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5就業支援G\高橋のデスクトップから移動（学卒関係・ＪＣなど若年者事業）\オープンデータ（高卒未就職者）\"/>
    </mc:Choice>
  </mc:AlternateContent>
  <bookViews>
    <workbookView xWindow="0" yWindow="0" windowWidth="18960" windowHeight="6690"/>
  </bookViews>
  <sheets>
    <sheet name="男女別 (6月末)"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97" i="1" l="1"/>
  <c r="L97" i="1"/>
  <c r="J97" i="1"/>
  <c r="H97" i="1"/>
  <c r="O96" i="1"/>
  <c r="M96" i="1"/>
  <c r="K96" i="1"/>
  <c r="I96" i="1"/>
  <c r="P96" i="1" s="1"/>
  <c r="O95" i="1"/>
  <c r="M95" i="1"/>
  <c r="K95" i="1"/>
  <c r="I95" i="1"/>
  <c r="P95" i="1" s="1"/>
  <c r="O94" i="1"/>
  <c r="M94" i="1"/>
  <c r="K94" i="1"/>
  <c r="I94" i="1"/>
  <c r="P94" i="1" s="1"/>
  <c r="O93" i="1"/>
  <c r="M93" i="1"/>
  <c r="K93" i="1"/>
  <c r="I93" i="1"/>
  <c r="P93" i="1" s="1"/>
  <c r="O92" i="1"/>
  <c r="O97" i="1" s="1"/>
  <c r="M92" i="1"/>
  <c r="K92" i="1"/>
  <c r="I92" i="1"/>
  <c r="P92" i="1" s="1"/>
  <c r="O91" i="1"/>
  <c r="M91" i="1"/>
  <c r="M97" i="1" s="1"/>
  <c r="K91" i="1"/>
  <c r="K97" i="1" s="1"/>
  <c r="I91" i="1"/>
  <c r="P91" i="1" s="1"/>
  <c r="N84" i="1"/>
  <c r="M84" i="1"/>
  <c r="L84" i="1"/>
  <c r="K84" i="1"/>
  <c r="J84" i="1"/>
  <c r="H84" i="1"/>
  <c r="O83" i="1"/>
  <c r="M83" i="1"/>
  <c r="K83" i="1"/>
  <c r="I83" i="1"/>
  <c r="P83" i="1" s="1"/>
  <c r="O82" i="1"/>
  <c r="M82" i="1"/>
  <c r="K82" i="1"/>
  <c r="I82" i="1"/>
  <c r="P82" i="1" s="1"/>
  <c r="O81" i="1"/>
  <c r="M81" i="1"/>
  <c r="K81" i="1"/>
  <c r="I81" i="1"/>
  <c r="P81" i="1" s="1"/>
  <c r="O80" i="1"/>
  <c r="O84" i="1" s="1"/>
  <c r="M80" i="1"/>
  <c r="K80" i="1"/>
  <c r="I80" i="1"/>
  <c r="I84" i="1" s="1"/>
  <c r="N73" i="1"/>
  <c r="O73" i="1" s="1"/>
  <c r="L73" i="1"/>
  <c r="M73" i="1" s="1"/>
  <c r="J73" i="1"/>
  <c r="K73" i="1" s="1"/>
  <c r="H73" i="1"/>
  <c r="I73" i="1" s="1"/>
  <c r="O72" i="1"/>
  <c r="M72" i="1"/>
  <c r="K72" i="1"/>
  <c r="I72" i="1"/>
  <c r="P72" i="1" s="1"/>
  <c r="O71" i="1"/>
  <c r="M71" i="1"/>
  <c r="K71" i="1"/>
  <c r="I71" i="1"/>
  <c r="P71" i="1" s="1"/>
  <c r="O70" i="1"/>
  <c r="M70" i="1"/>
  <c r="K70" i="1"/>
  <c r="I70" i="1"/>
  <c r="P70" i="1" s="1"/>
  <c r="O69" i="1"/>
  <c r="M69" i="1"/>
  <c r="K69" i="1"/>
  <c r="I69" i="1"/>
  <c r="P69" i="1" s="1"/>
  <c r="O68" i="1"/>
  <c r="M68" i="1"/>
  <c r="K68" i="1"/>
  <c r="I68" i="1"/>
  <c r="P68" i="1" s="1"/>
  <c r="O67" i="1"/>
  <c r="M67" i="1"/>
  <c r="K67" i="1"/>
  <c r="I67" i="1"/>
  <c r="P67" i="1" s="1"/>
  <c r="O66" i="1"/>
  <c r="M66" i="1"/>
  <c r="K66" i="1"/>
  <c r="I66" i="1"/>
  <c r="P66" i="1" s="1"/>
  <c r="O65" i="1"/>
  <c r="M65" i="1"/>
  <c r="K65" i="1"/>
  <c r="I65" i="1"/>
  <c r="P65" i="1" s="1"/>
  <c r="O64" i="1"/>
  <c r="M64" i="1"/>
  <c r="K64" i="1"/>
  <c r="I64" i="1"/>
  <c r="P64" i="1" s="1"/>
  <c r="N55" i="1"/>
  <c r="L55" i="1"/>
  <c r="J55" i="1"/>
  <c r="H55" i="1"/>
  <c r="O54" i="1"/>
  <c r="M54" i="1"/>
  <c r="K54" i="1"/>
  <c r="I54" i="1"/>
  <c r="P54" i="1" s="1"/>
  <c r="O53" i="1"/>
  <c r="M53" i="1"/>
  <c r="K53" i="1"/>
  <c r="I53" i="1"/>
  <c r="P53" i="1" s="1"/>
  <c r="O52" i="1"/>
  <c r="M52" i="1"/>
  <c r="K52" i="1"/>
  <c r="I52" i="1"/>
  <c r="P52" i="1" s="1"/>
  <c r="O51" i="1"/>
  <c r="O55" i="1" s="1"/>
  <c r="M51" i="1"/>
  <c r="K51" i="1"/>
  <c r="I51" i="1"/>
  <c r="O50" i="1"/>
  <c r="M50" i="1"/>
  <c r="K50" i="1"/>
  <c r="I50" i="1"/>
  <c r="P50" i="1" s="1"/>
  <c r="O49" i="1"/>
  <c r="M49" i="1"/>
  <c r="K49" i="1"/>
  <c r="K55" i="1" s="1"/>
  <c r="I49" i="1"/>
  <c r="P49" i="1" s="1"/>
  <c r="O48" i="1"/>
  <c r="M48" i="1"/>
  <c r="M55" i="1" s="1"/>
  <c r="K48" i="1"/>
  <c r="I48" i="1"/>
  <c r="I55" i="1" s="1"/>
  <c r="N41" i="1"/>
  <c r="L41" i="1"/>
  <c r="J41" i="1"/>
  <c r="H41" i="1"/>
  <c r="O40" i="1"/>
  <c r="M40" i="1"/>
  <c r="K40" i="1"/>
  <c r="I40" i="1"/>
  <c r="P40" i="1" s="1"/>
  <c r="O39" i="1"/>
  <c r="M39" i="1"/>
  <c r="K39" i="1"/>
  <c r="I39" i="1"/>
  <c r="P39" i="1" s="1"/>
  <c r="O38" i="1"/>
  <c r="M38" i="1"/>
  <c r="K38" i="1"/>
  <c r="I38" i="1"/>
  <c r="P38" i="1" s="1"/>
  <c r="O37" i="1"/>
  <c r="M37" i="1"/>
  <c r="K37" i="1"/>
  <c r="I37" i="1"/>
  <c r="P37" i="1" s="1"/>
  <c r="O36" i="1"/>
  <c r="M36" i="1"/>
  <c r="K36" i="1"/>
  <c r="I36" i="1"/>
  <c r="P36" i="1" s="1"/>
  <c r="O35" i="1"/>
  <c r="M35" i="1"/>
  <c r="K35" i="1"/>
  <c r="I35" i="1"/>
  <c r="P35" i="1" s="1"/>
  <c r="O34" i="1"/>
  <c r="M34" i="1"/>
  <c r="K34" i="1"/>
  <c r="I34" i="1"/>
  <c r="P34" i="1" s="1"/>
  <c r="O33" i="1"/>
  <c r="M33" i="1"/>
  <c r="K33" i="1"/>
  <c r="I33" i="1"/>
  <c r="P33" i="1" s="1"/>
  <c r="O32" i="1"/>
  <c r="M32" i="1"/>
  <c r="K32" i="1"/>
  <c r="I32" i="1"/>
  <c r="P32" i="1" s="1"/>
  <c r="O31" i="1"/>
  <c r="M31" i="1"/>
  <c r="K31" i="1"/>
  <c r="I31" i="1"/>
  <c r="P31" i="1" s="1"/>
  <c r="O30" i="1"/>
  <c r="M30" i="1"/>
  <c r="K30" i="1"/>
  <c r="I30" i="1"/>
  <c r="P30" i="1" s="1"/>
  <c r="O24" i="1"/>
  <c r="M24" i="1"/>
  <c r="K24" i="1"/>
  <c r="I24" i="1"/>
  <c r="O23" i="1"/>
  <c r="M23" i="1"/>
  <c r="K23" i="1"/>
  <c r="I23" i="1"/>
  <c r="P51" i="1" l="1"/>
  <c r="I97" i="1"/>
  <c r="P48" i="1"/>
  <c r="P80" i="1"/>
</calcChain>
</file>

<file path=xl/sharedStrings.xml><?xml version="1.0" encoding="utf-8"?>
<sst xmlns="http://schemas.openxmlformats.org/spreadsheetml/2006/main" count="192" uniqueCount="97">
  <si>
    <t xml:space="preserve">別紙 </t>
    <rPh sb="0" eb="2">
      <t>ベッシ</t>
    </rPh>
    <phoneticPr fontId="1"/>
  </si>
  <si>
    <t>新規高卒未就職者の卒業後の状況（平成28年3月学卒者）</t>
    <rPh sb="0" eb="2">
      <t>シンキ</t>
    </rPh>
    <rPh sb="2" eb="4">
      <t>コウソツ</t>
    </rPh>
    <rPh sb="4" eb="8">
      <t>ミシュウショクシャ</t>
    </rPh>
    <rPh sb="9" eb="12">
      <t>ソツギョウゴ</t>
    </rPh>
    <rPh sb="13" eb="15">
      <t>ジョウキョウ</t>
    </rPh>
    <rPh sb="16" eb="18">
      <t>ヘイセイ</t>
    </rPh>
    <rPh sb="20" eb="21">
      <t>ネン</t>
    </rPh>
    <rPh sb="22" eb="23">
      <t>ガツ</t>
    </rPh>
    <rPh sb="23" eb="25">
      <t>ガクソツ</t>
    </rPh>
    <rPh sb="25" eb="26">
      <t>シャ</t>
    </rPh>
    <phoneticPr fontId="1"/>
  </si>
  <si>
    <t xml:space="preserve">   平成28年8月</t>
    <rPh sb="3" eb="5">
      <t>ヘイセイ</t>
    </rPh>
    <rPh sb="7" eb="8">
      <t>ネン</t>
    </rPh>
    <rPh sb="9" eb="10">
      <t>ガツ</t>
    </rPh>
    <phoneticPr fontId="1"/>
  </si>
  <si>
    <t>■調査対象</t>
    <rPh sb="1" eb="3">
      <t>チョウサ</t>
    </rPh>
    <rPh sb="3" eb="5">
      <t>タイショウ</t>
    </rPh>
    <phoneticPr fontId="1"/>
  </si>
  <si>
    <t xml:space="preserve">   経済部労働政策局雇用労政課</t>
    <rPh sb="3" eb="6">
      <t>ケイザイブ</t>
    </rPh>
    <rPh sb="6" eb="8">
      <t>ロウドウ</t>
    </rPh>
    <rPh sb="8" eb="11">
      <t>セイサクキョク</t>
    </rPh>
    <rPh sb="11" eb="13">
      <t>コヨウ</t>
    </rPh>
    <rPh sb="13" eb="15">
      <t>ロウセイ</t>
    </rPh>
    <rPh sb="15" eb="16">
      <t>カ</t>
    </rPh>
    <phoneticPr fontId="1"/>
  </si>
  <si>
    <t>平成28年3月高等学校を就職未決定のまま卒業した生徒</t>
    <rPh sb="0" eb="2">
      <t>ヘイセイ</t>
    </rPh>
    <rPh sb="4" eb="5">
      <t>ネン</t>
    </rPh>
    <rPh sb="6" eb="7">
      <t>ガツ</t>
    </rPh>
    <rPh sb="7" eb="9">
      <t>コウトウ</t>
    </rPh>
    <rPh sb="9" eb="11">
      <t>ガッコウ</t>
    </rPh>
    <rPh sb="12" eb="14">
      <t>シュウショク</t>
    </rPh>
    <rPh sb="14" eb="17">
      <t>ミケッテイ</t>
    </rPh>
    <rPh sb="20" eb="22">
      <t>ソツギョウ</t>
    </rPh>
    <rPh sb="24" eb="26">
      <t>セイト</t>
    </rPh>
    <phoneticPr fontId="1"/>
  </si>
  <si>
    <t>H28.3学卒</t>
    <rPh sb="5" eb="7">
      <t>ガクソツ</t>
    </rPh>
    <phoneticPr fontId="1"/>
  </si>
  <si>
    <t>H27.3学卒</t>
    <rPh sb="5" eb="7">
      <t>ガクソツ</t>
    </rPh>
    <phoneticPr fontId="1"/>
  </si>
  <si>
    <t>H26.3学卒</t>
    <rPh sb="5" eb="7">
      <t>ガクソツ</t>
    </rPh>
    <phoneticPr fontId="1"/>
  </si>
  <si>
    <t>計</t>
    <rPh sb="0" eb="1">
      <t>ケイ</t>
    </rPh>
    <phoneticPr fontId="1"/>
  </si>
  <si>
    <t>男</t>
    <rPh sb="0" eb="1">
      <t>オトコ</t>
    </rPh>
    <phoneticPr fontId="1"/>
  </si>
  <si>
    <t>女</t>
    <rPh sb="0" eb="1">
      <t>オンナ</t>
    </rPh>
    <phoneticPr fontId="1"/>
  </si>
  <si>
    <t>卒業生</t>
    <rPh sb="0" eb="3">
      <t>ソツギョウセイ</t>
    </rPh>
    <phoneticPr fontId="1"/>
  </si>
  <si>
    <t>就職希望者</t>
    <rPh sb="0" eb="2">
      <t>シュウショク</t>
    </rPh>
    <rPh sb="2" eb="5">
      <t>キボウシャ</t>
    </rPh>
    <phoneticPr fontId="1"/>
  </si>
  <si>
    <t>3月末未就職者</t>
    <rPh sb="1" eb="3">
      <t>ガツマツ</t>
    </rPh>
    <rPh sb="3" eb="4">
      <t>ミ</t>
    </rPh>
    <rPh sb="4" eb="7">
      <t>シュウショクシャ</t>
    </rPh>
    <phoneticPr fontId="1"/>
  </si>
  <si>
    <t>調査回収数</t>
    <rPh sb="0" eb="2">
      <t>チョウサ</t>
    </rPh>
    <rPh sb="2" eb="4">
      <t>カイシュウ</t>
    </rPh>
    <rPh sb="4" eb="5">
      <t>スウ</t>
    </rPh>
    <phoneticPr fontId="1"/>
  </si>
  <si>
    <t>※網掛け箇所は、概要で取り上げた項目に対応</t>
    <rPh sb="1" eb="3">
      <t>アミカ</t>
    </rPh>
    <rPh sb="4" eb="6">
      <t>カショ</t>
    </rPh>
    <rPh sb="8" eb="10">
      <t>ガイヨウ</t>
    </rPh>
    <rPh sb="11" eb="12">
      <t>ト</t>
    </rPh>
    <rPh sb="13" eb="14">
      <t>ア</t>
    </rPh>
    <rPh sb="16" eb="18">
      <t>コウモク</t>
    </rPh>
    <rPh sb="19" eb="21">
      <t>タイオウ</t>
    </rPh>
    <phoneticPr fontId="1"/>
  </si>
  <si>
    <t>■調査内容及び回答</t>
    <rPh sb="1" eb="3">
      <t>チョウサ</t>
    </rPh>
    <rPh sb="3" eb="5">
      <t>ナイヨウ</t>
    </rPh>
    <rPh sb="5" eb="6">
      <t>オヨ</t>
    </rPh>
    <rPh sb="7" eb="9">
      <t>カイトウ</t>
    </rPh>
    <phoneticPr fontId="1"/>
  </si>
  <si>
    <t>3月末の状況</t>
    <rPh sb="1" eb="3">
      <t>ガツマツ</t>
    </rPh>
    <rPh sb="4" eb="6">
      <t>ジョウキョウ</t>
    </rPh>
    <phoneticPr fontId="1"/>
  </si>
  <si>
    <t>H27．3学卒　　(前年同期）</t>
    <rPh sb="5" eb="7">
      <t>ガクソツ</t>
    </rPh>
    <rPh sb="10" eb="12">
      <t>ゼンネン</t>
    </rPh>
    <rPh sb="12" eb="14">
      <t>ドウキ</t>
    </rPh>
    <phoneticPr fontId="1"/>
  </si>
  <si>
    <t>増減</t>
    <rPh sb="0" eb="2">
      <t>ゾウゲン</t>
    </rPh>
    <phoneticPr fontId="1"/>
  </si>
  <si>
    <t>計(人)</t>
    <rPh sb="0" eb="1">
      <t>ケイ</t>
    </rPh>
    <rPh sb="2" eb="3">
      <t>ニン</t>
    </rPh>
    <phoneticPr fontId="1"/>
  </si>
  <si>
    <t>％</t>
    <phoneticPr fontId="1"/>
  </si>
  <si>
    <r>
      <t xml:space="preserve">計
</t>
    </r>
    <r>
      <rPr>
        <sz val="9"/>
        <rFont val="ＭＳ Ｐゴシック"/>
        <family val="3"/>
        <charset val="128"/>
      </rPr>
      <t>(前年比)</t>
    </r>
    <r>
      <rPr>
        <sz val="10"/>
        <rFont val="ＭＳ Ｐゴシック"/>
        <family val="3"/>
        <charset val="128"/>
      </rPr>
      <t xml:space="preserve"> </t>
    </r>
    <rPh sb="0" eb="1">
      <t>ケイ</t>
    </rPh>
    <rPh sb="3" eb="6">
      <t>ゼンネンヒ</t>
    </rPh>
    <phoneticPr fontId="1"/>
  </si>
  <si>
    <t>計(人)</t>
    <rPh sb="0" eb="1">
      <t>ケイ</t>
    </rPh>
    <rPh sb="2" eb="3">
      <t>ヒト</t>
    </rPh>
    <phoneticPr fontId="1"/>
  </si>
  <si>
    <t>男(人)</t>
    <rPh sb="0" eb="1">
      <t>オトコ</t>
    </rPh>
    <rPh sb="2" eb="3">
      <t>ニン</t>
    </rPh>
    <phoneticPr fontId="1"/>
  </si>
  <si>
    <t>女(人)</t>
    <rPh sb="0" eb="1">
      <t>オンナ</t>
    </rPh>
    <rPh sb="2" eb="3">
      <t>ニン</t>
    </rPh>
    <phoneticPr fontId="1"/>
  </si>
  <si>
    <t>％</t>
  </si>
  <si>
    <t>①</t>
    <phoneticPr fontId="1"/>
  </si>
  <si>
    <t>就職試験を少なくとも一度は受けた。</t>
    <rPh sb="0" eb="2">
      <t>シュウショク</t>
    </rPh>
    <rPh sb="2" eb="4">
      <t>シケン</t>
    </rPh>
    <rPh sb="5" eb="6">
      <t>スク</t>
    </rPh>
    <rPh sb="10" eb="12">
      <t>イチド</t>
    </rPh>
    <rPh sb="13" eb="14">
      <t>ウ</t>
    </rPh>
    <phoneticPr fontId="1"/>
  </si>
  <si>
    <t>▲2.2</t>
    <phoneticPr fontId="1"/>
  </si>
  <si>
    <t>②</t>
    <phoneticPr fontId="1"/>
  </si>
  <si>
    <t>就職試験を一度も受けなかった。</t>
    <rPh sb="0" eb="2">
      <t>シュウショク</t>
    </rPh>
    <rPh sb="2" eb="4">
      <t>シケン</t>
    </rPh>
    <rPh sb="5" eb="7">
      <t>イチド</t>
    </rPh>
    <rPh sb="8" eb="9">
      <t>ウ</t>
    </rPh>
    <phoneticPr fontId="1"/>
  </si>
  <si>
    <t>２．　３月末までに就職しなかった、又はできなかった理由（主たる理由二つ以内）</t>
    <rPh sb="4" eb="6">
      <t>ガツマツ</t>
    </rPh>
    <rPh sb="9" eb="11">
      <t>シュウショク</t>
    </rPh>
    <rPh sb="17" eb="18">
      <t>マタ</t>
    </rPh>
    <rPh sb="25" eb="27">
      <t>リユウ</t>
    </rPh>
    <rPh sb="28" eb="29">
      <t>シュ</t>
    </rPh>
    <rPh sb="31" eb="33">
      <t>リユウ</t>
    </rPh>
    <rPh sb="33" eb="34">
      <t>2</t>
    </rPh>
    <rPh sb="35" eb="37">
      <t>イナイ</t>
    </rPh>
    <phoneticPr fontId="1"/>
  </si>
  <si>
    <t>希望した職種がなかった。</t>
    <phoneticPr fontId="1"/>
  </si>
  <si>
    <t>自宅から通勤できる就職先がなかった。</t>
    <rPh sb="0" eb="2">
      <t>ジタク</t>
    </rPh>
    <phoneticPr fontId="1"/>
  </si>
  <si>
    <t>③</t>
    <phoneticPr fontId="1"/>
  </si>
  <si>
    <t>進学から就職に進路変更したため就職先がなかった。</t>
    <phoneticPr fontId="1"/>
  </si>
  <si>
    <t>④</t>
    <phoneticPr fontId="1"/>
  </si>
  <si>
    <t>欠席が多いことや成績不振などで就職しなかった、又はできなかった。</t>
    <rPh sb="15" eb="17">
      <t>シュウショク</t>
    </rPh>
    <rPh sb="23" eb="24">
      <t>マタ</t>
    </rPh>
    <phoneticPr fontId="1"/>
  </si>
  <si>
    <t>⑤</t>
    <phoneticPr fontId="1"/>
  </si>
  <si>
    <t>保護者の反対など、家庭の事情で就職しなかった、又はできなかった。</t>
    <rPh sb="9" eb="11">
      <t>カテイ</t>
    </rPh>
    <rPh sb="12" eb="14">
      <t>ジジョウ</t>
    </rPh>
    <rPh sb="15" eb="17">
      <t>シュウショク</t>
    </rPh>
    <rPh sb="23" eb="24">
      <t>マタ</t>
    </rPh>
    <phoneticPr fontId="1"/>
  </si>
  <si>
    <t>⑥</t>
    <phoneticPr fontId="1"/>
  </si>
  <si>
    <t>求人票の資格等の要件を満たすことができなかった。</t>
    <rPh sb="0" eb="3">
      <t>キュウジンヒョウ</t>
    </rPh>
    <rPh sb="6" eb="7">
      <t>トウ</t>
    </rPh>
    <phoneticPr fontId="1"/>
  </si>
  <si>
    <t>⑦</t>
    <phoneticPr fontId="1"/>
  </si>
  <si>
    <t>アルバイトをすることにした。</t>
    <phoneticPr fontId="1"/>
  </si>
  <si>
    <t>⑧</t>
    <phoneticPr fontId="1"/>
  </si>
  <si>
    <t>何度も受験したが採用されなかった。</t>
    <rPh sb="0" eb="2">
      <t>ナンド</t>
    </rPh>
    <rPh sb="3" eb="5">
      <t>ジュケン</t>
    </rPh>
    <rPh sb="8" eb="10">
      <t>サイヨウ</t>
    </rPh>
    <phoneticPr fontId="1"/>
  </si>
  <si>
    <t>⑨</t>
    <phoneticPr fontId="1"/>
  </si>
  <si>
    <t>自分が何をしたいのかはっきりしなかった。</t>
    <phoneticPr fontId="1"/>
  </si>
  <si>
    <t>⑩</t>
    <phoneticPr fontId="1"/>
  </si>
  <si>
    <t>就職と進学のどちらもしたくなかった。</t>
    <rPh sb="0" eb="2">
      <t>シュウショク</t>
    </rPh>
    <rPh sb="3" eb="5">
      <t>シンガク</t>
    </rPh>
    <phoneticPr fontId="1"/>
  </si>
  <si>
    <t>⑪</t>
    <phoneticPr fontId="1"/>
  </si>
  <si>
    <t>その他.</t>
    <rPh sb="2" eb="3">
      <t>タ</t>
    </rPh>
    <phoneticPr fontId="1"/>
  </si>
  <si>
    <t>-</t>
    <phoneticPr fontId="1"/>
  </si>
  <si>
    <t>-</t>
    <phoneticPr fontId="1"/>
  </si>
  <si>
    <t>３．　３月末未就職者の６月末の状況（一つ選択）</t>
    <rPh sb="4" eb="6">
      <t>ガツマツ</t>
    </rPh>
    <rPh sb="6" eb="9">
      <t>ミシュウショク</t>
    </rPh>
    <rPh sb="9" eb="10">
      <t>シャ</t>
    </rPh>
    <rPh sb="12" eb="14">
      <t>ガツマツ</t>
    </rPh>
    <rPh sb="15" eb="17">
      <t>ジョウキョウ</t>
    </rPh>
    <rPh sb="18" eb="19">
      <t>ヒト</t>
    </rPh>
    <rPh sb="20" eb="22">
      <t>センタク</t>
    </rPh>
    <phoneticPr fontId="1"/>
  </si>
  <si>
    <t>H27．3学卒
（前年同期）</t>
    <rPh sb="5" eb="7">
      <t>ガクソツ</t>
    </rPh>
    <rPh sb="9" eb="11">
      <t>ゼンネン</t>
    </rPh>
    <rPh sb="11" eb="13">
      <t>ドウキ</t>
    </rPh>
    <phoneticPr fontId="1"/>
  </si>
  <si>
    <t>正規雇用者として働いている。</t>
    <rPh sb="0" eb="2">
      <t>セイキ</t>
    </rPh>
    <rPh sb="2" eb="4">
      <t>コヨウ</t>
    </rPh>
    <rPh sb="4" eb="5">
      <t>シャ</t>
    </rPh>
    <rPh sb="8" eb="9">
      <t>ハタラ</t>
    </rPh>
    <phoneticPr fontId="1"/>
  </si>
  <si>
    <t>②</t>
    <phoneticPr fontId="1"/>
  </si>
  <si>
    <t>非正規雇用者として働いている。（国や道などが実施している体験雇用を除く）</t>
    <rPh sb="0" eb="1">
      <t>ヒ</t>
    </rPh>
    <rPh sb="1" eb="3">
      <t>セイキ</t>
    </rPh>
    <rPh sb="3" eb="5">
      <t>コヨウ</t>
    </rPh>
    <rPh sb="5" eb="6">
      <t>シャ</t>
    </rPh>
    <rPh sb="9" eb="10">
      <t>ハタラ</t>
    </rPh>
    <rPh sb="16" eb="17">
      <t>クニ</t>
    </rPh>
    <rPh sb="18" eb="19">
      <t>ドウ</t>
    </rPh>
    <rPh sb="22" eb="24">
      <t>ジッシ</t>
    </rPh>
    <rPh sb="28" eb="30">
      <t>タイケン</t>
    </rPh>
    <rPh sb="30" eb="32">
      <t>コヨウ</t>
    </rPh>
    <rPh sb="33" eb="34">
      <t>ノゾ</t>
    </rPh>
    <phoneticPr fontId="1"/>
  </si>
  <si>
    <t>国や道などが実施している体験雇用を活用している。</t>
    <rPh sb="0" eb="1">
      <t>クニ</t>
    </rPh>
    <rPh sb="2" eb="3">
      <t>ドウ</t>
    </rPh>
    <rPh sb="6" eb="8">
      <t>ジッシ</t>
    </rPh>
    <rPh sb="12" eb="14">
      <t>タイケン</t>
    </rPh>
    <rPh sb="14" eb="16">
      <t>コヨウ</t>
    </rPh>
    <rPh sb="17" eb="19">
      <t>カツヨウ</t>
    </rPh>
    <phoneticPr fontId="1"/>
  </si>
  <si>
    <t>④</t>
    <phoneticPr fontId="1"/>
  </si>
  <si>
    <t>進学している。（国や道などが実施している職業訓練を除く）</t>
    <rPh sb="0" eb="2">
      <t>シンガク</t>
    </rPh>
    <rPh sb="20" eb="22">
      <t>ショクギョウ</t>
    </rPh>
    <rPh sb="22" eb="24">
      <t>クンレン</t>
    </rPh>
    <phoneticPr fontId="1"/>
  </si>
  <si>
    <t>国や道などが実施している職業訓練を受けている。</t>
    <rPh sb="0" eb="1">
      <t>クニ</t>
    </rPh>
    <rPh sb="2" eb="3">
      <t>ドウ</t>
    </rPh>
    <rPh sb="6" eb="8">
      <t>ジッシ</t>
    </rPh>
    <rPh sb="12" eb="14">
      <t>ショクギョウ</t>
    </rPh>
    <rPh sb="14" eb="16">
      <t>クンレン</t>
    </rPh>
    <rPh sb="17" eb="18">
      <t>ウ</t>
    </rPh>
    <phoneticPr fontId="1"/>
  </si>
  <si>
    <t>就職に向けて何もしていない。</t>
    <rPh sb="0" eb="2">
      <t>シュウショク</t>
    </rPh>
    <rPh sb="3" eb="4">
      <t>ム</t>
    </rPh>
    <rPh sb="6" eb="7">
      <t>ナニ</t>
    </rPh>
    <phoneticPr fontId="1"/>
  </si>
  <si>
    <t>その他</t>
    <rPh sb="2" eb="3">
      <t>タ</t>
    </rPh>
    <phoneticPr fontId="1"/>
  </si>
  <si>
    <t>-</t>
  </si>
  <si>
    <t>４．　項目３で、「⑥就職に向けて何もしていない」と答えた未就職者の何もしていない理由（一つ選択）</t>
    <rPh sb="3" eb="5">
      <t>コウモク</t>
    </rPh>
    <rPh sb="10" eb="12">
      <t>シュウショク</t>
    </rPh>
    <rPh sb="13" eb="14">
      <t>ム</t>
    </rPh>
    <phoneticPr fontId="1"/>
  </si>
  <si>
    <t>％</t>
    <phoneticPr fontId="1"/>
  </si>
  <si>
    <t>卒業後、何度も受験したが採用されなかったため</t>
    <rPh sb="0" eb="3">
      <t>ソツギョウゴ</t>
    </rPh>
    <rPh sb="4" eb="6">
      <t>ナンド</t>
    </rPh>
    <rPh sb="7" eb="9">
      <t>ジュケン</t>
    </rPh>
    <rPh sb="12" eb="14">
      <t>サイヨウ</t>
    </rPh>
    <phoneticPr fontId="1"/>
  </si>
  <si>
    <t>希望する勤務地に就職先がないから</t>
    <rPh sb="0" eb="2">
      <t>キボウ</t>
    </rPh>
    <rPh sb="4" eb="7">
      <t>キンムチ</t>
    </rPh>
    <rPh sb="8" eb="10">
      <t>シュウショク</t>
    </rPh>
    <rPh sb="10" eb="11">
      <t>サキ</t>
    </rPh>
    <phoneticPr fontId="1"/>
  </si>
  <si>
    <t>希望する職種や業種の就職先がないから</t>
    <rPh sb="0" eb="2">
      <t>キボウ</t>
    </rPh>
    <rPh sb="4" eb="6">
      <t>ショクシュ</t>
    </rPh>
    <rPh sb="7" eb="9">
      <t>ギョウシュ</t>
    </rPh>
    <rPh sb="10" eb="12">
      <t>シュウショク</t>
    </rPh>
    <rPh sb="12" eb="13">
      <t>サキ</t>
    </rPh>
    <phoneticPr fontId="1"/>
  </si>
  <si>
    <t>自分が何をしたいのかはっきりしないため</t>
    <rPh sb="0" eb="2">
      <t>ジブン</t>
    </rPh>
    <rPh sb="3" eb="4">
      <t>ナニ</t>
    </rPh>
    <phoneticPr fontId="1"/>
  </si>
  <si>
    <t>保護者と進路希望が一致していないため　　　　　　　　　</t>
    <rPh sb="0" eb="3">
      <t>ホゴシャ</t>
    </rPh>
    <rPh sb="4" eb="6">
      <t>シンロ</t>
    </rPh>
    <rPh sb="6" eb="8">
      <t>キボウ</t>
    </rPh>
    <rPh sb="9" eb="11">
      <t>イッチ</t>
    </rPh>
    <phoneticPr fontId="1"/>
  </si>
  <si>
    <t>⑥</t>
    <phoneticPr fontId="1"/>
  </si>
  <si>
    <t>家庭の事情のため</t>
    <rPh sb="0" eb="2">
      <t>カテイ</t>
    </rPh>
    <rPh sb="3" eb="5">
      <t>ジジョウ</t>
    </rPh>
    <phoneticPr fontId="1"/>
  </si>
  <si>
    <t>働く気がないため　</t>
    <rPh sb="0" eb="1">
      <t>ハタラ</t>
    </rPh>
    <rPh sb="2" eb="3">
      <t>キ</t>
    </rPh>
    <phoneticPr fontId="1"/>
  </si>
  <si>
    <t>⑧</t>
    <phoneticPr fontId="1"/>
  </si>
  <si>
    <t>進学を考えているため　</t>
    <rPh sb="0" eb="2">
      <t>シンガク</t>
    </rPh>
    <rPh sb="3" eb="4">
      <t>カンガ</t>
    </rPh>
    <phoneticPr fontId="1"/>
  </si>
  <si>
    <r>
      <t>５．　３月末未就職者のうち、進路未決定者の今後の希望（一つ選択）
　　　</t>
    </r>
    <r>
      <rPr>
        <b/>
        <sz val="12"/>
        <rFont val="ＭＳ Ｐゴシック"/>
        <family val="3"/>
        <charset val="128"/>
      </rPr>
      <t>（項目３のうち、①正規雇用者及び④進学をした者を除いた数）</t>
    </r>
    <rPh sb="4" eb="6">
      <t>ガツマツ</t>
    </rPh>
    <rPh sb="6" eb="9">
      <t>ミシュウショク</t>
    </rPh>
    <rPh sb="9" eb="10">
      <t>シャ</t>
    </rPh>
    <rPh sb="14" eb="16">
      <t>シンロ</t>
    </rPh>
    <rPh sb="16" eb="20">
      <t>ミケッテイシャ</t>
    </rPh>
    <rPh sb="21" eb="23">
      <t>コンゴ</t>
    </rPh>
    <rPh sb="24" eb="26">
      <t>キボウ</t>
    </rPh>
    <rPh sb="37" eb="39">
      <t>コウモク</t>
    </rPh>
    <rPh sb="49" eb="50">
      <t>シャ</t>
    </rPh>
    <phoneticPr fontId="1"/>
  </si>
  <si>
    <t>①</t>
    <phoneticPr fontId="1"/>
  </si>
  <si>
    <t>就職（正規雇用）を希望している。</t>
    <rPh sb="0" eb="2">
      <t>シュウショク</t>
    </rPh>
    <rPh sb="3" eb="5">
      <t>セイキ</t>
    </rPh>
    <rPh sb="5" eb="7">
      <t>コヨウ</t>
    </rPh>
    <rPh sb="9" eb="11">
      <t>キボウ</t>
    </rPh>
    <phoneticPr fontId="1"/>
  </si>
  <si>
    <t>進学を希望している。</t>
    <rPh sb="0" eb="2">
      <t>シンガク</t>
    </rPh>
    <rPh sb="3" eb="5">
      <t>キボウ</t>
    </rPh>
    <phoneticPr fontId="1"/>
  </si>
  <si>
    <t>未定である。</t>
    <rPh sb="0" eb="2">
      <t>ミテイ</t>
    </rPh>
    <phoneticPr fontId="1"/>
  </si>
  <si>
    <t>６．　３月末未就職者に対する、４月から６月末までの学校における就職支援の状況 （複数回答）</t>
    <rPh sb="4" eb="5">
      <t>ガツ</t>
    </rPh>
    <rPh sb="5" eb="6">
      <t>マツ</t>
    </rPh>
    <rPh sb="6" eb="9">
      <t>ミシュウショク</t>
    </rPh>
    <rPh sb="9" eb="10">
      <t>シャ</t>
    </rPh>
    <rPh sb="11" eb="12">
      <t>タイ</t>
    </rPh>
    <phoneticPr fontId="1"/>
  </si>
  <si>
    <t>未就職者や保護者と面談を実施した。</t>
    <rPh sb="0" eb="4">
      <t>ミシュウショクシャ</t>
    </rPh>
    <rPh sb="5" eb="8">
      <t>ホゴシャ</t>
    </rPh>
    <rPh sb="9" eb="11">
      <t>メンダン</t>
    </rPh>
    <rPh sb="12" eb="14">
      <t>ジッシ</t>
    </rPh>
    <phoneticPr fontId="1"/>
  </si>
  <si>
    <t>未就職者や保護者と電話等により、未就職者の状況確認や進路相談を行った。</t>
    <rPh sb="0" eb="4">
      <t>ミシュウショクシャ</t>
    </rPh>
    <rPh sb="5" eb="8">
      <t>ホゴシャ</t>
    </rPh>
    <rPh sb="9" eb="12">
      <t>デンワナド</t>
    </rPh>
    <rPh sb="16" eb="20">
      <t>ミシュウショクシャ</t>
    </rPh>
    <rPh sb="21" eb="23">
      <t>ジョウキョウ</t>
    </rPh>
    <rPh sb="23" eb="25">
      <t>カクニン</t>
    </rPh>
    <rPh sb="26" eb="28">
      <t>シンロ</t>
    </rPh>
    <rPh sb="28" eb="30">
      <t>ソウダン</t>
    </rPh>
    <rPh sb="31" eb="32">
      <t>イ</t>
    </rPh>
    <phoneticPr fontId="1"/>
  </si>
  <si>
    <t>③</t>
    <phoneticPr fontId="1"/>
  </si>
  <si>
    <t>求人情報を提供した。</t>
    <rPh sb="0" eb="2">
      <t>キュウジン</t>
    </rPh>
    <rPh sb="2" eb="4">
      <t>ジョウホウ</t>
    </rPh>
    <rPh sb="5" eb="7">
      <t>テイキョウ</t>
    </rPh>
    <phoneticPr fontId="1"/>
  </si>
  <si>
    <t>ハローワークやジョブカフェ北海道等が行う職業相談や就職面接会等に関する情報提供をした。</t>
    <rPh sb="13" eb="17">
      <t>ホッカイドウナド</t>
    </rPh>
    <rPh sb="18" eb="19">
      <t>オコナ</t>
    </rPh>
    <rPh sb="20" eb="22">
      <t>ショクギョウ</t>
    </rPh>
    <rPh sb="22" eb="24">
      <t>ソウダン</t>
    </rPh>
    <rPh sb="25" eb="27">
      <t>シュウショク</t>
    </rPh>
    <rPh sb="27" eb="31">
      <t>メンセツカイナド</t>
    </rPh>
    <rPh sb="32" eb="33">
      <t>カン</t>
    </rPh>
    <rPh sb="35" eb="37">
      <t>ジョウホウ</t>
    </rPh>
    <rPh sb="37" eb="39">
      <t>テイキョウ</t>
    </rPh>
    <phoneticPr fontId="1"/>
  </si>
  <si>
    <t>⑤</t>
    <phoneticPr fontId="1"/>
  </si>
  <si>
    <t>北海道労働局等が実施する体験雇用や職業訓練などの支援策に関する情報提供をした。</t>
    <rPh sb="6" eb="7">
      <t>ナド</t>
    </rPh>
    <phoneticPr fontId="1"/>
  </si>
  <si>
    <t>７．　６月末未就職者数（項目３から算出）</t>
    <rPh sb="4" eb="5">
      <t>ガツ</t>
    </rPh>
    <rPh sb="5" eb="6">
      <t>マツ</t>
    </rPh>
    <rPh sb="6" eb="9">
      <t>ミシュウショク</t>
    </rPh>
    <rPh sb="9" eb="10">
      <t>シャ</t>
    </rPh>
    <rPh sb="10" eb="11">
      <t>スウ</t>
    </rPh>
    <rPh sb="12" eb="14">
      <t>コウモク</t>
    </rPh>
    <rPh sb="17" eb="19">
      <t>サンシュツ</t>
    </rPh>
    <phoneticPr fontId="1"/>
  </si>
  <si>
    <t>（３月末未就職者のうち調査回収数）－（①正規雇用者数）－（②非正規雇用者数）－（④進学者数）</t>
    <rPh sb="2" eb="4">
      <t>ガツマツ</t>
    </rPh>
    <rPh sb="4" eb="7">
      <t>ミシュウショク</t>
    </rPh>
    <rPh sb="7" eb="8">
      <t>シャ</t>
    </rPh>
    <rPh sb="11" eb="13">
      <t>チョウサ</t>
    </rPh>
    <rPh sb="13" eb="15">
      <t>カイシュウ</t>
    </rPh>
    <rPh sb="15" eb="16">
      <t>スウ</t>
    </rPh>
    <rPh sb="20" eb="22">
      <t>セイキ</t>
    </rPh>
    <rPh sb="22" eb="25">
      <t>コヨウシャ</t>
    </rPh>
    <rPh sb="25" eb="26">
      <t>スウ</t>
    </rPh>
    <rPh sb="30" eb="33">
      <t>ヒセイキ</t>
    </rPh>
    <rPh sb="33" eb="36">
      <t>コヨウシャ</t>
    </rPh>
    <rPh sb="36" eb="37">
      <t>スウ</t>
    </rPh>
    <rPh sb="41" eb="44">
      <t>シンガクシャ</t>
    </rPh>
    <rPh sb="44" eb="45">
      <t>スウ</t>
    </rPh>
    <phoneticPr fontId="1"/>
  </si>
  <si>
    <t>２６０人－５２人－１１４人－４人＝９０人　（Ｈ27.３学卒１５３人　６３人減少）</t>
    <rPh sb="3" eb="4">
      <t>ニン</t>
    </rPh>
    <rPh sb="7" eb="8">
      <t>ニン</t>
    </rPh>
    <rPh sb="12" eb="13">
      <t>ニン</t>
    </rPh>
    <rPh sb="15" eb="16">
      <t>ニン</t>
    </rPh>
    <rPh sb="19" eb="20">
      <t>ニン</t>
    </rPh>
    <rPh sb="27" eb="29">
      <t>ガクソツ</t>
    </rPh>
    <rPh sb="32" eb="33">
      <t>ニン</t>
    </rPh>
    <rPh sb="36" eb="37">
      <t>ニン</t>
    </rPh>
    <rPh sb="37" eb="39">
      <t>ゲンショウ</t>
    </rPh>
    <phoneticPr fontId="1"/>
  </si>
  <si>
    <t>１．　３月末までの就職試験の受験状況</t>
    <rPh sb="4" eb="6">
      <t>ガツマツ</t>
    </rPh>
    <rPh sb="9" eb="11">
      <t>シュウショク</t>
    </rPh>
    <rPh sb="11" eb="13">
      <t>シケン</t>
    </rPh>
    <rPh sb="14" eb="16">
      <t>ジュケン</t>
    </rPh>
    <rPh sb="16" eb="18">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</si>
</sst>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_);[Red]\(0.0\)"/>
    <numFmt numFmtId="177" formatCode="#,##0.0_);[Red]\(#,##0.0\)"/>
    <numFmt numFmtId="178" formatCode="#,##0_);[Red]\(#,##0\)"/>
    <numFmt numFmtId="179" formatCode="#,##0_ "/>
    <numFmt numFmtId="180" formatCode="#,##0.0_ "/>
    <numFmt numFmtId="181" formatCode="0_);[Red]\(0\)"/>
    <numFmt numFmtId="182" formatCode="#,##0.00;&quot;▲ &quot;#,##0.00"/>
    <numFmt numFmtId="183" formatCode="#,##0.0;&quot;▲ &quot;#,##0.0"/>
    <numFmt numFmtId="184" formatCode="0.0_ "/>
  </numFmts>
  <fonts count="16" x14ac:knownFonts="1">
    <font>
      <sz val="11"/>
      <name val="ＭＳ Ｐゴシック"/>
      <family val="3"/>
      <charset val="128"/>
    </font>
    <font>
      <sz val="6"/>
      <name val="ＭＳ Ｐゴシック"/>
      <family val="3"/>
      <charset val="128"/>
    </font>
    <font>
      <sz val="8"/>
      <name val="ＭＳ Ｐゴシック"/>
      <family val="3"/>
      <charset val="128"/>
    </font>
    <font>
      <b/>
      <sz val="14"/>
      <color theme="1"/>
      <name val="ＭＳ Ｐゴシック"/>
      <family val="3"/>
      <charset val="128"/>
    </font>
    <font>
      <b/>
      <sz val="11"/>
      <name val="ＭＳ Ｐゴシック"/>
      <family val="3"/>
      <charset val="128"/>
    </font>
    <font>
      <b/>
      <sz val="8"/>
      <name val="ＭＳ Ｐゴシック"/>
      <family val="3"/>
      <charset val="128"/>
    </font>
    <font>
      <sz val="12"/>
      <name val="ＭＳ Ｐゴシック"/>
      <family val="3"/>
      <charset val="128"/>
    </font>
    <font>
      <sz val="14"/>
      <name val="ＭＳ Ｐゴシック"/>
      <family val="3"/>
      <charset val="128"/>
    </font>
    <font>
      <sz val="10"/>
      <name val="ＭＳ Ｐゴシック"/>
      <family val="3"/>
      <charset val="128"/>
    </font>
    <font>
      <b/>
      <sz val="14"/>
      <name val="ＭＳ Ｐゴシック"/>
      <family val="3"/>
      <charset val="128"/>
    </font>
    <font>
      <sz val="9"/>
      <name val="ＭＳ Ｐゴシック"/>
      <family val="3"/>
      <charset val="128"/>
    </font>
    <font>
      <b/>
      <sz val="10"/>
      <name val="ＭＳ Ｐゴシック"/>
      <family val="3"/>
      <charset val="128"/>
    </font>
    <font>
      <b/>
      <sz val="12"/>
      <name val="ＭＳ Ｐゴシック"/>
      <family val="3"/>
      <charset val="128"/>
    </font>
    <font>
      <sz val="9"/>
      <color theme="1"/>
      <name val="ＭＳ Ｐゴシック"/>
      <family val="3"/>
      <charset val="128"/>
    </font>
    <font>
      <sz val="13"/>
      <name val="ＭＳ Ｐゴシック"/>
      <family val="3"/>
      <charset val="128"/>
    </font>
    <font>
      <sz val="18"/>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1">
    <xf numFmtId="0" fontId="0" fillId="0" borderId="0"/>
  </cellStyleXfs>
  <cellXfs count="264">
    <xf numFmtId="0" fontId="0" fillId="0" borderId="0" xfId="0"/>
    <xf numFmtId="0" fontId="2" fillId="0" borderId="0" xfId="0" applyFont="1"/>
    <xf numFmtId="0" fontId="3" fillId="0" borderId="0" xfId="0" applyFont="1" applyAlignment="1">
      <alignment horizontal="right"/>
    </xf>
    <xf numFmtId="0" fontId="2"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2" fillId="0" borderId="0" xfId="0" applyFont="1" applyAlignment="1"/>
    <xf numFmtId="178" fontId="2" fillId="0" borderId="0" xfId="0" applyNumberFormat="1" applyFont="1" applyAlignment="1"/>
    <xf numFmtId="0" fontId="7" fillId="0" borderId="0" xfId="0" applyFont="1" applyAlignment="1"/>
    <xf numFmtId="0" fontId="4" fillId="0" borderId="0" xfId="0" applyFont="1" applyAlignment="1">
      <alignment horizontal="center"/>
    </xf>
    <xf numFmtId="0" fontId="6" fillId="0" borderId="0" xfId="0" applyFont="1" applyFill="1" applyAlignment="1"/>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9" xfId="0" applyFont="1" applyFill="1" applyBorder="1" applyAlignment="1">
      <alignment horizontal="center" vertical="center"/>
    </xf>
    <xf numFmtId="0" fontId="8" fillId="0" borderId="10" xfId="0" applyFont="1" applyFill="1" applyBorder="1" applyAlignment="1">
      <alignment horizontal="left"/>
    </xf>
    <xf numFmtId="178" fontId="0" fillId="2" borderId="10" xfId="0" applyNumberFormat="1" applyFont="1" applyFill="1" applyBorder="1" applyAlignment="1">
      <alignment horizontal="right" vertical="center"/>
    </xf>
    <xf numFmtId="178" fontId="0" fillId="2" borderId="10" xfId="0" applyNumberFormat="1" applyFont="1" applyFill="1" applyBorder="1" applyAlignment="1">
      <alignment horizontal="right" vertical="center"/>
    </xf>
    <xf numFmtId="0" fontId="0" fillId="0" borderId="10" xfId="0" applyFont="1" applyFill="1" applyBorder="1" applyAlignment="1">
      <alignment horizontal="right" vertical="center"/>
    </xf>
    <xf numFmtId="0" fontId="8" fillId="0" borderId="9" xfId="0" applyFont="1" applyFill="1" applyBorder="1" applyAlignment="1">
      <alignment horizontal="left"/>
    </xf>
    <xf numFmtId="178" fontId="0" fillId="2" borderId="9" xfId="0" applyNumberFormat="1" applyFont="1" applyFill="1" applyBorder="1" applyAlignment="1">
      <alignment horizontal="right" vertical="center"/>
    </xf>
    <xf numFmtId="178" fontId="0" fillId="2" borderId="9" xfId="0" applyNumberFormat="1" applyFont="1" applyFill="1" applyBorder="1" applyAlignment="1">
      <alignment horizontal="right" vertical="center"/>
    </xf>
    <xf numFmtId="0" fontId="8" fillId="0" borderId="12" xfId="0" applyFont="1" applyFill="1" applyBorder="1" applyAlignment="1">
      <alignment horizontal="left" vertical="center"/>
    </xf>
    <xf numFmtId="178" fontId="0" fillId="2" borderId="12" xfId="0" applyNumberFormat="1" applyFont="1" applyFill="1" applyBorder="1" applyAlignment="1">
      <alignment horizontal="right" vertical="center"/>
    </xf>
    <xf numFmtId="178" fontId="0" fillId="2" borderId="12" xfId="0" applyNumberFormat="1" applyFont="1" applyFill="1" applyBorder="1" applyAlignment="1">
      <alignment horizontal="right" vertical="center"/>
    </xf>
    <xf numFmtId="178" fontId="0" fillId="2" borderId="13" xfId="0" applyNumberFormat="1" applyFont="1" applyFill="1" applyBorder="1" applyAlignment="1">
      <alignment horizontal="right" vertical="center"/>
    </xf>
    <xf numFmtId="0" fontId="8" fillId="0" borderId="15" xfId="0" applyFont="1" applyFill="1" applyBorder="1" applyAlignment="1">
      <alignment horizontal="left" vertical="center"/>
    </xf>
    <xf numFmtId="178" fontId="0" fillId="2" borderId="15" xfId="0" applyNumberFormat="1" applyFont="1" applyFill="1" applyBorder="1" applyAlignment="1">
      <alignment horizontal="right" vertical="center"/>
    </xf>
    <xf numFmtId="178" fontId="0" fillId="2" borderId="15" xfId="0" applyNumberFormat="1" applyFont="1" applyFill="1" applyBorder="1" applyAlignment="1">
      <alignment horizontal="right" vertical="center"/>
    </xf>
    <xf numFmtId="178" fontId="0" fillId="2" borderId="16" xfId="0" applyNumberFormat="1" applyFont="1" applyFill="1" applyBorder="1" applyAlignment="1">
      <alignment horizontal="right" vertical="center"/>
    </xf>
    <xf numFmtId="0" fontId="6" fillId="0" borderId="0" xfId="0" applyFont="1" applyFill="1" applyAlignment="1">
      <alignment vertical="center"/>
    </xf>
    <xf numFmtId="0" fontId="2" fillId="0" borderId="0" xfId="0" applyFont="1" applyFill="1" applyAlignment="1">
      <alignment vertical="center"/>
    </xf>
    <xf numFmtId="0" fontId="8" fillId="0" borderId="0" xfId="0" applyFont="1" applyFill="1" applyAlignment="1">
      <alignment vertical="center"/>
    </xf>
    <xf numFmtId="0" fontId="8" fillId="0" borderId="0" xfId="0" applyFont="1" applyAlignment="1">
      <alignment vertical="center"/>
    </xf>
    <xf numFmtId="0" fontId="8" fillId="0" borderId="0" xfId="0" applyFont="1" applyFill="1" applyBorder="1" applyAlignment="1">
      <alignment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178" fontId="9" fillId="0" borderId="0" xfId="0" applyNumberFormat="1" applyFont="1" applyFill="1" applyAlignment="1" applyProtection="1">
      <alignment horizontal="left" vertical="center" wrapText="1" shrinkToFit="1"/>
      <protection locked="0"/>
    </xf>
    <xf numFmtId="176" fontId="8" fillId="0" borderId="0" xfId="0" applyNumberFormat="1" applyFont="1" applyFill="1" applyAlignment="1">
      <alignment vertical="center"/>
    </xf>
    <xf numFmtId="176" fontId="0" fillId="0" borderId="0" xfId="0" applyNumberFormat="1" applyFont="1" applyFill="1" applyAlignment="1">
      <alignment vertical="center"/>
    </xf>
    <xf numFmtId="0" fontId="0" fillId="0" borderId="0" xfId="0" applyFont="1" applyFill="1" applyAlignment="1">
      <alignment vertical="center"/>
    </xf>
    <xf numFmtId="0" fontId="9" fillId="0" borderId="0" xfId="0" applyFont="1" applyFill="1" applyBorder="1" applyAlignment="1">
      <alignment vertical="center"/>
    </xf>
    <xf numFmtId="0" fontId="7" fillId="0" borderId="0" xfId="0" applyFont="1" applyFill="1" applyBorder="1" applyAlignment="1"/>
    <xf numFmtId="0" fontId="11" fillId="0" borderId="0" xfId="0" applyFont="1" applyFill="1" applyAlignment="1">
      <alignment vertical="center" wrapText="1"/>
    </xf>
    <xf numFmtId="0" fontId="11" fillId="0" borderId="0" xfId="0" applyFont="1" applyFill="1" applyAlignment="1">
      <alignment vertical="center"/>
    </xf>
    <xf numFmtId="0" fontId="2" fillId="0" borderId="0" xfId="0" applyFont="1" applyFill="1"/>
    <xf numFmtId="0" fontId="10" fillId="0" borderId="0" xfId="0" applyFont="1" applyFill="1"/>
    <xf numFmtId="0" fontId="0" fillId="2" borderId="10" xfId="0" applyFont="1" applyFill="1" applyBorder="1" applyAlignment="1">
      <alignment vertical="center" textRotation="255"/>
    </xf>
    <xf numFmtId="0" fontId="0" fillId="2" borderId="1" xfId="0" applyFont="1" applyFill="1" applyBorder="1" applyAlignment="1">
      <alignment vertical="center"/>
    </xf>
    <xf numFmtId="0" fontId="0" fillId="2" borderId="2" xfId="0" applyFont="1" applyFill="1" applyBorder="1" applyAlignment="1">
      <alignment vertical="center"/>
    </xf>
    <xf numFmtId="0" fontId="0" fillId="2" borderId="37" xfId="0" applyFont="1" applyFill="1" applyBorder="1" applyAlignment="1">
      <alignment vertical="center"/>
    </xf>
    <xf numFmtId="179" fontId="0" fillId="2" borderId="27" xfId="0" applyNumberFormat="1" applyFont="1" applyFill="1" applyBorder="1" applyAlignment="1"/>
    <xf numFmtId="184" fontId="0" fillId="2" borderId="1" xfId="0" applyNumberFormat="1" applyFont="1" applyFill="1" applyBorder="1" applyAlignment="1"/>
    <xf numFmtId="179" fontId="0" fillId="2" borderId="10" xfId="0" applyNumberFormat="1" applyFont="1" applyFill="1" applyBorder="1" applyAlignment="1"/>
    <xf numFmtId="184" fontId="0" fillId="2" borderId="26" xfId="0" applyNumberFormat="1" applyFont="1" applyFill="1" applyBorder="1" applyAlignment="1"/>
    <xf numFmtId="180" fontId="0" fillId="2" borderId="10" xfId="0" applyNumberFormat="1" applyFont="1" applyFill="1" applyBorder="1" applyAlignment="1"/>
    <xf numFmtId="183" fontId="0" fillId="2" borderId="10" xfId="0" applyNumberFormat="1" applyFont="1" applyFill="1" applyBorder="1" applyAlignment="1">
      <alignment horizontal="right"/>
    </xf>
    <xf numFmtId="0" fontId="0" fillId="2" borderId="1" xfId="0" applyFont="1" applyFill="1" applyBorder="1" applyAlignment="1">
      <alignment vertical="center" wrapText="1" shrinkToFit="1"/>
    </xf>
    <xf numFmtId="0" fontId="0" fillId="2" borderId="2" xfId="0" applyFont="1" applyFill="1" applyBorder="1" applyAlignment="1">
      <alignment vertical="center" wrapText="1" shrinkToFit="1"/>
    </xf>
    <xf numFmtId="0" fontId="0" fillId="2" borderId="37" xfId="0" applyFont="1" applyFill="1" applyBorder="1" applyAlignment="1">
      <alignment vertical="center" wrapText="1" shrinkToFit="1"/>
    </xf>
    <xf numFmtId="0" fontId="0" fillId="0" borderId="10" xfId="0" applyFont="1" applyFill="1" applyBorder="1" applyAlignment="1">
      <alignment vertical="center" textRotation="255"/>
    </xf>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0" fillId="0" borderId="37" xfId="0" applyFont="1" applyFill="1" applyBorder="1" applyAlignment="1">
      <alignment horizontal="left" vertical="center"/>
    </xf>
    <xf numFmtId="179" fontId="0" fillId="0" borderId="27" xfId="0" applyNumberFormat="1" applyFont="1" applyFill="1" applyBorder="1" applyAlignment="1"/>
    <xf numFmtId="184" fontId="0" fillId="0" borderId="1" xfId="0" applyNumberFormat="1" applyFont="1" applyFill="1" applyBorder="1" applyAlignment="1"/>
    <xf numFmtId="179" fontId="0" fillId="0" borderId="10" xfId="0" applyNumberFormat="1" applyFont="1" applyFill="1" applyBorder="1" applyAlignment="1"/>
    <xf numFmtId="184" fontId="0" fillId="0" borderId="26" xfId="0" applyNumberFormat="1" applyFont="1" applyFill="1" applyBorder="1" applyAlignment="1"/>
    <xf numFmtId="180" fontId="0" fillId="0" borderId="10" xfId="0" applyNumberFormat="1" applyFont="1" applyFill="1" applyBorder="1" applyAlignment="1"/>
    <xf numFmtId="183" fontId="0" fillId="0" borderId="10" xfId="0" applyNumberFormat="1" applyFont="1" applyFill="1" applyBorder="1" applyAlignment="1">
      <alignment horizontal="right"/>
    </xf>
    <xf numFmtId="0" fontId="0" fillId="0" borderId="1" xfId="0" applyFont="1" applyFill="1" applyBorder="1" applyAlignment="1">
      <alignment vertical="center" wrapText="1"/>
    </xf>
    <xf numFmtId="0" fontId="0" fillId="0" borderId="2" xfId="0" applyFont="1" applyFill="1" applyBorder="1" applyAlignment="1">
      <alignment vertical="center" wrapText="1"/>
    </xf>
    <xf numFmtId="0" fontId="0" fillId="0" borderId="37" xfId="0" applyFont="1" applyFill="1" applyBorder="1" applyAlignment="1">
      <alignment vertical="center" wrapText="1"/>
    </xf>
    <xf numFmtId="0" fontId="0" fillId="2" borderId="1" xfId="0" applyFont="1" applyFill="1" applyBorder="1" applyAlignment="1">
      <alignment horizontal="left" vertical="center"/>
    </xf>
    <xf numFmtId="0" fontId="0" fillId="2" borderId="2" xfId="0" applyFont="1" applyFill="1" applyBorder="1" applyAlignment="1">
      <alignment horizontal="left" vertical="center"/>
    </xf>
    <xf numFmtId="0" fontId="0" fillId="2" borderId="37" xfId="0" applyFont="1" applyFill="1" applyBorder="1" applyAlignment="1">
      <alignment horizontal="left" vertical="center"/>
    </xf>
    <xf numFmtId="0" fontId="0" fillId="0" borderId="1" xfId="0" applyFont="1" applyFill="1" applyBorder="1" applyAlignment="1">
      <alignment vertical="center"/>
    </xf>
    <xf numFmtId="0" fontId="0" fillId="0" borderId="2" xfId="0" applyFont="1" applyFill="1" applyBorder="1" applyAlignment="1">
      <alignment vertical="center"/>
    </xf>
    <xf numFmtId="0" fontId="0" fillId="0" borderId="37" xfId="0" applyFont="1" applyFill="1" applyBorder="1" applyAlignment="1">
      <alignment vertical="center"/>
    </xf>
    <xf numFmtId="0" fontId="8" fillId="0" borderId="0" xfId="0" applyFont="1" applyFill="1" applyBorder="1" applyAlignment="1">
      <alignment vertical="center" textRotation="255"/>
    </xf>
    <xf numFmtId="0" fontId="8" fillId="0" borderId="0" xfId="0" applyFont="1" applyFill="1" applyBorder="1" applyAlignment="1">
      <alignment vertical="center"/>
    </xf>
    <xf numFmtId="179" fontId="0" fillId="0" borderId="14" xfId="0" applyNumberFormat="1" applyFont="1" applyFill="1" applyBorder="1" applyAlignment="1"/>
    <xf numFmtId="184" fontId="0" fillId="0" borderId="32" xfId="0" applyNumberFormat="1" applyFont="1" applyFill="1" applyBorder="1" applyAlignment="1"/>
    <xf numFmtId="179" fontId="0" fillId="0" borderId="15" xfId="0" applyNumberFormat="1" applyFont="1" applyFill="1" applyBorder="1" applyAlignment="1"/>
    <xf numFmtId="180" fontId="0" fillId="0" borderId="15" xfId="0" applyNumberFormat="1" applyFont="1" applyFill="1" applyBorder="1" applyAlignment="1"/>
    <xf numFmtId="180" fontId="0" fillId="0" borderId="16" xfId="0" applyNumberFormat="1" applyFont="1" applyFill="1" applyBorder="1" applyAlignment="1"/>
    <xf numFmtId="0" fontId="9" fillId="0" borderId="0" xfId="0" applyFont="1" applyFill="1" applyBorder="1" applyAlignment="1">
      <alignment horizontal="left" vertical="center" wrapText="1"/>
    </xf>
    <xf numFmtId="0" fontId="0" fillId="2" borderId="9" xfId="0" applyFont="1" applyFill="1" applyBorder="1" applyAlignment="1">
      <alignment vertical="center" textRotation="255"/>
    </xf>
    <xf numFmtId="0" fontId="0" fillId="2" borderId="4" xfId="0" applyFont="1" applyFill="1" applyBorder="1" applyAlignment="1">
      <alignment vertical="center"/>
    </xf>
    <xf numFmtId="0" fontId="0" fillId="2" borderId="6" xfId="0" applyFont="1" applyFill="1" applyBorder="1" applyAlignment="1">
      <alignment vertical="center"/>
    </xf>
    <xf numFmtId="0" fontId="0" fillId="2" borderId="18" xfId="0" applyFont="1" applyFill="1" applyBorder="1" applyAlignment="1">
      <alignment vertical="center"/>
    </xf>
    <xf numFmtId="179" fontId="0" fillId="2" borderId="19" xfId="0" applyNumberFormat="1" applyFont="1" applyFill="1" applyBorder="1" applyAlignment="1"/>
    <xf numFmtId="184" fontId="0" fillId="2" borderId="4" xfId="0" applyNumberFormat="1" applyFont="1" applyFill="1" applyBorder="1" applyAlignment="1"/>
    <xf numFmtId="179" fontId="0" fillId="2" borderId="9" xfId="0" applyNumberFormat="1" applyFont="1" applyFill="1" applyBorder="1" applyAlignment="1"/>
    <xf numFmtId="184" fontId="0" fillId="2" borderId="38" xfId="0" applyNumberFormat="1" applyFont="1" applyFill="1" applyBorder="1" applyAlignment="1"/>
    <xf numFmtId="180" fontId="0" fillId="2" borderId="9" xfId="0" applyNumberFormat="1" applyFont="1" applyFill="1" applyBorder="1" applyAlignment="1"/>
    <xf numFmtId="183" fontId="0" fillId="2" borderId="9" xfId="0" applyNumberFormat="1" applyFont="1" applyFill="1" applyBorder="1" applyAlignment="1">
      <alignment horizontal="right"/>
    </xf>
    <xf numFmtId="0" fontId="0" fillId="0" borderId="1" xfId="0" applyFont="1" applyFill="1" applyBorder="1" applyAlignment="1">
      <alignment vertical="center"/>
    </xf>
    <xf numFmtId="0" fontId="0" fillId="0" borderId="2" xfId="0" applyFont="1" applyFill="1" applyBorder="1" applyAlignment="1">
      <alignment vertical="center"/>
    </xf>
    <xf numFmtId="0" fontId="0" fillId="0" borderId="2" xfId="0" applyFont="1" applyFill="1" applyBorder="1" applyAlignment="1"/>
    <xf numFmtId="0" fontId="0" fillId="2" borderId="25" xfId="0" applyFont="1" applyFill="1" applyBorder="1" applyAlignment="1">
      <alignment vertical="center" textRotation="255"/>
    </xf>
    <xf numFmtId="0" fontId="0" fillId="2" borderId="7" xfId="0" applyFont="1" applyFill="1" applyBorder="1" applyAlignment="1">
      <alignment horizontal="left" vertical="center"/>
    </xf>
    <xf numFmtId="0" fontId="0" fillId="2" borderId="20" xfId="0" applyFont="1" applyFill="1" applyBorder="1" applyAlignment="1">
      <alignment horizontal="left" vertical="center"/>
    </xf>
    <xf numFmtId="0" fontId="0" fillId="2" borderId="21" xfId="0" applyFont="1" applyFill="1" applyBorder="1" applyAlignment="1">
      <alignment horizontal="left" vertical="center"/>
    </xf>
    <xf numFmtId="179" fontId="0" fillId="2" borderId="24" xfId="0" applyNumberFormat="1" applyFont="1" applyFill="1" applyBorder="1" applyAlignment="1"/>
    <xf numFmtId="184" fontId="0" fillId="2" borderId="7" xfId="0" applyNumberFormat="1" applyFont="1" applyFill="1" applyBorder="1" applyAlignment="1"/>
    <xf numFmtId="179" fontId="0" fillId="2" borderId="25" xfId="0" applyNumberFormat="1" applyFont="1" applyFill="1" applyBorder="1" applyAlignment="1"/>
    <xf numFmtId="184" fontId="0" fillId="2" borderId="39" xfId="0" applyNumberFormat="1" applyFont="1" applyFill="1" applyBorder="1" applyAlignment="1"/>
    <xf numFmtId="180" fontId="0" fillId="2" borderId="25" xfId="0" applyNumberFormat="1" applyFont="1" applyFill="1" applyBorder="1" applyAlignment="1"/>
    <xf numFmtId="183" fontId="0" fillId="2" borderId="25" xfId="0" applyNumberFormat="1" applyFont="1" applyFill="1" applyBorder="1" applyAlignment="1">
      <alignment horizontal="right"/>
    </xf>
    <xf numFmtId="0" fontId="10" fillId="0" borderId="0" xfId="0" applyFont="1" applyFill="1" applyAlignment="1">
      <alignment vertical="center"/>
    </xf>
    <xf numFmtId="184" fontId="0" fillId="2" borderId="10" xfId="0" applyNumberFormat="1" applyFont="1" applyFill="1" applyBorder="1" applyAlignment="1"/>
    <xf numFmtId="184" fontId="0" fillId="0" borderId="10" xfId="0" applyNumberFormat="1" applyFont="1" applyFill="1" applyBorder="1" applyAlignment="1"/>
    <xf numFmtId="0" fontId="10" fillId="0" borderId="0" xfId="0" applyFont="1" applyFill="1" applyBorder="1" applyAlignment="1">
      <alignment vertical="center" textRotation="255"/>
    </xf>
    <xf numFmtId="0" fontId="10" fillId="0" borderId="0" xfId="0" applyFont="1" applyFill="1" applyBorder="1" applyAlignment="1">
      <alignment vertical="center"/>
    </xf>
    <xf numFmtId="179" fontId="10" fillId="0" borderId="0" xfId="0" applyNumberFormat="1" applyFont="1" applyFill="1" applyBorder="1" applyAlignment="1"/>
    <xf numFmtId="180" fontId="10" fillId="0" borderId="0" xfId="0" applyNumberFormat="1" applyFont="1" applyFill="1" applyBorder="1" applyAlignment="1"/>
    <xf numFmtId="178" fontId="13" fillId="0" borderId="0" xfId="0" applyNumberFormat="1" applyFont="1" applyFill="1" applyBorder="1" applyAlignment="1"/>
    <xf numFmtId="177" fontId="13" fillId="0" borderId="0" xfId="0" applyNumberFormat="1" applyFont="1" applyFill="1" applyBorder="1" applyAlignment="1"/>
    <xf numFmtId="178" fontId="10" fillId="0" borderId="0" xfId="0" applyNumberFormat="1" applyFont="1" applyFill="1" applyBorder="1" applyAlignment="1"/>
    <xf numFmtId="177" fontId="10" fillId="0" borderId="0" xfId="0" applyNumberFormat="1" applyFont="1" applyFill="1" applyBorder="1" applyAlignment="1"/>
    <xf numFmtId="0" fontId="0" fillId="0" borderId="1" xfId="0" applyFont="1" applyFill="1" applyBorder="1" applyAlignment="1">
      <alignment vertical="center" wrapText="1" shrinkToFit="1"/>
    </xf>
    <xf numFmtId="0" fontId="0" fillId="0" borderId="2" xfId="0" applyFont="1" applyFill="1" applyBorder="1" applyAlignment="1">
      <alignment vertical="center" wrapText="1" shrinkToFit="1"/>
    </xf>
    <xf numFmtId="0" fontId="0" fillId="0" borderId="37" xfId="0" applyFont="1" applyFill="1" applyBorder="1" applyAlignment="1">
      <alignment vertical="center" wrapText="1" shrinkToFit="1"/>
    </xf>
    <xf numFmtId="0" fontId="2" fillId="0" borderId="0" xfId="0" applyFont="1" applyFill="1" applyBorder="1" applyAlignment="1">
      <alignment vertical="center" textRotation="255"/>
    </xf>
    <xf numFmtId="0" fontId="14" fillId="0" borderId="0" xfId="0" applyFont="1"/>
    <xf numFmtId="0" fontId="9" fillId="0" borderId="0" xfId="0" applyFont="1"/>
    <xf numFmtId="0" fontId="0" fillId="0" borderId="0" xfId="0" applyFont="1"/>
    <xf numFmtId="176" fontId="0" fillId="0" borderId="0" xfId="0" applyNumberFormat="1" applyFont="1"/>
    <xf numFmtId="0" fontId="15" fillId="0" borderId="0" xfId="0" applyFont="1" applyAlignment="1">
      <alignment horizontal="centerContinuous" vertical="center"/>
    </xf>
    <xf numFmtId="0" fontId="15" fillId="0" borderId="0" xfId="0" applyFont="1" applyAlignment="1">
      <alignment vertical="center"/>
    </xf>
    <xf numFmtId="0" fontId="2" fillId="0" borderId="0" xfId="0" applyFont="1" applyAlignment="1">
      <alignment horizontal="center" vertical="center"/>
    </xf>
    <xf numFmtId="0" fontId="9" fillId="0" borderId="0" xfId="0" applyFont="1" applyAlignment="1"/>
    <xf numFmtId="178" fontId="6" fillId="0" borderId="0" xfId="0" applyNumberFormat="1" applyFont="1" applyFill="1" applyAlignment="1">
      <alignment vertical="center"/>
    </xf>
    <xf numFmtId="178" fontId="6" fillId="0" borderId="0" xfId="0" applyNumberFormat="1" applyFont="1" applyFill="1" applyAlignment="1">
      <alignment vertical="top"/>
    </xf>
    <xf numFmtId="177" fontId="8" fillId="0" borderId="0" xfId="0" applyNumberFormat="1" applyFont="1" applyFill="1" applyAlignment="1">
      <alignment horizontal="right" vertical="center"/>
    </xf>
    <xf numFmtId="0" fontId="2" fillId="0" borderId="0" xfId="0" applyFont="1" applyFill="1" applyAlignment="1">
      <alignment horizontal="center"/>
    </xf>
    <xf numFmtId="178" fontId="8" fillId="2" borderId="1" xfId="0" applyNumberFormat="1" applyFont="1" applyFill="1" applyBorder="1" applyAlignment="1">
      <alignment horizontal="center" vertical="center"/>
    </xf>
    <xf numFmtId="178" fontId="8" fillId="2" borderId="2" xfId="0" applyNumberFormat="1" applyFont="1" applyFill="1" applyBorder="1" applyAlignment="1">
      <alignment horizontal="center" vertical="center"/>
    </xf>
    <xf numFmtId="178" fontId="8" fillId="0" borderId="4" xfId="0" applyNumberFormat="1" applyFont="1" applyFill="1" applyBorder="1" applyAlignment="1">
      <alignment horizontal="center" vertical="center"/>
    </xf>
    <xf numFmtId="178" fontId="8" fillId="0" borderId="5" xfId="0" applyNumberFormat="1" applyFont="1" applyFill="1" applyBorder="1" applyAlignment="1">
      <alignment horizontal="center" vertical="center"/>
    </xf>
    <xf numFmtId="178" fontId="8" fillId="2" borderId="4" xfId="0" applyNumberFormat="1" applyFont="1" applyFill="1" applyBorder="1" applyAlignment="1">
      <alignment horizontal="center" vertical="center"/>
    </xf>
    <xf numFmtId="178" fontId="8" fillId="2" borderId="6" xfId="0" applyNumberFormat="1" applyFont="1" applyFill="1" applyBorder="1" applyAlignment="1">
      <alignment horizontal="center" vertical="center"/>
    </xf>
    <xf numFmtId="178" fontId="8" fillId="2" borderId="7" xfId="0" applyNumberFormat="1" applyFont="1" applyFill="1" applyBorder="1" applyAlignment="1">
      <alignment horizontal="center" vertical="center"/>
    </xf>
    <xf numFmtId="178" fontId="8" fillId="2" borderId="8" xfId="0" applyNumberFormat="1" applyFont="1" applyFill="1" applyBorder="1" applyAlignment="1">
      <alignment horizontal="center" vertical="center"/>
    </xf>
    <xf numFmtId="178" fontId="8" fillId="0" borderId="7" xfId="0" applyNumberFormat="1" applyFont="1" applyFill="1" applyBorder="1" applyAlignment="1">
      <alignment horizontal="center" vertical="center"/>
    </xf>
    <xf numFmtId="178" fontId="8" fillId="0" borderId="8" xfId="0" applyNumberFormat="1" applyFont="1" applyFill="1" applyBorder="1" applyAlignment="1">
      <alignment horizontal="center" vertical="center"/>
    </xf>
    <xf numFmtId="179" fontId="0" fillId="0" borderId="10" xfId="0" applyNumberFormat="1" applyFont="1" applyFill="1" applyBorder="1" applyAlignment="1">
      <alignment horizontal="right" vertical="center"/>
    </xf>
    <xf numFmtId="178" fontId="8" fillId="0" borderId="11" xfId="0" applyNumberFormat="1" applyFont="1" applyFill="1" applyBorder="1" applyAlignment="1">
      <alignment horizontal="left" vertical="center" shrinkToFit="1"/>
    </xf>
    <xf numFmtId="178" fontId="0" fillId="0" borderId="3" xfId="0" applyNumberFormat="1" applyFont="1" applyFill="1" applyBorder="1" applyAlignment="1">
      <alignment horizontal="right" vertical="center"/>
    </xf>
    <xf numFmtId="178" fontId="0" fillId="0" borderId="10" xfId="0" applyNumberFormat="1" applyFont="1" applyFill="1" applyBorder="1" applyAlignment="1">
      <alignment horizontal="right" vertical="center"/>
    </xf>
    <xf numFmtId="178" fontId="8" fillId="0" borderId="14" xfId="0" applyNumberFormat="1" applyFont="1" applyFill="1" applyBorder="1" applyAlignment="1">
      <alignment horizontal="left" vertical="center" shrinkToFit="1"/>
    </xf>
    <xf numFmtId="178" fontId="9" fillId="0" borderId="0" xfId="0" applyNumberFormat="1" applyFont="1" applyAlignment="1"/>
    <xf numFmtId="178" fontId="2" fillId="0" borderId="0" xfId="0" applyNumberFormat="1" applyFont="1" applyFill="1" applyAlignment="1">
      <alignment vertical="center"/>
    </xf>
    <xf numFmtId="178" fontId="2" fillId="0" borderId="0" xfId="0" applyNumberFormat="1" applyFont="1" applyFill="1" applyBorder="1" applyAlignment="1">
      <alignment vertical="center" shrinkToFit="1"/>
    </xf>
    <xf numFmtId="178" fontId="2" fillId="0" borderId="0" xfId="0" applyNumberFormat="1" applyFont="1" applyFill="1" applyBorder="1" applyAlignment="1">
      <alignment horizontal="right" vertical="center"/>
    </xf>
    <xf numFmtId="177" fontId="2" fillId="0" borderId="0" xfId="0" applyNumberFormat="1" applyFont="1" applyFill="1" applyBorder="1" applyAlignment="1">
      <alignment horizontal="right" vertical="center"/>
    </xf>
    <xf numFmtId="178" fontId="4" fillId="0" borderId="0" xfId="0" applyNumberFormat="1" applyFont="1" applyFill="1"/>
    <xf numFmtId="178" fontId="11" fillId="0" borderId="0" xfId="0" applyNumberFormat="1" applyFont="1" applyFill="1" applyBorder="1" applyAlignment="1">
      <alignment vertical="center"/>
    </xf>
    <xf numFmtId="178" fontId="8" fillId="0" borderId="6" xfId="0" applyNumberFormat="1" applyFont="1" applyFill="1" applyBorder="1" applyAlignment="1">
      <alignment horizontal="center" vertical="center"/>
    </xf>
    <xf numFmtId="178" fontId="8" fillId="0" borderId="2" xfId="0" applyNumberFormat="1" applyFont="1" applyFill="1" applyBorder="1" applyAlignment="1">
      <alignment horizontal="center" vertical="center"/>
    </xf>
    <xf numFmtId="178" fontId="8" fillId="0" borderId="3" xfId="0" applyNumberFormat="1" applyFont="1" applyFill="1" applyBorder="1" applyAlignment="1">
      <alignment horizontal="center" vertical="center"/>
    </xf>
    <xf numFmtId="178" fontId="9" fillId="0" borderId="0" xfId="0" applyNumberFormat="1" applyFont="1" applyFill="1" applyAlignment="1" applyProtection="1">
      <alignment vertical="center" wrapText="1" shrinkToFit="1"/>
      <protection locked="0"/>
    </xf>
    <xf numFmtId="178" fontId="9" fillId="0" borderId="0" xfId="0" applyNumberFormat="1" applyFont="1" applyFill="1" applyAlignment="1">
      <alignment vertical="center" shrinkToFit="1"/>
    </xf>
    <xf numFmtId="178" fontId="11" fillId="0" borderId="11" xfId="0" applyNumberFormat="1" applyFont="1" applyFill="1" applyBorder="1" applyAlignment="1">
      <alignment horizontal="center" vertical="center"/>
    </xf>
    <xf numFmtId="178" fontId="11" fillId="0" borderId="12" xfId="0" applyNumberFormat="1" applyFont="1" applyFill="1" applyBorder="1" applyAlignment="1">
      <alignment horizontal="center" vertical="center"/>
    </xf>
    <xf numFmtId="178" fontId="8" fillId="0" borderId="2" xfId="0" applyNumberFormat="1" applyFont="1" applyFill="1" applyBorder="1" applyAlignment="1">
      <alignment horizontal="center" vertical="center" wrapText="1"/>
    </xf>
    <xf numFmtId="178" fontId="8" fillId="0" borderId="3" xfId="0" applyNumberFormat="1" applyFont="1" applyFill="1" applyBorder="1" applyAlignment="1">
      <alignment horizontal="center" vertical="center" wrapText="1"/>
    </xf>
    <xf numFmtId="178" fontId="8" fillId="0" borderId="10" xfId="0" applyNumberFormat="1" applyFont="1" applyFill="1" applyBorder="1" applyAlignment="1">
      <alignment horizontal="center" vertical="center"/>
    </xf>
    <xf numFmtId="178" fontId="11" fillId="0" borderId="0" xfId="0" applyNumberFormat="1" applyFont="1" applyFill="1" applyAlignment="1" applyProtection="1">
      <alignment vertical="center" wrapText="1" shrinkToFit="1"/>
      <protection locked="0"/>
    </xf>
    <xf numFmtId="178" fontId="11" fillId="0" borderId="0" xfId="0" applyNumberFormat="1" applyFont="1" applyFill="1" applyAlignment="1">
      <alignment vertical="center" shrinkToFit="1"/>
    </xf>
    <xf numFmtId="178" fontId="11" fillId="0" borderId="17" xfId="0" applyNumberFormat="1" applyFont="1" applyFill="1" applyBorder="1" applyAlignment="1">
      <alignment horizontal="center" vertical="center"/>
    </xf>
    <xf numFmtId="178" fontId="11" fillId="0" borderId="2" xfId="0" applyNumberFormat="1" applyFont="1" applyFill="1" applyBorder="1" applyAlignment="1">
      <alignment horizontal="center" vertical="center"/>
    </xf>
    <xf numFmtId="178" fontId="11" fillId="0" borderId="6" xfId="0" applyNumberFormat="1" applyFont="1" applyFill="1" applyBorder="1" applyAlignment="1">
      <alignment horizontal="center" vertical="center"/>
    </xf>
    <xf numFmtId="178" fontId="11" fillId="0" borderId="18" xfId="0" applyNumberFormat="1" applyFont="1" applyFill="1" applyBorder="1" applyAlignment="1">
      <alignment horizontal="center" vertical="center"/>
    </xf>
    <xf numFmtId="178" fontId="8" fillId="0" borderId="19" xfId="0" applyNumberFormat="1" applyFont="1" applyFill="1" applyBorder="1" applyAlignment="1">
      <alignment horizontal="center" vertical="center"/>
    </xf>
    <xf numFmtId="178" fontId="8" fillId="0" borderId="9" xfId="0" applyNumberFormat="1" applyFont="1" applyFill="1" applyBorder="1" applyAlignment="1">
      <alignment horizontal="center" vertical="center"/>
    </xf>
    <xf numFmtId="178" fontId="8" fillId="0" borderId="9" xfId="0" applyNumberFormat="1" applyFont="1" applyFill="1" applyBorder="1" applyAlignment="1">
      <alignment horizontal="center" vertical="center" wrapText="1"/>
    </xf>
    <xf numFmtId="178" fontId="11" fillId="0" borderId="19" xfId="0" applyNumberFormat="1" applyFont="1" applyFill="1" applyBorder="1" applyAlignment="1">
      <alignment horizontal="center" vertical="center"/>
    </xf>
    <xf numFmtId="178" fontId="11" fillId="0" borderId="9" xfId="0" applyNumberFormat="1" applyFont="1" applyFill="1" applyBorder="1" applyAlignment="1">
      <alignment horizontal="center" vertical="center"/>
    </xf>
    <xf numFmtId="178" fontId="11" fillId="0" borderId="7" xfId="0" applyNumberFormat="1" applyFont="1" applyFill="1" applyBorder="1" applyAlignment="1">
      <alignment horizontal="center" vertical="center"/>
    </xf>
    <xf numFmtId="178" fontId="11" fillId="0" borderId="20" xfId="0" applyNumberFormat="1" applyFont="1" applyFill="1" applyBorder="1" applyAlignment="1">
      <alignment horizontal="center" vertical="center"/>
    </xf>
    <xf numFmtId="178" fontId="11" fillId="0" borderId="21" xfId="0" applyNumberFormat="1" applyFont="1" applyFill="1" applyBorder="1" applyAlignment="1">
      <alignment horizontal="center" vertical="center"/>
    </xf>
    <xf numFmtId="178" fontId="8" fillId="0" borderId="22" xfId="0" applyNumberFormat="1" applyFont="1" applyFill="1" applyBorder="1" applyAlignment="1">
      <alignment horizontal="center" vertical="center"/>
    </xf>
    <xf numFmtId="178" fontId="8" fillId="0" borderId="23" xfId="0" applyNumberFormat="1" applyFont="1" applyFill="1" applyBorder="1" applyAlignment="1">
      <alignment horizontal="center" vertical="center"/>
    </xf>
    <xf numFmtId="178" fontId="11" fillId="0" borderId="24" xfId="0" applyNumberFormat="1" applyFont="1" applyFill="1" applyBorder="1" applyAlignment="1">
      <alignment horizontal="center" vertical="center"/>
    </xf>
    <xf numFmtId="178" fontId="11" fillId="0" borderId="25" xfId="0" applyNumberFormat="1" applyFont="1" applyFill="1" applyBorder="1" applyAlignment="1">
      <alignment horizontal="center" vertical="center"/>
    </xf>
    <xf numFmtId="178" fontId="11" fillId="0" borderId="10" xfId="0" applyNumberFormat="1" applyFont="1" applyFill="1" applyBorder="1" applyAlignment="1">
      <alignment horizontal="center" vertical="center"/>
    </xf>
    <xf numFmtId="178" fontId="11" fillId="0" borderId="26" xfId="0" applyNumberFormat="1" applyFont="1" applyFill="1" applyBorder="1" applyAlignment="1">
      <alignment horizontal="center" vertical="center"/>
    </xf>
    <xf numFmtId="178" fontId="8" fillId="0" borderId="24" xfId="0" applyNumberFormat="1" applyFont="1" applyFill="1" applyBorder="1" applyAlignment="1">
      <alignment horizontal="center" vertical="center"/>
    </xf>
    <xf numFmtId="178" fontId="8" fillId="0" borderId="25" xfId="0" applyNumberFormat="1" applyFont="1" applyFill="1" applyBorder="1" applyAlignment="1">
      <alignment horizontal="center" vertical="center"/>
    </xf>
    <xf numFmtId="178" fontId="10" fillId="0" borderId="0" xfId="0" applyNumberFormat="1" applyFont="1" applyFill="1" applyAlignment="1">
      <alignment vertical="center"/>
    </xf>
    <xf numFmtId="178" fontId="0" fillId="0" borderId="10" xfId="0" applyNumberFormat="1" applyFont="1" applyFill="1" applyBorder="1" applyAlignment="1">
      <alignment vertical="center" textRotation="255"/>
    </xf>
    <xf numFmtId="178" fontId="0" fillId="0" borderId="10" xfId="0" applyNumberFormat="1" applyFont="1" applyFill="1" applyBorder="1" applyAlignment="1">
      <alignment vertical="center"/>
    </xf>
    <xf numFmtId="178" fontId="0" fillId="0" borderId="1" xfId="0" applyNumberFormat="1" applyFont="1" applyFill="1" applyBorder="1" applyAlignment="1">
      <alignment vertical="center"/>
    </xf>
    <xf numFmtId="178" fontId="0" fillId="0" borderId="27" xfId="0" applyNumberFormat="1" applyFont="1" applyFill="1" applyBorder="1" applyAlignment="1">
      <alignment horizontal="right" vertical="center"/>
    </xf>
    <xf numFmtId="180" fontId="0" fillId="0" borderId="10" xfId="0" applyNumberFormat="1" applyFont="1" applyFill="1" applyBorder="1" applyAlignment="1">
      <alignment horizontal="right" vertical="center"/>
    </xf>
    <xf numFmtId="181" fontId="0" fillId="0" borderId="10" xfId="0" applyNumberFormat="1" applyFont="1" applyFill="1" applyBorder="1" applyAlignment="1">
      <alignment horizontal="right" vertical="center"/>
    </xf>
    <xf numFmtId="179" fontId="0" fillId="0" borderId="10" xfId="0" applyNumberFormat="1" applyFont="1" applyFill="1" applyBorder="1" applyAlignment="1">
      <alignment horizontal="right" vertical="center"/>
    </xf>
    <xf numFmtId="180" fontId="0" fillId="0" borderId="26" xfId="0" applyNumberFormat="1" applyFont="1" applyFill="1" applyBorder="1" applyAlignment="1">
      <alignment horizontal="right" vertical="center"/>
    </xf>
    <xf numFmtId="178" fontId="0" fillId="0" borderId="3" xfId="0" applyNumberFormat="1" applyFont="1" applyFill="1" applyBorder="1" applyAlignment="1">
      <alignment horizontal="right" vertical="center"/>
    </xf>
    <xf numFmtId="177" fontId="0" fillId="0" borderId="10" xfId="0" applyNumberFormat="1" applyFont="1" applyFill="1" applyBorder="1" applyAlignment="1">
      <alignment horizontal="right" vertical="center"/>
    </xf>
    <xf numFmtId="182" fontId="0" fillId="0" borderId="10" xfId="0" applyNumberFormat="1" applyFont="1" applyFill="1" applyBorder="1" applyAlignment="1">
      <alignment horizontal="right" vertical="center"/>
    </xf>
    <xf numFmtId="178" fontId="0" fillId="0" borderId="14" xfId="0" applyNumberFormat="1" applyFont="1" applyFill="1" applyBorder="1" applyAlignment="1">
      <alignment horizontal="right" vertical="center"/>
    </xf>
    <xf numFmtId="180" fontId="0" fillId="0" borderId="15" xfId="0" applyNumberFormat="1" applyFont="1" applyFill="1" applyBorder="1" applyAlignment="1">
      <alignment horizontal="right" vertical="center"/>
    </xf>
    <xf numFmtId="181" fontId="0" fillId="0" borderId="15" xfId="0" applyNumberFormat="1" applyFont="1" applyFill="1" applyBorder="1" applyAlignment="1">
      <alignment horizontal="right" vertical="center"/>
    </xf>
    <xf numFmtId="179" fontId="0" fillId="0" borderId="15" xfId="0" applyNumberFormat="1" applyFont="1" applyFill="1" applyBorder="1" applyAlignment="1">
      <alignment horizontal="right" vertical="center"/>
    </xf>
    <xf numFmtId="180" fontId="0" fillId="0" borderId="16" xfId="0" applyNumberFormat="1" applyFont="1" applyFill="1" applyBorder="1" applyAlignment="1">
      <alignment horizontal="right" vertical="center"/>
    </xf>
    <xf numFmtId="183" fontId="0" fillId="0" borderId="10" xfId="0" applyNumberFormat="1" applyFont="1" applyFill="1" applyBorder="1" applyAlignment="1">
      <alignment horizontal="right" vertical="center" shrinkToFit="1"/>
    </xf>
    <xf numFmtId="178" fontId="10" fillId="0" borderId="0" xfId="0" applyNumberFormat="1" applyFont="1" applyFill="1" applyBorder="1" applyAlignment="1">
      <alignment vertical="center" textRotation="255"/>
    </xf>
    <xf numFmtId="178" fontId="10" fillId="0" borderId="0" xfId="0" applyNumberFormat="1" applyFont="1" applyFill="1" applyBorder="1" applyAlignment="1">
      <alignment vertical="center"/>
    </xf>
    <xf numFmtId="178" fontId="10" fillId="0" borderId="0" xfId="0" applyNumberFormat="1" applyFont="1" applyFill="1" applyBorder="1" applyAlignment="1">
      <alignment horizontal="right" vertical="center"/>
    </xf>
    <xf numFmtId="180" fontId="10" fillId="0" borderId="0" xfId="0" applyNumberFormat="1" applyFont="1" applyFill="1" applyBorder="1" applyAlignment="1">
      <alignment horizontal="right" vertical="center"/>
    </xf>
    <xf numFmtId="181" fontId="10" fillId="0" borderId="0" xfId="0" applyNumberFormat="1" applyFont="1" applyFill="1" applyBorder="1" applyAlignment="1">
      <alignment horizontal="right" vertical="center"/>
    </xf>
    <xf numFmtId="179" fontId="10" fillId="0" borderId="0" xfId="0" applyNumberFormat="1" applyFont="1" applyFill="1" applyBorder="1" applyAlignment="1">
      <alignment horizontal="right" vertical="center"/>
    </xf>
    <xf numFmtId="177" fontId="10" fillId="0" borderId="0" xfId="0" applyNumberFormat="1" applyFont="1" applyFill="1" applyBorder="1" applyAlignment="1">
      <alignment horizontal="right" vertical="center"/>
    </xf>
    <xf numFmtId="183" fontId="10" fillId="0" borderId="0" xfId="0" applyNumberFormat="1" applyFont="1" applyFill="1" applyBorder="1" applyAlignment="1">
      <alignment horizontal="right" vertical="center" shrinkToFit="1"/>
    </xf>
    <xf numFmtId="178" fontId="11" fillId="0" borderId="0" xfId="0" applyNumberFormat="1" applyFont="1" applyFill="1" applyAlignment="1">
      <alignment horizontal="left" vertical="center" wrapText="1" shrinkToFit="1"/>
    </xf>
    <xf numFmtId="178" fontId="11" fillId="0" borderId="28" xfId="0" applyNumberFormat="1" applyFont="1" applyFill="1" applyBorder="1" applyAlignment="1">
      <alignment horizontal="center" vertical="center"/>
    </xf>
    <xf numFmtId="178" fontId="11" fillId="0" borderId="29" xfId="0" applyNumberFormat="1" applyFont="1" applyFill="1" applyBorder="1" applyAlignment="1">
      <alignment horizontal="center" vertical="center"/>
    </xf>
    <xf numFmtId="178" fontId="11" fillId="0" borderId="30" xfId="0" applyNumberFormat="1" applyFont="1" applyFill="1" applyBorder="1" applyAlignment="1">
      <alignment horizontal="center" vertical="center"/>
    </xf>
    <xf numFmtId="178" fontId="11" fillId="0" borderId="31" xfId="0" applyNumberFormat="1" applyFont="1" applyFill="1" applyBorder="1" applyAlignment="1">
      <alignment horizontal="center" vertical="center"/>
    </xf>
    <xf numFmtId="178" fontId="11" fillId="0" borderId="22" xfId="0" applyNumberFormat="1" applyFont="1" applyFill="1" applyBorder="1" applyAlignment="1">
      <alignment horizontal="center" vertical="center"/>
    </xf>
    <xf numFmtId="178" fontId="0" fillId="2" borderId="10" xfId="0" applyNumberFormat="1" applyFont="1" applyFill="1" applyBorder="1" applyAlignment="1">
      <alignment vertical="center" textRotation="255"/>
    </xf>
    <xf numFmtId="178" fontId="0" fillId="2" borderId="10" xfId="0" applyNumberFormat="1" applyFont="1" applyFill="1" applyBorder="1" applyAlignment="1">
      <alignment vertical="center"/>
    </xf>
    <xf numFmtId="178" fontId="0" fillId="2" borderId="1" xfId="0" applyNumberFormat="1" applyFont="1" applyFill="1" applyBorder="1" applyAlignment="1">
      <alignment vertical="center"/>
    </xf>
    <xf numFmtId="178" fontId="0" fillId="2" borderId="24" xfId="0" applyNumberFormat="1" applyFont="1" applyFill="1" applyBorder="1" applyAlignment="1">
      <alignment horizontal="right" vertical="center"/>
    </xf>
    <xf numFmtId="180" fontId="0" fillId="2" borderId="7" xfId="0" applyNumberFormat="1" applyFont="1" applyFill="1" applyBorder="1" applyAlignment="1">
      <alignment horizontal="right" vertical="center"/>
    </xf>
    <xf numFmtId="181" fontId="0" fillId="2" borderId="10" xfId="0" applyNumberFormat="1" applyFont="1" applyFill="1" applyBorder="1" applyAlignment="1">
      <alignment horizontal="right" vertical="center"/>
    </xf>
    <xf numFmtId="178" fontId="0" fillId="2" borderId="27" xfId="0" applyNumberFormat="1" applyFont="1" applyFill="1" applyBorder="1" applyAlignment="1">
      <alignment horizontal="right" vertical="center"/>
    </xf>
    <xf numFmtId="183" fontId="0" fillId="2" borderId="10" xfId="0" applyNumberFormat="1" applyFont="1" applyFill="1" applyBorder="1" applyAlignment="1">
      <alignment horizontal="right" vertical="center"/>
    </xf>
    <xf numFmtId="180" fontId="0" fillId="0" borderId="1" xfId="0" applyNumberFormat="1" applyFont="1" applyFill="1" applyBorder="1" applyAlignment="1">
      <alignment horizontal="right" vertical="center"/>
    </xf>
    <xf numFmtId="183" fontId="0" fillId="0" borderId="10" xfId="0" applyNumberFormat="1" applyFont="1" applyFill="1" applyBorder="1" applyAlignment="1">
      <alignment horizontal="right" vertical="center"/>
    </xf>
    <xf numFmtId="178" fontId="0" fillId="0" borderId="1" xfId="0" applyNumberFormat="1" applyFont="1" applyFill="1" applyBorder="1" applyAlignment="1">
      <alignment vertical="center" wrapText="1" shrinkToFit="1"/>
    </xf>
    <xf numFmtId="178" fontId="0" fillId="0" borderId="2" xfId="0" applyNumberFormat="1" applyFont="1" applyFill="1" applyBorder="1" applyAlignment="1">
      <alignment vertical="center" wrapText="1" shrinkToFit="1"/>
    </xf>
    <xf numFmtId="180" fontId="0" fillId="2" borderId="1" xfId="0" applyNumberFormat="1" applyFont="1" applyFill="1" applyBorder="1" applyAlignment="1">
      <alignment horizontal="right" vertical="center"/>
    </xf>
    <xf numFmtId="178" fontId="0" fillId="2" borderId="1" xfId="0" applyNumberFormat="1" applyFont="1" applyFill="1" applyBorder="1" applyAlignment="1">
      <alignment horizontal="left" vertical="center"/>
    </xf>
    <xf numFmtId="178" fontId="0" fillId="2" borderId="2" xfId="0" applyNumberFormat="1" applyFont="1" applyFill="1" applyBorder="1" applyAlignment="1">
      <alignment horizontal="left" vertical="center"/>
    </xf>
    <xf numFmtId="178" fontId="0" fillId="0" borderId="10" xfId="0" applyNumberFormat="1" applyFont="1" applyFill="1" applyBorder="1" applyAlignment="1">
      <alignment horizontal="center" vertical="center"/>
    </xf>
    <xf numFmtId="178" fontId="0" fillId="0" borderId="19" xfId="0" applyNumberFormat="1" applyFont="1" applyFill="1" applyBorder="1" applyAlignment="1">
      <alignment horizontal="right" vertical="center"/>
    </xf>
    <xf numFmtId="0" fontId="0" fillId="0" borderId="0" xfId="0" applyFont="1" applyFill="1"/>
    <xf numFmtId="178" fontId="0" fillId="0" borderId="1" xfId="0" applyNumberFormat="1" applyFont="1" applyFill="1" applyBorder="1" applyAlignment="1">
      <alignment horizontal="center" vertical="center"/>
    </xf>
    <xf numFmtId="178" fontId="0" fillId="0" borderId="14" xfId="0" applyNumberFormat="1" applyFont="1" applyFill="1" applyBorder="1" applyAlignment="1">
      <alignment vertical="center"/>
    </xf>
    <xf numFmtId="177" fontId="0" fillId="0" borderId="32" xfId="0" applyNumberFormat="1" applyFont="1" applyFill="1" applyBorder="1" applyAlignment="1">
      <alignment horizontal="right" vertical="center"/>
    </xf>
    <xf numFmtId="177" fontId="0" fillId="0" borderId="15" xfId="0" applyNumberFormat="1" applyFont="1" applyFill="1" applyBorder="1" applyAlignment="1">
      <alignment horizontal="right" vertical="center"/>
    </xf>
    <xf numFmtId="177" fontId="0" fillId="0" borderId="16" xfId="0" applyNumberFormat="1" applyFont="1" applyFill="1" applyBorder="1" applyAlignment="1">
      <alignment horizontal="right" vertical="center"/>
    </xf>
    <xf numFmtId="178" fontId="0" fillId="0" borderId="27" xfId="0" applyNumberFormat="1" applyFont="1" applyFill="1" applyBorder="1" applyAlignment="1">
      <alignment vertical="center"/>
    </xf>
    <xf numFmtId="178" fontId="2" fillId="0" borderId="0" xfId="0" applyNumberFormat="1" applyFont="1" applyFill="1" applyBorder="1" applyAlignment="1">
      <alignment vertical="center"/>
    </xf>
    <xf numFmtId="177" fontId="8" fillId="0" borderId="0" xfId="0" applyNumberFormat="1" applyFont="1" applyFill="1" applyBorder="1" applyAlignment="1">
      <alignment horizontal="right" vertical="center"/>
    </xf>
    <xf numFmtId="0" fontId="2" fillId="0" borderId="0" xfId="0" applyFont="1" applyFill="1" applyBorder="1"/>
    <xf numFmtId="178" fontId="2" fillId="0" borderId="0" xfId="0" applyNumberFormat="1" applyFont="1" applyFill="1"/>
    <xf numFmtId="177" fontId="8" fillId="0" borderId="0" xfId="0" applyNumberFormat="1" applyFont="1" applyFill="1"/>
    <xf numFmtId="178" fontId="11" fillId="0" borderId="33" xfId="0" applyNumberFormat="1" applyFont="1" applyFill="1" applyBorder="1" applyAlignment="1">
      <alignment horizontal="center" vertical="center"/>
    </xf>
    <xf numFmtId="178" fontId="11" fillId="0" borderId="34" xfId="0" applyNumberFormat="1" applyFont="1" applyFill="1" applyBorder="1" applyAlignment="1">
      <alignment horizontal="center" vertical="center"/>
    </xf>
    <xf numFmtId="178" fontId="11" fillId="0" borderId="35" xfId="0" applyNumberFormat="1" applyFont="1" applyFill="1" applyBorder="1" applyAlignment="1">
      <alignment horizontal="center" vertical="center"/>
    </xf>
    <xf numFmtId="178" fontId="8" fillId="0" borderId="17" xfId="0" applyNumberFormat="1" applyFont="1" applyFill="1" applyBorder="1" applyAlignment="1">
      <alignment horizontal="center" vertical="center" wrapText="1"/>
    </xf>
    <xf numFmtId="178" fontId="11" fillId="0" borderId="36" xfId="0" applyNumberFormat="1" applyFont="1" applyFill="1" applyBorder="1" applyAlignment="1">
      <alignment horizontal="center" vertical="center"/>
    </xf>
    <xf numFmtId="183" fontId="10" fillId="0" borderId="0" xfId="0" applyNumberFormat="1" applyFont="1" applyFill="1" applyBorder="1" applyAlignment="1">
      <alignment horizontal="right"/>
    </xf>
    <xf numFmtId="0" fontId="5" fillId="0" borderId="0" xfId="0" applyFont="1" applyFill="1" applyAlignment="1">
      <alignment horizontal="center"/>
    </xf>
    <xf numFmtId="177" fontId="6" fillId="0" borderId="0" xfId="0" applyNumberFormat="1" applyFont="1" applyFill="1" applyAlignment="1"/>
    <xf numFmtId="0" fontId="2" fillId="0" borderId="0" xfId="0" applyFont="1" applyFill="1" applyAlignment="1"/>
    <xf numFmtId="178" fontId="2" fillId="0" borderId="0" xfId="0" applyNumberFormat="1" applyFont="1" applyFill="1" applyAlignment="1"/>
    <xf numFmtId="0" fontId="6" fillId="0" borderId="0" xfId="0" applyFont="1" applyFill="1" applyAlignment="1">
      <alignment horizontal="left"/>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02"/>
  <sheetViews>
    <sheetView tabSelected="1" zoomScaleNormal="100" workbookViewId="0">
      <selection activeCell="R3" sqref="R3"/>
    </sheetView>
  </sheetViews>
  <sheetFormatPr defaultRowHeight="13.5" x14ac:dyDescent="0.15"/>
  <cols>
    <col min="1" max="1" width="3.75" style="128" customWidth="1"/>
    <col min="2" max="2" width="4.375" style="128" customWidth="1"/>
    <col min="3" max="7" width="9" style="128" customWidth="1"/>
    <col min="8" max="20" width="6.875" style="128" customWidth="1"/>
    <col min="21" max="21" width="7.375" style="128" customWidth="1"/>
    <col min="22" max="29" width="6.875" style="128" customWidth="1"/>
    <col min="30" max="30" width="7.375" style="128" customWidth="1"/>
    <col min="31" max="16384" width="9" style="128"/>
  </cols>
  <sheetData>
    <row r="1" spans="1:30" ht="22.5" customHeight="1" x14ac:dyDescent="0.2">
      <c r="B1" s="1"/>
      <c r="C1" s="1"/>
      <c r="D1" s="1"/>
      <c r="E1" s="1"/>
      <c r="P1" s="2" t="s">
        <v>0</v>
      </c>
      <c r="Q1" s="129"/>
    </row>
    <row r="2" spans="1:30" ht="35.25" customHeight="1" x14ac:dyDescent="0.15">
      <c r="A2" s="130" t="s">
        <v>1</v>
      </c>
      <c r="B2" s="130"/>
      <c r="C2" s="130"/>
      <c r="D2" s="130"/>
      <c r="E2" s="130"/>
      <c r="F2" s="130"/>
      <c r="G2" s="130"/>
      <c r="H2" s="130"/>
      <c r="I2" s="130"/>
      <c r="J2" s="130"/>
      <c r="K2" s="130"/>
      <c r="L2" s="130"/>
      <c r="M2" s="130"/>
      <c r="N2" s="130"/>
      <c r="O2" s="130"/>
      <c r="P2" s="130"/>
      <c r="Q2" s="131"/>
      <c r="R2" s="131"/>
      <c r="S2" s="131"/>
      <c r="T2" s="131"/>
      <c r="U2" s="131"/>
      <c r="V2" s="131"/>
      <c r="W2" s="131"/>
      <c r="X2" s="131"/>
      <c r="Y2" s="131"/>
      <c r="Z2" s="131"/>
      <c r="AA2" s="131"/>
      <c r="AB2" s="131"/>
      <c r="AC2" s="131"/>
      <c r="AD2" s="131"/>
    </row>
    <row r="3" spans="1:30" ht="14.25" x14ac:dyDescent="0.15">
      <c r="B3" s="132"/>
      <c r="C3" s="3"/>
      <c r="D3" s="3"/>
      <c r="E3" s="3"/>
      <c r="F3" s="4"/>
      <c r="G3" s="4"/>
      <c r="H3" s="4"/>
      <c r="I3" s="5"/>
      <c r="J3" s="5"/>
      <c r="K3" s="259"/>
      <c r="L3" s="260" t="s">
        <v>2</v>
      </c>
      <c r="M3" s="259"/>
      <c r="N3" s="261"/>
      <c r="O3" s="261"/>
      <c r="P3" s="262"/>
      <c r="Q3" s="129"/>
    </row>
    <row r="4" spans="1:30" ht="17.25" x14ac:dyDescent="0.2">
      <c r="A4" s="133" t="s">
        <v>3</v>
      </c>
      <c r="B4" s="8"/>
      <c r="C4" s="8"/>
      <c r="D4" s="8"/>
      <c r="E4" s="3"/>
      <c r="F4" s="9"/>
      <c r="G4" s="9"/>
      <c r="H4" s="9"/>
      <c r="I4" s="5"/>
      <c r="J4" s="5"/>
      <c r="K4" s="259"/>
      <c r="L4" s="263" t="s">
        <v>4</v>
      </c>
      <c r="M4" s="263"/>
      <c r="N4" s="263"/>
      <c r="O4" s="263"/>
      <c r="P4" s="263"/>
      <c r="Q4" s="129"/>
    </row>
    <row r="5" spans="1:30" ht="19.5" customHeight="1" x14ac:dyDescent="0.15">
      <c r="B5" s="134" t="s">
        <v>5</v>
      </c>
      <c r="C5" s="10"/>
      <c r="D5" s="10"/>
      <c r="E5" s="3"/>
      <c r="F5" s="9"/>
      <c r="G5" s="9"/>
      <c r="H5" s="9"/>
      <c r="I5" s="5"/>
      <c r="J5" s="5"/>
      <c r="K5" s="5"/>
      <c r="L5" s="5"/>
      <c r="M5" s="5"/>
      <c r="N5" s="6"/>
      <c r="O5" s="6"/>
      <c r="P5" s="7"/>
      <c r="Q5" s="129"/>
    </row>
    <row r="6" spans="1:30" ht="7.5" customHeight="1" x14ac:dyDescent="0.15">
      <c r="A6" s="135"/>
      <c r="B6" s="10"/>
      <c r="C6" s="10"/>
      <c r="D6" s="10"/>
      <c r="E6" s="3"/>
      <c r="F6" s="9"/>
      <c r="G6" s="9"/>
      <c r="H6" s="9"/>
      <c r="I6" s="5"/>
      <c r="J6" s="5"/>
      <c r="K6" s="5"/>
      <c r="L6" s="5"/>
      <c r="M6" s="5"/>
      <c r="N6" s="6"/>
      <c r="O6" s="6"/>
      <c r="P6" s="7"/>
      <c r="Q6" s="129"/>
    </row>
    <row r="7" spans="1:30" ht="22.5" customHeight="1" x14ac:dyDescent="0.15">
      <c r="B7" s="136"/>
      <c r="C7" s="137"/>
      <c r="D7" s="138" t="s">
        <v>6</v>
      </c>
      <c r="E7" s="139"/>
      <c r="F7" s="11"/>
      <c r="G7" s="12"/>
      <c r="H7" s="140" t="s">
        <v>7</v>
      </c>
      <c r="I7" s="141"/>
      <c r="J7" s="140" t="s">
        <v>8</v>
      </c>
      <c r="K7" s="141"/>
      <c r="L7" s="5"/>
      <c r="M7" s="5"/>
      <c r="N7" s="6"/>
      <c r="O7" s="6"/>
      <c r="P7" s="7"/>
      <c r="Q7" s="129"/>
    </row>
    <row r="8" spans="1:30" ht="5.25" customHeight="1" x14ac:dyDescent="0.15">
      <c r="B8" s="136"/>
      <c r="C8" s="137"/>
      <c r="D8" s="142" t="s">
        <v>9</v>
      </c>
      <c r="E8" s="143"/>
      <c r="F8" s="13"/>
      <c r="G8" s="14"/>
      <c r="H8" s="140" t="s">
        <v>9</v>
      </c>
      <c r="I8" s="141"/>
      <c r="J8" s="140" t="s">
        <v>9</v>
      </c>
      <c r="K8" s="141"/>
      <c r="L8" s="5"/>
      <c r="M8" s="5"/>
      <c r="N8" s="6"/>
      <c r="O8" s="6"/>
      <c r="P8" s="7"/>
      <c r="Q8" s="129"/>
    </row>
    <row r="9" spans="1:30" ht="22.5" customHeight="1" x14ac:dyDescent="0.15">
      <c r="B9" s="136"/>
      <c r="C9" s="137"/>
      <c r="D9" s="144"/>
      <c r="E9" s="145"/>
      <c r="F9" s="15" t="s">
        <v>10</v>
      </c>
      <c r="G9" s="15" t="s">
        <v>11</v>
      </c>
      <c r="H9" s="146"/>
      <c r="I9" s="147"/>
      <c r="J9" s="146"/>
      <c r="K9" s="147"/>
      <c r="L9" s="5"/>
      <c r="M9" s="5"/>
      <c r="N9" s="6"/>
      <c r="O9" s="6"/>
      <c r="P9" s="7"/>
      <c r="Q9" s="129"/>
    </row>
    <row r="10" spans="1:30" ht="20.25" customHeight="1" x14ac:dyDescent="0.15">
      <c r="B10" s="16" t="s">
        <v>12</v>
      </c>
      <c r="C10" s="16"/>
      <c r="D10" s="17">
        <v>42917</v>
      </c>
      <c r="E10" s="17"/>
      <c r="F10" s="18">
        <v>21571</v>
      </c>
      <c r="G10" s="18">
        <v>21346</v>
      </c>
      <c r="H10" s="148">
        <v>43647</v>
      </c>
      <c r="I10" s="19"/>
      <c r="J10" s="148">
        <v>43584</v>
      </c>
      <c r="K10" s="19"/>
      <c r="L10" s="5"/>
      <c r="M10" s="5"/>
      <c r="N10" s="6"/>
      <c r="O10" s="6"/>
      <c r="P10" s="7"/>
      <c r="Q10" s="129"/>
    </row>
    <row r="11" spans="1:30" ht="20.25" customHeight="1" thickBot="1" x14ac:dyDescent="0.2">
      <c r="B11" s="20" t="s">
        <v>13</v>
      </c>
      <c r="C11" s="20"/>
      <c r="D11" s="21">
        <v>10382</v>
      </c>
      <c r="E11" s="21"/>
      <c r="F11" s="22">
        <v>5884</v>
      </c>
      <c r="G11" s="22">
        <v>4498</v>
      </c>
      <c r="H11" s="148">
        <v>10514</v>
      </c>
      <c r="I11" s="19"/>
      <c r="J11" s="148">
        <v>10357</v>
      </c>
      <c r="K11" s="19"/>
      <c r="L11" s="5"/>
      <c r="M11" s="5"/>
      <c r="N11" s="6"/>
      <c r="O11" s="6"/>
      <c r="P11" s="7"/>
      <c r="Q11" s="129"/>
    </row>
    <row r="12" spans="1:30" ht="20.25" customHeight="1" x14ac:dyDescent="0.15">
      <c r="B12" s="149" t="s">
        <v>14</v>
      </c>
      <c r="C12" s="23"/>
      <c r="D12" s="24">
        <v>261</v>
      </c>
      <c r="E12" s="24"/>
      <c r="F12" s="25">
        <v>102</v>
      </c>
      <c r="G12" s="26">
        <v>159</v>
      </c>
      <c r="H12" s="150">
        <v>400</v>
      </c>
      <c r="I12" s="19"/>
      <c r="J12" s="151">
        <v>522</v>
      </c>
      <c r="K12" s="19"/>
      <c r="L12" s="5"/>
      <c r="M12" s="5"/>
      <c r="N12" s="6"/>
      <c r="O12" s="6"/>
      <c r="P12" s="7"/>
      <c r="Q12" s="129"/>
    </row>
    <row r="13" spans="1:30" ht="20.25" customHeight="1" thickBot="1" x14ac:dyDescent="0.2">
      <c r="B13" s="152" t="s">
        <v>15</v>
      </c>
      <c r="C13" s="27"/>
      <c r="D13" s="28">
        <v>260</v>
      </c>
      <c r="E13" s="28"/>
      <c r="F13" s="29">
        <v>102</v>
      </c>
      <c r="G13" s="30">
        <v>158</v>
      </c>
      <c r="H13" s="150">
        <v>396</v>
      </c>
      <c r="I13" s="19"/>
      <c r="J13" s="151">
        <v>520</v>
      </c>
      <c r="K13" s="19"/>
      <c r="L13" s="5"/>
      <c r="M13" s="5"/>
      <c r="N13" s="6"/>
      <c r="O13" s="6"/>
      <c r="P13" s="7"/>
      <c r="Q13" s="129"/>
    </row>
    <row r="14" spans="1:30" ht="3.75" customHeight="1" x14ac:dyDescent="0.15">
      <c r="B14" s="132"/>
      <c r="C14" s="3"/>
      <c r="D14" s="3"/>
      <c r="E14" s="3"/>
      <c r="F14" s="9"/>
      <c r="G14" s="9"/>
      <c r="H14" s="9"/>
      <c r="I14" s="5"/>
      <c r="J14" s="5"/>
      <c r="K14" s="5"/>
      <c r="L14" s="5"/>
      <c r="M14" s="5"/>
      <c r="N14" s="6"/>
      <c r="O14" s="6"/>
      <c r="P14" s="7"/>
      <c r="Q14" s="129"/>
    </row>
    <row r="15" spans="1:30" ht="14.25" x14ac:dyDescent="0.15">
      <c r="B15" s="31" t="s">
        <v>16</v>
      </c>
      <c r="C15" s="3"/>
      <c r="D15" s="3"/>
      <c r="E15" s="3"/>
      <c r="F15" s="9"/>
      <c r="G15" s="9"/>
      <c r="H15" s="9"/>
      <c r="I15" s="5"/>
      <c r="J15" s="5"/>
      <c r="K15" s="5"/>
      <c r="L15" s="5"/>
      <c r="M15" s="5"/>
      <c r="N15" s="6"/>
      <c r="O15" s="6"/>
      <c r="P15" s="7"/>
      <c r="Q15" s="129"/>
    </row>
    <row r="16" spans="1:30" ht="11.25" customHeight="1" x14ac:dyDescent="0.15">
      <c r="B16" s="132"/>
      <c r="C16" s="3"/>
      <c r="D16" s="3"/>
      <c r="E16" s="3"/>
      <c r="F16" s="9"/>
      <c r="G16" s="9"/>
      <c r="H16" s="9"/>
      <c r="I16" s="5"/>
      <c r="J16" s="5"/>
      <c r="K16" s="5"/>
      <c r="L16" s="5"/>
      <c r="M16" s="5"/>
      <c r="N16" s="6"/>
      <c r="O16" s="6"/>
      <c r="P16" s="7"/>
      <c r="Q16" s="129"/>
    </row>
    <row r="17" spans="1:30" s="34" customFormat="1" ht="23.25" customHeight="1" x14ac:dyDescent="0.2">
      <c r="A17" s="153" t="s">
        <v>17</v>
      </c>
      <c r="B17" s="8"/>
      <c r="C17" s="8"/>
      <c r="D17" s="8"/>
      <c r="E17" s="154"/>
      <c r="F17" s="154"/>
      <c r="G17" s="155"/>
      <c r="H17" s="156"/>
      <c r="I17" s="157"/>
      <c r="J17" s="157"/>
      <c r="K17" s="157"/>
      <c r="L17" s="157"/>
      <c r="M17" s="157"/>
      <c r="N17" s="156"/>
      <c r="O17" s="157"/>
      <c r="P17" s="32"/>
      <c r="Q17" s="10"/>
      <c r="R17" s="10"/>
      <c r="S17" s="10"/>
      <c r="T17" s="10"/>
      <c r="U17" s="10"/>
      <c r="V17" s="33"/>
      <c r="W17" s="33"/>
      <c r="X17" s="33"/>
      <c r="Y17" s="33"/>
      <c r="Z17" s="33"/>
      <c r="AA17" s="33"/>
      <c r="AB17" s="33"/>
      <c r="AC17" s="33"/>
      <c r="AD17" s="33"/>
    </row>
    <row r="18" spans="1:30" s="34" customFormat="1" ht="20.100000000000001" customHeight="1" thickBot="1" x14ac:dyDescent="0.2">
      <c r="A18" s="158"/>
      <c r="B18" s="159"/>
      <c r="C18" s="35"/>
      <c r="D18" s="35"/>
      <c r="E18" s="154"/>
      <c r="F18" s="154"/>
      <c r="G18" s="154"/>
      <c r="H18" s="140" t="s">
        <v>18</v>
      </c>
      <c r="I18" s="160"/>
      <c r="J18" s="160"/>
      <c r="K18" s="160"/>
      <c r="L18" s="160"/>
      <c r="M18" s="160"/>
      <c r="N18" s="161"/>
      <c r="O18" s="161"/>
      <c r="P18" s="162"/>
    </row>
    <row r="19" spans="1:30" s="34" customFormat="1" ht="30" customHeight="1" x14ac:dyDescent="0.15">
      <c r="A19" s="163" t="s">
        <v>96</v>
      </c>
      <c r="B19" s="164"/>
      <c r="C19" s="164"/>
      <c r="D19" s="164"/>
      <c r="E19" s="164"/>
      <c r="F19" s="164"/>
      <c r="G19" s="164"/>
      <c r="H19" s="165" t="s">
        <v>6</v>
      </c>
      <c r="I19" s="166"/>
      <c r="J19" s="36"/>
      <c r="K19" s="36"/>
      <c r="L19" s="36"/>
      <c r="M19" s="37"/>
      <c r="N19" s="167" t="s">
        <v>19</v>
      </c>
      <c r="O19" s="168"/>
      <c r="P19" s="169" t="s">
        <v>20</v>
      </c>
    </row>
    <row r="20" spans="1:30" s="34" customFormat="1" ht="6" customHeight="1" x14ac:dyDescent="0.15">
      <c r="A20" s="170"/>
      <c r="B20" s="171"/>
      <c r="C20" s="171"/>
      <c r="D20" s="171"/>
      <c r="E20" s="171"/>
      <c r="F20" s="171"/>
      <c r="G20" s="171"/>
      <c r="H20" s="172"/>
      <c r="I20" s="173"/>
      <c r="J20" s="174"/>
      <c r="K20" s="174"/>
      <c r="L20" s="174"/>
      <c r="M20" s="175"/>
      <c r="N20" s="176" t="s">
        <v>21</v>
      </c>
      <c r="O20" s="177" t="s">
        <v>22</v>
      </c>
      <c r="P20" s="178" t="s">
        <v>23</v>
      </c>
    </row>
    <row r="21" spans="1:30" s="34" customFormat="1" ht="5.25" customHeight="1" x14ac:dyDescent="0.15">
      <c r="A21" s="170"/>
      <c r="B21" s="171"/>
      <c r="C21" s="171"/>
      <c r="D21" s="171"/>
      <c r="E21" s="171"/>
      <c r="F21" s="171"/>
      <c r="G21" s="171"/>
      <c r="H21" s="179" t="s">
        <v>24</v>
      </c>
      <c r="I21" s="180" t="s">
        <v>22</v>
      </c>
      <c r="J21" s="181"/>
      <c r="K21" s="182"/>
      <c r="L21" s="182"/>
      <c r="M21" s="183"/>
      <c r="N21" s="184"/>
      <c r="O21" s="185"/>
      <c r="P21" s="185"/>
    </row>
    <row r="22" spans="1:30" s="34" customFormat="1" ht="18.75" customHeight="1" x14ac:dyDescent="0.15">
      <c r="A22" s="170"/>
      <c r="B22" s="171"/>
      <c r="C22" s="171"/>
      <c r="D22" s="171"/>
      <c r="E22" s="171"/>
      <c r="F22" s="171"/>
      <c r="G22" s="171"/>
      <c r="H22" s="186"/>
      <c r="I22" s="187"/>
      <c r="J22" s="188" t="s">
        <v>25</v>
      </c>
      <c r="K22" s="188" t="s">
        <v>22</v>
      </c>
      <c r="L22" s="188" t="s">
        <v>26</v>
      </c>
      <c r="M22" s="189" t="s">
        <v>27</v>
      </c>
      <c r="N22" s="190"/>
      <c r="O22" s="191"/>
      <c r="P22" s="191"/>
    </row>
    <row r="23" spans="1:30" s="34" customFormat="1" ht="20.25" customHeight="1" x14ac:dyDescent="0.15">
      <c r="A23" s="192"/>
      <c r="B23" s="193" t="s">
        <v>28</v>
      </c>
      <c r="C23" s="194" t="s">
        <v>29</v>
      </c>
      <c r="D23" s="194"/>
      <c r="E23" s="194"/>
      <c r="F23" s="194"/>
      <c r="G23" s="195"/>
      <c r="H23" s="196">
        <v>162</v>
      </c>
      <c r="I23" s="197">
        <f>H23/D13*100</f>
        <v>62.307692307692307</v>
      </c>
      <c r="J23" s="198">
        <v>55</v>
      </c>
      <c r="K23" s="197">
        <f>J23/F13*100</f>
        <v>53.921568627450981</v>
      </c>
      <c r="L23" s="199">
        <v>107</v>
      </c>
      <c r="M23" s="200">
        <f>L23/G12*100</f>
        <v>67.295597484276726</v>
      </c>
      <c r="N23" s="201">
        <v>256</v>
      </c>
      <c r="O23" s="202">
        <f>N23/397*100</f>
        <v>64.483627204030228</v>
      </c>
      <c r="P23" s="203" t="s">
        <v>30</v>
      </c>
    </row>
    <row r="24" spans="1:30" s="34" customFormat="1" ht="20.25" customHeight="1" thickBot="1" x14ac:dyDescent="0.2">
      <c r="A24" s="192"/>
      <c r="B24" s="193" t="s">
        <v>31</v>
      </c>
      <c r="C24" s="194" t="s">
        <v>32</v>
      </c>
      <c r="D24" s="194"/>
      <c r="E24" s="194"/>
      <c r="F24" s="194"/>
      <c r="G24" s="195"/>
      <c r="H24" s="204">
        <v>98</v>
      </c>
      <c r="I24" s="205">
        <f>H24/D13*100</f>
        <v>37.692307692307693</v>
      </c>
      <c r="J24" s="206">
        <v>47</v>
      </c>
      <c r="K24" s="205">
        <f>J24/F13*100</f>
        <v>46.078431372549019</v>
      </c>
      <c r="L24" s="207">
        <v>51</v>
      </c>
      <c r="M24" s="208">
        <f>L24/G13*100</f>
        <v>32.278481012658226</v>
      </c>
      <c r="N24" s="201">
        <v>141</v>
      </c>
      <c r="O24" s="202">
        <f>N24/397*100</f>
        <v>35.516372795969772</v>
      </c>
      <c r="P24" s="209">
        <v>2.2000000000000002</v>
      </c>
    </row>
    <row r="25" spans="1:30" s="34" customFormat="1" ht="15" customHeight="1" x14ac:dyDescent="0.15">
      <c r="A25" s="192"/>
      <c r="B25" s="210"/>
      <c r="C25" s="211"/>
      <c r="D25" s="211"/>
      <c r="E25" s="211"/>
      <c r="F25" s="211"/>
      <c r="G25" s="211"/>
      <c r="H25" s="212"/>
      <c r="I25" s="213"/>
      <c r="J25" s="214"/>
      <c r="K25" s="213"/>
      <c r="L25" s="215"/>
      <c r="M25" s="213"/>
      <c r="N25" s="212"/>
      <c r="O25" s="216"/>
      <c r="P25" s="217"/>
    </row>
    <row r="26" spans="1:30" s="34" customFormat="1" ht="24.95" customHeight="1" thickBot="1" x14ac:dyDescent="0.2">
      <c r="A26" s="38" t="s">
        <v>33</v>
      </c>
      <c r="B26" s="38"/>
      <c r="C26" s="38"/>
      <c r="D26" s="38"/>
      <c r="E26" s="38"/>
      <c r="F26" s="38"/>
      <c r="G26" s="38"/>
      <c r="H26" s="38"/>
      <c r="I26" s="38"/>
      <c r="J26" s="38"/>
      <c r="K26" s="38"/>
      <c r="L26" s="38"/>
      <c r="M26" s="38"/>
      <c r="N26" s="38"/>
      <c r="O26" s="38"/>
      <c r="P26" s="38"/>
    </row>
    <row r="27" spans="1:30" s="34" customFormat="1" ht="5.25" customHeight="1" x14ac:dyDescent="0.15">
      <c r="A27" s="192"/>
      <c r="B27" s="218"/>
      <c r="C27" s="218"/>
      <c r="D27" s="218"/>
      <c r="E27" s="218"/>
      <c r="F27" s="218"/>
      <c r="G27" s="218"/>
      <c r="H27" s="219"/>
      <c r="I27" s="220"/>
      <c r="J27" s="221"/>
      <c r="K27" s="221"/>
      <c r="L27" s="221"/>
      <c r="M27" s="222"/>
      <c r="N27" s="179" t="s">
        <v>24</v>
      </c>
      <c r="O27" s="177" t="s">
        <v>22</v>
      </c>
      <c r="P27" s="178" t="s">
        <v>23</v>
      </c>
    </row>
    <row r="28" spans="1:30" s="34" customFormat="1" ht="5.25" customHeight="1" x14ac:dyDescent="0.15">
      <c r="A28" s="192"/>
      <c r="B28" s="218"/>
      <c r="C28" s="218"/>
      <c r="D28" s="218"/>
      <c r="E28" s="218"/>
      <c r="F28" s="218"/>
      <c r="G28" s="218"/>
      <c r="H28" s="179" t="s">
        <v>24</v>
      </c>
      <c r="I28" s="180" t="s">
        <v>22</v>
      </c>
      <c r="J28" s="181"/>
      <c r="K28" s="182"/>
      <c r="L28" s="182"/>
      <c r="M28" s="183"/>
      <c r="N28" s="223"/>
      <c r="O28" s="185"/>
      <c r="P28" s="185"/>
    </row>
    <row r="29" spans="1:30" s="34" customFormat="1" ht="18.75" customHeight="1" x14ac:dyDescent="0.15">
      <c r="A29" s="192"/>
      <c r="B29" s="218"/>
      <c r="C29" s="218"/>
      <c r="D29" s="218"/>
      <c r="E29" s="218"/>
      <c r="F29" s="218"/>
      <c r="G29" s="218"/>
      <c r="H29" s="186"/>
      <c r="I29" s="187"/>
      <c r="J29" s="188" t="s">
        <v>25</v>
      </c>
      <c r="K29" s="188" t="s">
        <v>22</v>
      </c>
      <c r="L29" s="188" t="s">
        <v>26</v>
      </c>
      <c r="M29" s="189" t="s">
        <v>27</v>
      </c>
      <c r="N29" s="186"/>
      <c r="O29" s="191"/>
      <c r="P29" s="191"/>
    </row>
    <row r="30" spans="1:30" s="34" customFormat="1" ht="20.25" customHeight="1" x14ac:dyDescent="0.15">
      <c r="A30" s="192"/>
      <c r="B30" s="224" t="s">
        <v>28</v>
      </c>
      <c r="C30" s="225" t="s">
        <v>34</v>
      </c>
      <c r="D30" s="225"/>
      <c r="E30" s="225"/>
      <c r="F30" s="225"/>
      <c r="G30" s="226"/>
      <c r="H30" s="227">
        <v>54</v>
      </c>
      <c r="I30" s="228">
        <f>H30/260*100</f>
        <v>20.76923076923077</v>
      </c>
      <c r="J30" s="229">
        <v>19</v>
      </c>
      <c r="K30" s="228">
        <f t="shared" ref="K30:K40" si="0">J30/102*100</f>
        <v>18.627450980392158</v>
      </c>
      <c r="L30" s="229">
        <v>35</v>
      </c>
      <c r="M30" s="228">
        <f t="shared" ref="M30:M40" si="1">L30/158*100</f>
        <v>22.151898734177212</v>
      </c>
      <c r="N30" s="230">
        <v>61</v>
      </c>
      <c r="O30" s="228">
        <f>N30/397*100</f>
        <v>15.365239294710328</v>
      </c>
      <c r="P30" s="231">
        <f t="shared" ref="P30:P40" si="2">I30-O30</f>
        <v>5.403991474520442</v>
      </c>
    </row>
    <row r="31" spans="1:30" s="34" customFormat="1" ht="20.25" customHeight="1" x14ac:dyDescent="0.15">
      <c r="A31" s="192"/>
      <c r="B31" s="193" t="s">
        <v>31</v>
      </c>
      <c r="C31" s="194" t="s">
        <v>35</v>
      </c>
      <c r="D31" s="194"/>
      <c r="E31" s="194"/>
      <c r="F31" s="194"/>
      <c r="G31" s="195"/>
      <c r="H31" s="196">
        <v>3</v>
      </c>
      <c r="I31" s="232">
        <f t="shared" ref="I31:I40" si="3">H31/260*100</f>
        <v>1.153846153846154</v>
      </c>
      <c r="J31" s="198">
        <v>1</v>
      </c>
      <c r="K31" s="232">
        <f t="shared" si="0"/>
        <v>0.98039215686274506</v>
      </c>
      <c r="L31" s="198">
        <v>2</v>
      </c>
      <c r="M31" s="232">
        <f t="shared" si="1"/>
        <v>1.2658227848101267</v>
      </c>
      <c r="N31" s="196">
        <v>8</v>
      </c>
      <c r="O31" s="232">
        <f>N31/397*100</f>
        <v>2.0151133501259446</v>
      </c>
      <c r="P31" s="233">
        <f t="shared" si="2"/>
        <v>-0.86126719627979065</v>
      </c>
      <c r="Q31" s="33"/>
      <c r="R31" s="33"/>
      <c r="S31" s="33"/>
      <c r="T31" s="33"/>
      <c r="U31" s="33"/>
      <c r="V31" s="33"/>
      <c r="W31" s="33"/>
      <c r="X31" s="33"/>
      <c r="Y31" s="33"/>
      <c r="Z31" s="33"/>
      <c r="AA31" s="33"/>
      <c r="AB31" s="33"/>
      <c r="AC31" s="33"/>
      <c r="AD31" s="33"/>
    </row>
    <row r="32" spans="1:30" s="34" customFormat="1" ht="20.25" customHeight="1" x14ac:dyDescent="0.15">
      <c r="A32" s="192"/>
      <c r="B32" s="193" t="s">
        <v>36</v>
      </c>
      <c r="C32" s="194" t="s">
        <v>37</v>
      </c>
      <c r="D32" s="194"/>
      <c r="E32" s="194"/>
      <c r="F32" s="194"/>
      <c r="G32" s="195"/>
      <c r="H32" s="196">
        <v>8</v>
      </c>
      <c r="I32" s="232">
        <f t="shared" si="3"/>
        <v>3.0769230769230771</v>
      </c>
      <c r="J32" s="198">
        <v>2</v>
      </c>
      <c r="K32" s="232">
        <f t="shared" si="0"/>
        <v>1.9607843137254901</v>
      </c>
      <c r="L32" s="198">
        <v>6</v>
      </c>
      <c r="M32" s="232">
        <f t="shared" si="1"/>
        <v>3.79746835443038</v>
      </c>
      <c r="N32" s="196">
        <v>12</v>
      </c>
      <c r="O32" s="232">
        <f t="shared" ref="O32:O40" si="4">N32/397*100</f>
        <v>3.0226700251889169</v>
      </c>
      <c r="P32" s="233">
        <f t="shared" si="2"/>
        <v>5.4253051734160174E-2</v>
      </c>
      <c r="Q32" s="39"/>
      <c r="R32" s="33"/>
      <c r="S32" s="33"/>
      <c r="T32" s="33"/>
      <c r="U32" s="33"/>
      <c r="V32" s="33"/>
      <c r="W32" s="33"/>
      <c r="X32" s="33"/>
      <c r="Y32" s="33"/>
      <c r="Z32" s="33"/>
      <c r="AA32" s="33"/>
      <c r="AB32" s="33"/>
      <c r="AC32" s="33"/>
      <c r="AD32" s="33"/>
    </row>
    <row r="33" spans="1:30" s="34" customFormat="1" ht="30" customHeight="1" x14ac:dyDescent="0.15">
      <c r="A33" s="192"/>
      <c r="B33" s="193" t="s">
        <v>38</v>
      </c>
      <c r="C33" s="234" t="s">
        <v>39</v>
      </c>
      <c r="D33" s="235"/>
      <c r="E33" s="235"/>
      <c r="F33" s="235"/>
      <c r="G33" s="235"/>
      <c r="H33" s="196">
        <v>15</v>
      </c>
      <c r="I33" s="232">
        <f t="shared" si="3"/>
        <v>5.7692307692307692</v>
      </c>
      <c r="J33" s="198">
        <v>7</v>
      </c>
      <c r="K33" s="232">
        <f t="shared" si="0"/>
        <v>6.8627450980392162</v>
      </c>
      <c r="L33" s="198">
        <v>8</v>
      </c>
      <c r="M33" s="232">
        <f t="shared" si="1"/>
        <v>5.0632911392405067</v>
      </c>
      <c r="N33" s="196">
        <v>23</v>
      </c>
      <c r="O33" s="232">
        <f t="shared" si="4"/>
        <v>5.7934508816120909</v>
      </c>
      <c r="P33" s="233">
        <f t="shared" si="2"/>
        <v>-2.4220112381321712E-2</v>
      </c>
      <c r="Q33" s="39"/>
      <c r="R33" s="33"/>
      <c r="S33" s="33"/>
      <c r="T33" s="33"/>
      <c r="U33" s="33"/>
      <c r="V33" s="33"/>
      <c r="W33" s="33"/>
      <c r="X33" s="33"/>
      <c r="Y33" s="33"/>
      <c r="Z33" s="33"/>
      <c r="AA33" s="33"/>
      <c r="AB33" s="33"/>
      <c r="AC33" s="33"/>
      <c r="AD33" s="33"/>
    </row>
    <row r="34" spans="1:30" s="34" customFormat="1" ht="30" customHeight="1" x14ac:dyDescent="0.15">
      <c r="A34" s="192"/>
      <c r="B34" s="193" t="s">
        <v>40</v>
      </c>
      <c r="C34" s="234" t="s">
        <v>41</v>
      </c>
      <c r="D34" s="235"/>
      <c r="E34" s="235"/>
      <c r="F34" s="235"/>
      <c r="G34" s="235"/>
      <c r="H34" s="196">
        <v>17</v>
      </c>
      <c r="I34" s="232">
        <f t="shared" si="3"/>
        <v>6.5384615384615392</v>
      </c>
      <c r="J34" s="198">
        <v>8</v>
      </c>
      <c r="K34" s="232">
        <f t="shared" si="0"/>
        <v>7.8431372549019605</v>
      </c>
      <c r="L34" s="198">
        <v>9</v>
      </c>
      <c r="M34" s="232">
        <f t="shared" si="1"/>
        <v>5.6962025316455698</v>
      </c>
      <c r="N34" s="196">
        <v>25</v>
      </c>
      <c r="O34" s="232">
        <f t="shared" si="4"/>
        <v>6.2972292191435768</v>
      </c>
      <c r="P34" s="233">
        <f t="shared" si="2"/>
        <v>0.24123231931796241</v>
      </c>
      <c r="Q34" s="40"/>
      <c r="R34" s="41"/>
      <c r="S34" s="41"/>
      <c r="T34" s="41"/>
      <c r="U34" s="33"/>
      <c r="V34" s="33"/>
      <c r="W34" s="33"/>
      <c r="X34" s="33"/>
      <c r="Y34" s="33"/>
      <c r="Z34" s="33"/>
      <c r="AA34" s="33"/>
      <c r="AB34" s="33"/>
      <c r="AC34" s="33"/>
      <c r="AD34" s="33"/>
    </row>
    <row r="35" spans="1:30" s="34" customFormat="1" ht="20.25" customHeight="1" x14ac:dyDescent="0.15">
      <c r="A35" s="192"/>
      <c r="B35" s="193" t="s">
        <v>42</v>
      </c>
      <c r="C35" s="194" t="s">
        <v>43</v>
      </c>
      <c r="D35" s="194"/>
      <c r="E35" s="194"/>
      <c r="F35" s="194"/>
      <c r="G35" s="195"/>
      <c r="H35" s="196">
        <v>5</v>
      </c>
      <c r="I35" s="232">
        <f t="shared" si="3"/>
        <v>1.9230769230769231</v>
      </c>
      <c r="J35" s="198">
        <v>2</v>
      </c>
      <c r="K35" s="232">
        <f t="shared" si="0"/>
        <v>1.9607843137254901</v>
      </c>
      <c r="L35" s="198">
        <v>3</v>
      </c>
      <c r="M35" s="232">
        <f t="shared" si="1"/>
        <v>1.89873417721519</v>
      </c>
      <c r="N35" s="196">
        <v>9</v>
      </c>
      <c r="O35" s="232">
        <f t="shared" si="4"/>
        <v>2.2670025188916876</v>
      </c>
      <c r="P35" s="233">
        <f t="shared" si="2"/>
        <v>-0.34392559581476445</v>
      </c>
      <c r="Q35" s="39"/>
      <c r="R35" s="33"/>
      <c r="S35" s="33"/>
      <c r="T35" s="33"/>
      <c r="U35" s="33"/>
      <c r="V35" s="33"/>
      <c r="W35" s="33"/>
      <c r="X35" s="33"/>
      <c r="Y35" s="33"/>
      <c r="Z35" s="33"/>
      <c r="AA35" s="33"/>
      <c r="AB35" s="33"/>
      <c r="AC35" s="33"/>
      <c r="AD35" s="33"/>
    </row>
    <row r="36" spans="1:30" s="34" customFormat="1" ht="20.25" customHeight="1" x14ac:dyDescent="0.15">
      <c r="A36" s="192"/>
      <c r="B36" s="224" t="s">
        <v>44</v>
      </c>
      <c r="C36" s="225" t="s">
        <v>45</v>
      </c>
      <c r="D36" s="225"/>
      <c r="E36" s="225"/>
      <c r="F36" s="225"/>
      <c r="G36" s="226"/>
      <c r="H36" s="230">
        <v>35</v>
      </c>
      <c r="I36" s="236">
        <f t="shared" si="3"/>
        <v>13.461538461538462</v>
      </c>
      <c r="J36" s="229">
        <v>12</v>
      </c>
      <c r="K36" s="228">
        <f t="shared" si="0"/>
        <v>11.76470588235294</v>
      </c>
      <c r="L36" s="229">
        <v>23</v>
      </c>
      <c r="M36" s="228">
        <f t="shared" si="1"/>
        <v>14.556962025316455</v>
      </c>
      <c r="N36" s="230">
        <v>84</v>
      </c>
      <c r="O36" s="228">
        <f t="shared" si="4"/>
        <v>21.158690176322416</v>
      </c>
      <c r="P36" s="231">
        <f t="shared" si="2"/>
        <v>-7.6971517147839545</v>
      </c>
      <c r="Q36" s="39"/>
      <c r="R36" s="33"/>
      <c r="S36" s="33"/>
      <c r="T36" s="33"/>
      <c r="U36" s="33"/>
      <c r="V36" s="33"/>
      <c r="W36" s="33"/>
      <c r="X36" s="33"/>
      <c r="Y36" s="33"/>
      <c r="Z36" s="33"/>
      <c r="AA36" s="33"/>
      <c r="AB36" s="33"/>
      <c r="AC36" s="33"/>
      <c r="AD36" s="33"/>
    </row>
    <row r="37" spans="1:30" s="34" customFormat="1" ht="20.25" customHeight="1" x14ac:dyDescent="0.15">
      <c r="A37" s="192"/>
      <c r="B37" s="224" t="s">
        <v>46</v>
      </c>
      <c r="C37" s="237" t="s">
        <v>47</v>
      </c>
      <c r="D37" s="238"/>
      <c r="E37" s="238"/>
      <c r="F37" s="238"/>
      <c r="G37" s="238"/>
      <c r="H37" s="230">
        <v>136</v>
      </c>
      <c r="I37" s="236">
        <f t="shared" si="3"/>
        <v>52.307692307692314</v>
      </c>
      <c r="J37" s="229">
        <v>37</v>
      </c>
      <c r="K37" s="228">
        <f t="shared" si="0"/>
        <v>36.274509803921568</v>
      </c>
      <c r="L37" s="229">
        <v>99</v>
      </c>
      <c r="M37" s="228">
        <f t="shared" si="1"/>
        <v>62.658227848101269</v>
      </c>
      <c r="N37" s="230">
        <v>170</v>
      </c>
      <c r="O37" s="228">
        <f t="shared" si="4"/>
        <v>42.821158690176318</v>
      </c>
      <c r="P37" s="231">
        <f t="shared" si="2"/>
        <v>9.4865336175159953</v>
      </c>
      <c r="Q37" s="39"/>
      <c r="R37" s="33"/>
      <c r="S37" s="33"/>
      <c r="T37" s="33"/>
      <c r="U37" s="33"/>
      <c r="V37" s="33"/>
      <c r="W37" s="33"/>
      <c r="X37" s="33"/>
      <c r="Y37" s="33"/>
      <c r="Z37" s="33"/>
      <c r="AA37" s="33"/>
      <c r="AB37" s="33"/>
      <c r="AC37" s="33"/>
      <c r="AD37" s="33"/>
    </row>
    <row r="38" spans="1:30" s="34" customFormat="1" ht="20.25" customHeight="1" x14ac:dyDescent="0.15">
      <c r="A38" s="192"/>
      <c r="B38" s="224" t="s">
        <v>48</v>
      </c>
      <c r="C38" s="225" t="s">
        <v>49</v>
      </c>
      <c r="D38" s="225"/>
      <c r="E38" s="225"/>
      <c r="F38" s="225"/>
      <c r="G38" s="226"/>
      <c r="H38" s="230">
        <v>28</v>
      </c>
      <c r="I38" s="236">
        <f t="shared" si="3"/>
        <v>10.76923076923077</v>
      </c>
      <c r="J38" s="229">
        <v>16</v>
      </c>
      <c r="K38" s="228">
        <f t="shared" si="0"/>
        <v>15.686274509803921</v>
      </c>
      <c r="L38" s="229">
        <v>12</v>
      </c>
      <c r="M38" s="228">
        <f t="shared" si="1"/>
        <v>7.59493670886076</v>
      </c>
      <c r="N38" s="230">
        <v>38</v>
      </c>
      <c r="O38" s="228">
        <f t="shared" si="4"/>
        <v>9.5717884130982362</v>
      </c>
      <c r="P38" s="231">
        <f t="shared" si="2"/>
        <v>1.1974423561325338</v>
      </c>
      <c r="Q38" s="39"/>
      <c r="R38" s="33"/>
      <c r="S38" s="33"/>
      <c r="T38" s="33"/>
      <c r="U38" s="33"/>
      <c r="V38" s="33"/>
      <c r="W38" s="33"/>
      <c r="X38" s="33"/>
      <c r="Y38" s="33"/>
      <c r="Z38" s="33"/>
      <c r="AA38" s="33"/>
      <c r="AB38" s="33"/>
      <c r="AC38" s="33"/>
      <c r="AD38" s="33"/>
    </row>
    <row r="39" spans="1:30" s="34" customFormat="1" ht="20.25" customHeight="1" x14ac:dyDescent="0.15">
      <c r="A39" s="192"/>
      <c r="B39" s="193" t="s">
        <v>50</v>
      </c>
      <c r="C39" s="194" t="s">
        <v>51</v>
      </c>
      <c r="D39" s="194"/>
      <c r="E39" s="194"/>
      <c r="F39" s="194"/>
      <c r="G39" s="195"/>
      <c r="H39" s="196">
        <v>1</v>
      </c>
      <c r="I39" s="232">
        <f t="shared" si="3"/>
        <v>0.38461538461538464</v>
      </c>
      <c r="J39" s="198">
        <v>1</v>
      </c>
      <c r="K39" s="232">
        <f t="shared" si="0"/>
        <v>0.98039215686274506</v>
      </c>
      <c r="L39" s="198">
        <v>0</v>
      </c>
      <c r="M39" s="232">
        <f t="shared" si="1"/>
        <v>0</v>
      </c>
      <c r="N39" s="196">
        <v>8</v>
      </c>
      <c r="O39" s="232">
        <f t="shared" si="4"/>
        <v>2.0151133501259446</v>
      </c>
      <c r="P39" s="233">
        <f t="shared" si="2"/>
        <v>-1.63049796551056</v>
      </c>
      <c r="Q39" s="39"/>
      <c r="R39" s="33"/>
      <c r="S39" s="33"/>
      <c r="T39" s="33"/>
      <c r="U39" s="33"/>
      <c r="V39" s="33"/>
      <c r="W39" s="33"/>
      <c r="X39" s="33"/>
      <c r="Y39" s="33"/>
      <c r="Z39" s="33"/>
      <c r="AA39" s="33"/>
      <c r="AB39" s="33"/>
      <c r="AC39" s="33"/>
      <c r="AD39" s="33"/>
    </row>
    <row r="40" spans="1:30" s="34" customFormat="1" ht="20.25" customHeight="1" x14ac:dyDescent="0.15">
      <c r="A40" s="192"/>
      <c r="B40" s="239" t="s">
        <v>52</v>
      </c>
      <c r="C40" s="194" t="s">
        <v>53</v>
      </c>
      <c r="D40" s="194"/>
      <c r="E40" s="194"/>
      <c r="F40" s="194"/>
      <c r="G40" s="195"/>
      <c r="H40" s="240">
        <v>31</v>
      </c>
      <c r="I40" s="232">
        <f t="shared" si="3"/>
        <v>11.923076923076923</v>
      </c>
      <c r="J40" s="198">
        <v>16</v>
      </c>
      <c r="K40" s="232">
        <f t="shared" si="0"/>
        <v>15.686274509803921</v>
      </c>
      <c r="L40" s="198">
        <v>15</v>
      </c>
      <c r="M40" s="232">
        <f t="shared" si="1"/>
        <v>9.4936708860759502</v>
      </c>
      <c r="N40" s="240">
        <v>45</v>
      </c>
      <c r="O40" s="232">
        <f t="shared" si="4"/>
        <v>11.335012594458437</v>
      </c>
      <c r="P40" s="233">
        <f t="shared" si="2"/>
        <v>0.58806432861848634</v>
      </c>
      <c r="Q40" s="39"/>
      <c r="R40" s="33"/>
      <c r="S40" s="33"/>
      <c r="T40" s="33"/>
      <c r="U40" s="33"/>
      <c r="V40" s="33"/>
      <c r="W40" s="33"/>
      <c r="X40" s="33"/>
      <c r="Y40" s="33"/>
      <c r="Z40" s="33"/>
      <c r="AA40" s="33"/>
      <c r="AB40" s="33"/>
      <c r="AC40" s="33"/>
      <c r="AD40" s="33"/>
    </row>
    <row r="41" spans="1:30" ht="20.25" customHeight="1" thickBot="1" x14ac:dyDescent="0.2">
      <c r="A41" s="241"/>
      <c r="B41" s="192"/>
      <c r="C41" s="192"/>
      <c r="D41" s="192"/>
      <c r="E41" s="192"/>
      <c r="F41" s="192"/>
      <c r="G41" s="242" t="s">
        <v>9</v>
      </c>
      <c r="H41" s="243">
        <f>SUM(H30:H40)</f>
        <v>333</v>
      </c>
      <c r="I41" s="244" t="s">
        <v>54</v>
      </c>
      <c r="J41" s="206">
        <f>SUM(J30:J40)</f>
        <v>121</v>
      </c>
      <c r="K41" s="245" t="s">
        <v>54</v>
      </c>
      <c r="L41" s="206">
        <f>SUM(L30:L40)</f>
        <v>212</v>
      </c>
      <c r="M41" s="246" t="s">
        <v>54</v>
      </c>
      <c r="N41" s="247">
        <f>SUM(N30:N40)</f>
        <v>483</v>
      </c>
      <c r="O41" s="202" t="s">
        <v>55</v>
      </c>
      <c r="P41" s="202" t="s">
        <v>54</v>
      </c>
      <c r="Q41" s="39"/>
      <c r="R41" s="33"/>
      <c r="S41" s="33"/>
      <c r="T41" s="33"/>
      <c r="U41" s="33"/>
      <c r="V41" s="33"/>
      <c r="W41" s="33"/>
      <c r="X41" s="241"/>
      <c r="Y41" s="241"/>
      <c r="Z41" s="241"/>
      <c r="AA41" s="241"/>
      <c r="AB41" s="241"/>
      <c r="AC41" s="241"/>
      <c r="AD41" s="241"/>
    </row>
    <row r="42" spans="1:30" s="34" customFormat="1" ht="14.1" customHeight="1" x14ac:dyDescent="0.15">
      <c r="A42" s="192"/>
      <c r="B42" s="154"/>
      <c r="C42" s="154"/>
      <c r="D42" s="154"/>
      <c r="E42" s="154"/>
      <c r="F42" s="154"/>
      <c r="G42" s="248"/>
      <c r="H42" s="248"/>
      <c r="I42" s="248"/>
      <c r="J42" s="157"/>
      <c r="K42" s="157"/>
      <c r="L42" s="248"/>
      <c r="M42" s="249"/>
      <c r="N42" s="249"/>
      <c r="O42" s="33"/>
      <c r="P42" s="33"/>
      <c r="Q42" s="33"/>
      <c r="R42" s="33"/>
      <c r="S42" s="33"/>
      <c r="T42" s="33"/>
      <c r="U42" s="33"/>
      <c r="V42" s="33"/>
      <c r="W42" s="33"/>
      <c r="X42" s="33"/>
      <c r="Y42" s="33"/>
      <c r="Z42" s="33"/>
      <c r="AA42" s="33"/>
      <c r="AB42" s="33"/>
      <c r="AC42" s="33"/>
      <c r="AD42" s="33"/>
    </row>
    <row r="43" spans="1:30" ht="25.5" customHeight="1" thickBot="1" x14ac:dyDescent="0.25">
      <c r="A43" s="42" t="s">
        <v>56</v>
      </c>
      <c r="B43" s="42"/>
      <c r="C43" s="42"/>
      <c r="D43" s="42"/>
      <c r="E43" s="42"/>
      <c r="F43" s="42"/>
      <c r="G43" s="43"/>
      <c r="H43" s="250"/>
      <c r="I43" s="46"/>
      <c r="J43" s="46"/>
      <c r="K43" s="46"/>
      <c r="L43" s="251"/>
      <c r="M43" s="252"/>
      <c r="N43" s="136"/>
      <c r="O43" s="241"/>
      <c r="P43" s="241"/>
      <c r="Q43" s="241"/>
      <c r="R43" s="241"/>
      <c r="S43" s="241"/>
      <c r="T43" s="241"/>
      <c r="U43" s="241"/>
      <c r="V43" s="241"/>
      <c r="W43" s="241"/>
      <c r="X43" s="241"/>
      <c r="Y43" s="241"/>
      <c r="Z43" s="241"/>
      <c r="AA43" s="241"/>
      <c r="AB43" s="241"/>
      <c r="AC43" s="241"/>
      <c r="AD43" s="241"/>
    </row>
    <row r="44" spans="1:30" ht="30" customHeight="1" thickBot="1" x14ac:dyDescent="0.2">
      <c r="A44" s="44"/>
      <c r="B44" s="45"/>
      <c r="C44" s="45"/>
      <c r="D44" s="45"/>
      <c r="E44" s="45"/>
      <c r="F44" s="45"/>
      <c r="G44" s="46"/>
      <c r="H44" s="253" t="s">
        <v>6</v>
      </c>
      <c r="I44" s="254"/>
      <c r="J44" s="254"/>
      <c r="K44" s="254"/>
      <c r="L44" s="254"/>
      <c r="M44" s="255"/>
      <c r="N44" s="256" t="s">
        <v>57</v>
      </c>
      <c r="O44" s="168"/>
      <c r="P44" s="169" t="s">
        <v>20</v>
      </c>
    </row>
    <row r="45" spans="1:30" ht="5.25" customHeight="1" x14ac:dyDescent="0.15">
      <c r="A45" s="44"/>
      <c r="B45" s="45"/>
      <c r="C45" s="45"/>
      <c r="D45" s="45"/>
      <c r="E45" s="45"/>
      <c r="F45" s="45"/>
      <c r="G45" s="46"/>
      <c r="H45" s="257"/>
      <c r="I45" s="221"/>
      <c r="J45" s="221"/>
      <c r="K45" s="221"/>
      <c r="L45" s="221"/>
      <c r="M45" s="222"/>
      <c r="N45" s="176" t="s">
        <v>21</v>
      </c>
      <c r="O45" s="177" t="s">
        <v>22</v>
      </c>
      <c r="P45" s="178" t="s">
        <v>23</v>
      </c>
    </row>
    <row r="46" spans="1:30" ht="5.25" customHeight="1" x14ac:dyDescent="0.15">
      <c r="A46" s="44"/>
      <c r="B46" s="45"/>
      <c r="C46" s="45"/>
      <c r="D46" s="45"/>
      <c r="E46" s="45"/>
      <c r="F46" s="45"/>
      <c r="G46" s="46"/>
      <c r="H46" s="179" t="s">
        <v>24</v>
      </c>
      <c r="I46" s="180" t="s">
        <v>22</v>
      </c>
      <c r="J46" s="181"/>
      <c r="K46" s="182"/>
      <c r="L46" s="182"/>
      <c r="M46" s="183"/>
      <c r="N46" s="184"/>
      <c r="O46" s="185"/>
      <c r="P46" s="185"/>
    </row>
    <row r="47" spans="1:30" ht="18.75" customHeight="1" x14ac:dyDescent="0.15">
      <c r="A47" s="44"/>
      <c r="B47" s="45"/>
      <c r="C47" s="45"/>
      <c r="D47" s="45"/>
      <c r="E47" s="45"/>
      <c r="F47" s="45"/>
      <c r="G47" s="46"/>
      <c r="H47" s="186"/>
      <c r="I47" s="187"/>
      <c r="J47" s="188" t="s">
        <v>25</v>
      </c>
      <c r="K47" s="188" t="s">
        <v>22</v>
      </c>
      <c r="L47" s="188" t="s">
        <v>26</v>
      </c>
      <c r="M47" s="189" t="s">
        <v>27</v>
      </c>
      <c r="N47" s="190"/>
      <c r="O47" s="191"/>
      <c r="P47" s="191"/>
    </row>
    <row r="48" spans="1:30" ht="20.25" customHeight="1" x14ac:dyDescent="0.15">
      <c r="A48" s="47"/>
      <c r="B48" s="48" t="s">
        <v>28</v>
      </c>
      <c r="C48" s="49" t="s">
        <v>58</v>
      </c>
      <c r="D48" s="50"/>
      <c r="E48" s="50"/>
      <c r="F48" s="50"/>
      <c r="G48" s="51"/>
      <c r="H48" s="52">
        <v>52</v>
      </c>
      <c r="I48" s="53">
        <f t="shared" ref="I48:I54" si="5">H48/260*100</f>
        <v>20</v>
      </c>
      <c r="J48" s="54">
        <v>17</v>
      </c>
      <c r="K48" s="53">
        <f>J48/102*100</f>
        <v>16.666666666666664</v>
      </c>
      <c r="L48" s="54">
        <v>35</v>
      </c>
      <c r="M48" s="55">
        <f t="shared" ref="M48:M54" si="6">L48/158*100</f>
        <v>22.151898734177212</v>
      </c>
      <c r="N48" s="52">
        <v>53</v>
      </c>
      <c r="O48" s="56">
        <f t="shared" ref="O48:O54" si="7">N48/396*100</f>
        <v>13.383838383838384</v>
      </c>
      <c r="P48" s="57">
        <f>I48-O48</f>
        <v>6.6161616161616159</v>
      </c>
    </row>
    <row r="49" spans="1:30" ht="30" customHeight="1" x14ac:dyDescent="0.15">
      <c r="A49" s="47"/>
      <c r="B49" s="48" t="s">
        <v>59</v>
      </c>
      <c r="C49" s="58" t="s">
        <v>60</v>
      </c>
      <c r="D49" s="59"/>
      <c r="E49" s="59"/>
      <c r="F49" s="59"/>
      <c r="G49" s="60"/>
      <c r="H49" s="52">
        <v>114</v>
      </c>
      <c r="I49" s="53">
        <f t="shared" si="5"/>
        <v>43.846153846153847</v>
      </c>
      <c r="J49" s="54">
        <v>49</v>
      </c>
      <c r="K49" s="53">
        <f t="shared" ref="K49:K54" si="8">J49/102*100</f>
        <v>48.03921568627451</v>
      </c>
      <c r="L49" s="54">
        <v>65</v>
      </c>
      <c r="M49" s="55">
        <f t="shared" si="6"/>
        <v>41.139240506329116</v>
      </c>
      <c r="N49" s="52">
        <v>189</v>
      </c>
      <c r="O49" s="56">
        <f t="shared" si="7"/>
        <v>47.727272727272727</v>
      </c>
      <c r="P49" s="57">
        <f>I49-O49</f>
        <v>-3.8811188811188799</v>
      </c>
    </row>
    <row r="50" spans="1:30" ht="20.25" customHeight="1" x14ac:dyDescent="0.15">
      <c r="A50" s="47"/>
      <c r="B50" s="61" t="s">
        <v>36</v>
      </c>
      <c r="C50" s="62" t="s">
        <v>61</v>
      </c>
      <c r="D50" s="63"/>
      <c r="E50" s="63"/>
      <c r="F50" s="63"/>
      <c r="G50" s="64"/>
      <c r="H50" s="65">
        <v>1</v>
      </c>
      <c r="I50" s="66">
        <f t="shared" si="5"/>
        <v>0.38461538461538464</v>
      </c>
      <c r="J50" s="67">
        <v>1</v>
      </c>
      <c r="K50" s="66">
        <f t="shared" si="8"/>
        <v>0.98039215686274506</v>
      </c>
      <c r="L50" s="67">
        <v>0</v>
      </c>
      <c r="M50" s="68">
        <f t="shared" si="6"/>
        <v>0</v>
      </c>
      <c r="N50" s="65">
        <v>1</v>
      </c>
      <c r="O50" s="69">
        <f t="shared" si="7"/>
        <v>0.25252525252525254</v>
      </c>
      <c r="P50" s="70">
        <f>I50-O50</f>
        <v>0.1320901320901321</v>
      </c>
    </row>
    <row r="51" spans="1:30" ht="30" customHeight="1" x14ac:dyDescent="0.15">
      <c r="A51" s="47"/>
      <c r="B51" s="61" t="s">
        <v>62</v>
      </c>
      <c r="C51" s="71" t="s">
        <v>63</v>
      </c>
      <c r="D51" s="72"/>
      <c r="E51" s="72"/>
      <c r="F51" s="72"/>
      <c r="G51" s="73"/>
      <c r="H51" s="65">
        <v>4</v>
      </c>
      <c r="I51" s="66">
        <f t="shared" si="5"/>
        <v>1.5384615384615385</v>
      </c>
      <c r="J51" s="67">
        <v>2</v>
      </c>
      <c r="K51" s="66">
        <f t="shared" si="8"/>
        <v>1.9607843137254901</v>
      </c>
      <c r="L51" s="67">
        <v>2</v>
      </c>
      <c r="M51" s="68">
        <f t="shared" si="6"/>
        <v>1.2658227848101267</v>
      </c>
      <c r="N51" s="65">
        <v>1</v>
      </c>
      <c r="O51" s="69">
        <f t="shared" si="7"/>
        <v>0.25252525252525254</v>
      </c>
      <c r="P51" s="70">
        <f>A51-O51</f>
        <v>-0.25252525252525254</v>
      </c>
    </row>
    <row r="52" spans="1:30" ht="20.25" customHeight="1" x14ac:dyDescent="0.15">
      <c r="A52" s="47"/>
      <c r="B52" s="61" t="s">
        <v>40</v>
      </c>
      <c r="C52" s="62" t="s">
        <v>64</v>
      </c>
      <c r="D52" s="63"/>
      <c r="E52" s="63"/>
      <c r="F52" s="63"/>
      <c r="G52" s="64"/>
      <c r="H52" s="65">
        <v>1</v>
      </c>
      <c r="I52" s="66">
        <f t="shared" si="5"/>
        <v>0.38461538461538464</v>
      </c>
      <c r="J52" s="67">
        <v>1</v>
      </c>
      <c r="K52" s="66">
        <f t="shared" si="8"/>
        <v>0.98039215686274506</v>
      </c>
      <c r="L52" s="67">
        <v>0</v>
      </c>
      <c r="M52" s="68">
        <f t="shared" si="6"/>
        <v>0</v>
      </c>
      <c r="N52" s="65">
        <v>5</v>
      </c>
      <c r="O52" s="69">
        <f t="shared" si="7"/>
        <v>1.2626262626262625</v>
      </c>
      <c r="P52" s="70">
        <f>I52-O52</f>
        <v>-0.87801087801087796</v>
      </c>
    </row>
    <row r="53" spans="1:30" ht="20.25" customHeight="1" x14ac:dyDescent="0.15">
      <c r="A53" s="47"/>
      <c r="B53" s="48" t="s">
        <v>42</v>
      </c>
      <c r="C53" s="74" t="s">
        <v>65</v>
      </c>
      <c r="D53" s="75"/>
      <c r="E53" s="75"/>
      <c r="F53" s="75"/>
      <c r="G53" s="76"/>
      <c r="H53" s="52">
        <v>48</v>
      </c>
      <c r="I53" s="53">
        <f t="shared" si="5"/>
        <v>18.461538461538463</v>
      </c>
      <c r="J53" s="54">
        <v>16</v>
      </c>
      <c r="K53" s="53">
        <f t="shared" si="8"/>
        <v>15.686274509803921</v>
      </c>
      <c r="L53" s="54">
        <v>32</v>
      </c>
      <c r="M53" s="55">
        <f t="shared" si="6"/>
        <v>20.253164556962027</v>
      </c>
      <c r="N53" s="52">
        <v>92</v>
      </c>
      <c r="O53" s="56">
        <f t="shared" si="7"/>
        <v>23.232323232323232</v>
      </c>
      <c r="P53" s="57">
        <f>I53-O53</f>
        <v>-4.7707847707847684</v>
      </c>
    </row>
    <row r="54" spans="1:30" ht="20.25" customHeight="1" x14ac:dyDescent="0.15">
      <c r="A54" s="47"/>
      <c r="B54" s="61" t="s">
        <v>44</v>
      </c>
      <c r="C54" s="77" t="s">
        <v>66</v>
      </c>
      <c r="D54" s="78"/>
      <c r="E54" s="78"/>
      <c r="F54" s="78"/>
      <c r="G54" s="79"/>
      <c r="H54" s="65">
        <v>40</v>
      </c>
      <c r="I54" s="66">
        <f t="shared" si="5"/>
        <v>15.384615384615385</v>
      </c>
      <c r="J54" s="67">
        <v>16</v>
      </c>
      <c r="K54" s="66">
        <f t="shared" si="8"/>
        <v>15.686274509803921</v>
      </c>
      <c r="L54" s="67">
        <v>24</v>
      </c>
      <c r="M54" s="68">
        <f t="shared" si="6"/>
        <v>15.18987341772152</v>
      </c>
      <c r="N54" s="65">
        <v>55</v>
      </c>
      <c r="O54" s="69">
        <f t="shared" si="7"/>
        <v>13.888888888888889</v>
      </c>
      <c r="P54" s="70">
        <f>I54-O54</f>
        <v>1.4957264957264957</v>
      </c>
    </row>
    <row r="55" spans="1:30" ht="20.25" customHeight="1" thickBot="1" x14ac:dyDescent="0.2">
      <c r="A55" s="47"/>
      <c r="B55" s="80"/>
      <c r="C55" s="81"/>
      <c r="D55" s="81"/>
      <c r="E55" s="81"/>
      <c r="F55" s="81"/>
      <c r="G55" s="242" t="s">
        <v>9</v>
      </c>
      <c r="H55" s="82">
        <f t="shared" ref="H55:O55" si="9">SUM(H48:H54)</f>
        <v>260</v>
      </c>
      <c r="I55" s="83">
        <f t="shared" si="9"/>
        <v>100</v>
      </c>
      <c r="J55" s="84">
        <f t="shared" si="9"/>
        <v>102</v>
      </c>
      <c r="K55" s="85">
        <f t="shared" si="9"/>
        <v>100</v>
      </c>
      <c r="L55" s="84">
        <f t="shared" si="9"/>
        <v>158</v>
      </c>
      <c r="M55" s="86">
        <f t="shared" si="9"/>
        <v>100</v>
      </c>
      <c r="N55" s="65">
        <f t="shared" si="9"/>
        <v>396</v>
      </c>
      <c r="O55" s="69">
        <f t="shared" si="9"/>
        <v>100</v>
      </c>
      <c r="P55" s="70" t="s">
        <v>67</v>
      </c>
    </row>
    <row r="56" spans="1:30" x14ac:dyDescent="0.15">
      <c r="A56" s="241"/>
      <c r="B56" s="241"/>
      <c r="C56" s="241"/>
      <c r="D56" s="241"/>
      <c r="E56" s="241"/>
      <c r="F56" s="241"/>
      <c r="G56" s="241"/>
      <c r="H56" s="241"/>
      <c r="I56" s="241"/>
      <c r="J56" s="241"/>
      <c r="K56" s="241"/>
      <c r="L56" s="241"/>
      <c r="M56" s="241"/>
      <c r="N56" s="241"/>
      <c r="O56" s="241"/>
      <c r="P56" s="241"/>
      <c r="Q56" s="241"/>
      <c r="R56" s="241"/>
      <c r="S56" s="241"/>
      <c r="T56" s="241"/>
      <c r="U56" s="241"/>
      <c r="V56" s="241"/>
      <c r="W56" s="241"/>
      <c r="X56" s="241"/>
      <c r="Y56" s="241"/>
      <c r="Z56" s="241"/>
      <c r="AA56" s="241"/>
      <c r="AB56" s="241"/>
      <c r="AC56" s="241"/>
      <c r="AD56" s="241"/>
    </row>
    <row r="57" spans="1:30" x14ac:dyDescent="0.15">
      <c r="A57" s="241"/>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row>
    <row r="58" spans="1:30" ht="54" customHeight="1" x14ac:dyDescent="0.15">
      <c r="A58" s="241"/>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row>
    <row r="59" spans="1:30" ht="25.5" customHeight="1" thickBot="1" x14ac:dyDescent="0.2">
      <c r="A59" s="87" t="s">
        <v>68</v>
      </c>
      <c r="B59" s="87"/>
      <c r="C59" s="87"/>
      <c r="D59" s="87"/>
      <c r="E59" s="87"/>
      <c r="F59" s="87"/>
      <c r="G59" s="87"/>
      <c r="H59" s="87"/>
      <c r="I59" s="87"/>
      <c r="J59" s="87"/>
      <c r="K59" s="87"/>
      <c r="L59" s="87"/>
      <c r="M59" s="87"/>
      <c r="N59" s="87"/>
      <c r="O59" s="87"/>
      <c r="P59" s="87"/>
      <c r="Q59" s="241"/>
      <c r="R59" s="241"/>
      <c r="S59" s="241"/>
      <c r="T59" s="241"/>
      <c r="U59" s="241"/>
      <c r="V59" s="241"/>
      <c r="W59" s="241"/>
      <c r="X59" s="241"/>
      <c r="Y59" s="241"/>
      <c r="Z59" s="241"/>
      <c r="AA59" s="241"/>
      <c r="AB59" s="241"/>
      <c r="AC59" s="241"/>
      <c r="AD59" s="241"/>
    </row>
    <row r="60" spans="1:30" ht="30" customHeight="1" thickBot="1" x14ac:dyDescent="0.2">
      <c r="A60" s="44"/>
      <c r="B60" s="45"/>
      <c r="C60" s="45"/>
      <c r="D60" s="45"/>
      <c r="E60" s="45"/>
      <c r="F60" s="45"/>
      <c r="G60" s="46"/>
      <c r="H60" s="253" t="s">
        <v>6</v>
      </c>
      <c r="I60" s="254"/>
      <c r="J60" s="254"/>
      <c r="K60" s="254"/>
      <c r="L60" s="254"/>
      <c r="M60" s="255"/>
      <c r="N60" s="256" t="s">
        <v>57</v>
      </c>
      <c r="O60" s="168"/>
      <c r="P60" s="169" t="s">
        <v>20</v>
      </c>
    </row>
    <row r="61" spans="1:30" ht="5.25" customHeight="1" x14ac:dyDescent="0.15">
      <c r="A61" s="44"/>
      <c r="B61" s="45"/>
      <c r="C61" s="45"/>
      <c r="D61" s="45"/>
      <c r="E61" s="45"/>
      <c r="F61" s="45"/>
      <c r="G61" s="46"/>
      <c r="H61" s="257"/>
      <c r="I61" s="221"/>
      <c r="J61" s="221"/>
      <c r="K61" s="221"/>
      <c r="L61" s="221"/>
      <c r="M61" s="222"/>
      <c r="N61" s="176" t="s">
        <v>21</v>
      </c>
      <c r="O61" s="177" t="s">
        <v>69</v>
      </c>
      <c r="P61" s="178" t="s">
        <v>23</v>
      </c>
    </row>
    <row r="62" spans="1:30" ht="5.25" customHeight="1" x14ac:dyDescent="0.15">
      <c r="A62" s="44"/>
      <c r="B62" s="45"/>
      <c r="C62" s="45"/>
      <c r="D62" s="45"/>
      <c r="E62" s="45"/>
      <c r="F62" s="45"/>
      <c r="G62" s="46"/>
      <c r="H62" s="179" t="s">
        <v>24</v>
      </c>
      <c r="I62" s="180" t="s">
        <v>22</v>
      </c>
      <c r="J62" s="181"/>
      <c r="K62" s="182"/>
      <c r="L62" s="182"/>
      <c r="M62" s="183"/>
      <c r="N62" s="184"/>
      <c r="O62" s="185"/>
      <c r="P62" s="185"/>
    </row>
    <row r="63" spans="1:30" ht="18.75" customHeight="1" x14ac:dyDescent="0.15">
      <c r="A63" s="44"/>
      <c r="B63" s="45"/>
      <c r="C63" s="45"/>
      <c r="D63" s="45"/>
      <c r="E63" s="45"/>
      <c r="F63" s="45"/>
      <c r="G63" s="46"/>
      <c r="H63" s="186"/>
      <c r="I63" s="187"/>
      <c r="J63" s="188" t="s">
        <v>25</v>
      </c>
      <c r="K63" s="188" t="s">
        <v>22</v>
      </c>
      <c r="L63" s="188" t="s">
        <v>26</v>
      </c>
      <c r="M63" s="189" t="s">
        <v>27</v>
      </c>
      <c r="N63" s="190"/>
      <c r="O63" s="191"/>
      <c r="P63" s="191"/>
    </row>
    <row r="64" spans="1:30" ht="20.25" customHeight="1" x14ac:dyDescent="0.15">
      <c r="A64" s="47"/>
      <c r="B64" s="88" t="s">
        <v>28</v>
      </c>
      <c r="C64" s="89" t="s">
        <v>70</v>
      </c>
      <c r="D64" s="90"/>
      <c r="E64" s="90"/>
      <c r="F64" s="90"/>
      <c r="G64" s="91"/>
      <c r="H64" s="92">
        <v>13</v>
      </c>
      <c r="I64" s="93">
        <f t="shared" ref="I64:I73" si="10">H64/48*100</f>
        <v>27.083333333333332</v>
      </c>
      <c r="J64" s="94">
        <v>2</v>
      </c>
      <c r="K64" s="93">
        <f t="shared" ref="K64:K73" si="11">J64/16*100</f>
        <v>12.5</v>
      </c>
      <c r="L64" s="94">
        <v>11</v>
      </c>
      <c r="M64" s="95">
        <f t="shared" ref="M64:M73" si="12">L64/32*100</f>
        <v>34.375</v>
      </c>
      <c r="N64" s="92">
        <v>7</v>
      </c>
      <c r="O64" s="96">
        <f t="shared" ref="O64:O73" si="13">N64/92*100</f>
        <v>7.608695652173914</v>
      </c>
      <c r="P64" s="97">
        <f t="shared" ref="P64:P72" si="14">I64-O64</f>
        <v>19.474637681159418</v>
      </c>
    </row>
    <row r="65" spans="1:30" ht="20.25" customHeight="1" x14ac:dyDescent="0.15">
      <c r="A65" s="47"/>
      <c r="B65" s="61" t="s">
        <v>31</v>
      </c>
      <c r="C65" s="77" t="s">
        <v>71</v>
      </c>
      <c r="D65" s="78"/>
      <c r="E65" s="78"/>
      <c r="F65" s="78"/>
      <c r="G65" s="79"/>
      <c r="H65" s="65">
        <v>4</v>
      </c>
      <c r="I65" s="66">
        <f t="shared" si="10"/>
        <v>8.3333333333333321</v>
      </c>
      <c r="J65" s="67">
        <v>1</v>
      </c>
      <c r="K65" s="66">
        <f t="shared" si="11"/>
        <v>6.25</v>
      </c>
      <c r="L65" s="67">
        <v>3</v>
      </c>
      <c r="M65" s="68">
        <f t="shared" si="12"/>
        <v>9.375</v>
      </c>
      <c r="N65" s="65">
        <v>18</v>
      </c>
      <c r="O65" s="69">
        <f t="shared" si="13"/>
        <v>19.565217391304348</v>
      </c>
      <c r="P65" s="70">
        <f t="shared" si="14"/>
        <v>-11.231884057971016</v>
      </c>
    </row>
    <row r="66" spans="1:30" ht="20.25" customHeight="1" x14ac:dyDescent="0.15">
      <c r="A66" s="47"/>
      <c r="B66" s="61" t="s">
        <v>36</v>
      </c>
      <c r="C66" s="98" t="s">
        <v>72</v>
      </c>
      <c r="D66" s="99"/>
      <c r="E66" s="99"/>
      <c r="F66" s="99"/>
      <c r="G66" s="100"/>
      <c r="H66" s="65">
        <v>4</v>
      </c>
      <c r="I66" s="66">
        <f t="shared" si="10"/>
        <v>8.3333333333333321</v>
      </c>
      <c r="J66" s="67">
        <v>1</v>
      </c>
      <c r="K66" s="66">
        <f t="shared" si="11"/>
        <v>6.25</v>
      </c>
      <c r="L66" s="67">
        <v>3</v>
      </c>
      <c r="M66" s="68">
        <f t="shared" si="12"/>
        <v>9.375</v>
      </c>
      <c r="N66" s="65">
        <v>4</v>
      </c>
      <c r="O66" s="69">
        <f t="shared" si="13"/>
        <v>4.3478260869565215</v>
      </c>
      <c r="P66" s="70">
        <f t="shared" si="14"/>
        <v>3.9855072463768106</v>
      </c>
    </row>
    <row r="67" spans="1:30" ht="20.25" customHeight="1" x14ac:dyDescent="0.15">
      <c r="A67" s="47"/>
      <c r="B67" s="101" t="s">
        <v>38</v>
      </c>
      <c r="C67" s="102" t="s">
        <v>73</v>
      </c>
      <c r="D67" s="103"/>
      <c r="E67" s="103"/>
      <c r="F67" s="103"/>
      <c r="G67" s="104"/>
      <c r="H67" s="105">
        <v>12</v>
      </c>
      <c r="I67" s="106">
        <f t="shared" si="10"/>
        <v>25</v>
      </c>
      <c r="J67" s="107">
        <v>5</v>
      </c>
      <c r="K67" s="106">
        <f t="shared" si="11"/>
        <v>31.25</v>
      </c>
      <c r="L67" s="107">
        <v>7</v>
      </c>
      <c r="M67" s="108">
        <f t="shared" si="12"/>
        <v>21.875</v>
      </c>
      <c r="N67" s="105">
        <v>39</v>
      </c>
      <c r="O67" s="109">
        <f t="shared" si="13"/>
        <v>42.391304347826086</v>
      </c>
      <c r="P67" s="110">
        <f t="shared" si="14"/>
        <v>-17.391304347826086</v>
      </c>
    </row>
    <row r="68" spans="1:30" ht="20.25" customHeight="1" x14ac:dyDescent="0.15">
      <c r="A68" s="47"/>
      <c r="B68" s="61" t="s">
        <v>40</v>
      </c>
      <c r="C68" s="62" t="s">
        <v>74</v>
      </c>
      <c r="D68" s="63"/>
      <c r="E68" s="63"/>
      <c r="F68" s="63"/>
      <c r="G68" s="64"/>
      <c r="H68" s="65">
        <v>2</v>
      </c>
      <c r="I68" s="66">
        <f t="shared" si="10"/>
        <v>4.1666666666666661</v>
      </c>
      <c r="J68" s="67">
        <v>1</v>
      </c>
      <c r="K68" s="66">
        <f t="shared" si="11"/>
        <v>6.25</v>
      </c>
      <c r="L68" s="67">
        <v>1</v>
      </c>
      <c r="M68" s="68">
        <f t="shared" si="12"/>
        <v>3.125</v>
      </c>
      <c r="N68" s="65">
        <v>5</v>
      </c>
      <c r="O68" s="69">
        <f t="shared" si="13"/>
        <v>5.4347826086956523</v>
      </c>
      <c r="P68" s="70">
        <f t="shared" si="14"/>
        <v>-1.2681159420289863</v>
      </c>
    </row>
    <row r="69" spans="1:30" ht="20.25" customHeight="1" x14ac:dyDescent="0.15">
      <c r="A69" s="47"/>
      <c r="B69" s="61" t="s">
        <v>75</v>
      </c>
      <c r="C69" s="77" t="s">
        <v>76</v>
      </c>
      <c r="D69" s="78"/>
      <c r="E69" s="78"/>
      <c r="F69" s="78"/>
      <c r="G69" s="79"/>
      <c r="H69" s="65">
        <v>2</v>
      </c>
      <c r="I69" s="66">
        <f t="shared" si="10"/>
        <v>4.1666666666666661</v>
      </c>
      <c r="J69" s="67">
        <v>0</v>
      </c>
      <c r="K69" s="66">
        <f t="shared" si="11"/>
        <v>0</v>
      </c>
      <c r="L69" s="67">
        <v>2</v>
      </c>
      <c r="M69" s="68">
        <f t="shared" si="12"/>
        <v>6.25</v>
      </c>
      <c r="N69" s="65">
        <v>8</v>
      </c>
      <c r="O69" s="69">
        <f t="shared" si="13"/>
        <v>8.695652173913043</v>
      </c>
      <c r="P69" s="70">
        <f t="shared" si="14"/>
        <v>-4.5289855072463769</v>
      </c>
    </row>
    <row r="70" spans="1:30" ht="20.25" customHeight="1" x14ac:dyDescent="0.15">
      <c r="A70" s="47"/>
      <c r="B70" s="61" t="s">
        <v>44</v>
      </c>
      <c r="C70" s="62" t="s">
        <v>77</v>
      </c>
      <c r="D70" s="63"/>
      <c r="E70" s="63"/>
      <c r="F70" s="63"/>
      <c r="G70" s="64"/>
      <c r="H70" s="65">
        <v>2</v>
      </c>
      <c r="I70" s="66">
        <f t="shared" si="10"/>
        <v>4.1666666666666661</v>
      </c>
      <c r="J70" s="67">
        <v>2</v>
      </c>
      <c r="K70" s="66">
        <f t="shared" si="11"/>
        <v>12.5</v>
      </c>
      <c r="L70" s="67">
        <v>0</v>
      </c>
      <c r="M70" s="68">
        <f t="shared" si="12"/>
        <v>0</v>
      </c>
      <c r="N70" s="65">
        <v>3</v>
      </c>
      <c r="O70" s="69">
        <f t="shared" si="13"/>
        <v>3.2608695652173911</v>
      </c>
      <c r="P70" s="70">
        <f t="shared" si="14"/>
        <v>0.90579710144927494</v>
      </c>
    </row>
    <row r="71" spans="1:30" ht="20.25" customHeight="1" x14ac:dyDescent="0.15">
      <c r="A71" s="47"/>
      <c r="B71" s="61" t="s">
        <v>78</v>
      </c>
      <c r="C71" s="62" t="s">
        <v>79</v>
      </c>
      <c r="D71" s="63"/>
      <c r="E71" s="63"/>
      <c r="F71" s="63"/>
      <c r="G71" s="64"/>
      <c r="H71" s="65">
        <v>1</v>
      </c>
      <c r="I71" s="66">
        <f t="shared" si="10"/>
        <v>2.083333333333333</v>
      </c>
      <c r="J71" s="67">
        <v>1</v>
      </c>
      <c r="K71" s="66">
        <f t="shared" si="11"/>
        <v>6.25</v>
      </c>
      <c r="L71" s="67">
        <v>0</v>
      </c>
      <c r="M71" s="68">
        <f t="shared" si="12"/>
        <v>0</v>
      </c>
      <c r="N71" s="65">
        <v>1</v>
      </c>
      <c r="O71" s="69">
        <f t="shared" si="13"/>
        <v>1.0869565217391304</v>
      </c>
      <c r="P71" s="70">
        <f t="shared" si="14"/>
        <v>0.99637681159420266</v>
      </c>
    </row>
    <row r="72" spans="1:30" ht="20.25" customHeight="1" x14ac:dyDescent="0.15">
      <c r="A72" s="47"/>
      <c r="B72" s="61" t="s">
        <v>48</v>
      </c>
      <c r="C72" s="77" t="s">
        <v>66</v>
      </c>
      <c r="D72" s="78"/>
      <c r="E72" s="78"/>
      <c r="F72" s="78"/>
      <c r="G72" s="79"/>
      <c r="H72" s="65">
        <v>8</v>
      </c>
      <c r="I72" s="66">
        <f t="shared" si="10"/>
        <v>16.666666666666664</v>
      </c>
      <c r="J72" s="67">
        <v>3</v>
      </c>
      <c r="K72" s="66">
        <f t="shared" si="11"/>
        <v>18.75</v>
      </c>
      <c r="L72" s="67">
        <v>5</v>
      </c>
      <c r="M72" s="68">
        <f t="shared" si="12"/>
        <v>15.625</v>
      </c>
      <c r="N72" s="65">
        <v>7</v>
      </c>
      <c r="O72" s="69">
        <f t="shared" si="13"/>
        <v>7.608695652173914</v>
      </c>
      <c r="P72" s="70">
        <f t="shared" si="14"/>
        <v>9.0579710144927503</v>
      </c>
    </row>
    <row r="73" spans="1:30" ht="20.25" customHeight="1" thickBot="1" x14ac:dyDescent="0.2">
      <c r="A73" s="47"/>
      <c r="B73" s="80"/>
      <c r="C73" s="81"/>
      <c r="D73" s="81"/>
      <c r="E73" s="81"/>
      <c r="F73" s="81"/>
      <c r="G73" s="242" t="s">
        <v>9</v>
      </c>
      <c r="H73" s="82">
        <f>SUM(H64:H72)</f>
        <v>48</v>
      </c>
      <c r="I73" s="83">
        <f t="shared" si="10"/>
        <v>100</v>
      </c>
      <c r="J73" s="84">
        <f>SUM(J64:J72)</f>
        <v>16</v>
      </c>
      <c r="K73" s="85">
        <f t="shared" si="11"/>
        <v>100</v>
      </c>
      <c r="L73" s="84">
        <f>SUM(L64:L72)</f>
        <v>32</v>
      </c>
      <c r="M73" s="86">
        <f t="shared" si="12"/>
        <v>100</v>
      </c>
      <c r="N73" s="65">
        <f>SUM(N64:N72)</f>
        <v>92</v>
      </c>
      <c r="O73" s="69">
        <f t="shared" si="13"/>
        <v>100</v>
      </c>
      <c r="P73" s="70" t="s">
        <v>67</v>
      </c>
    </row>
    <row r="74" spans="1:30" ht="22.5" customHeight="1" x14ac:dyDescent="0.15">
      <c r="A74" s="241"/>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row>
    <row r="75" spans="1:30" ht="45.75" customHeight="1" thickBot="1" x14ac:dyDescent="0.2">
      <c r="A75" s="87" t="s">
        <v>80</v>
      </c>
      <c r="B75" s="87"/>
      <c r="C75" s="87"/>
      <c r="D75" s="87"/>
      <c r="E75" s="87"/>
      <c r="F75" s="87"/>
      <c r="G75" s="87"/>
      <c r="H75" s="87"/>
      <c r="I75" s="87"/>
      <c r="J75" s="87"/>
      <c r="K75" s="87"/>
      <c r="L75" s="87"/>
      <c r="M75" s="87"/>
      <c r="N75" s="87"/>
      <c r="O75" s="87"/>
      <c r="P75" s="87"/>
      <c r="Q75" s="241"/>
      <c r="R75" s="241"/>
      <c r="S75" s="241"/>
      <c r="T75" s="241"/>
      <c r="U75" s="241"/>
      <c r="V75" s="241"/>
      <c r="W75" s="241"/>
      <c r="X75" s="241"/>
      <c r="Y75" s="241"/>
      <c r="Z75" s="241"/>
      <c r="AA75" s="241"/>
      <c r="AB75" s="241"/>
      <c r="AC75" s="241"/>
      <c r="AD75" s="241"/>
    </row>
    <row r="76" spans="1:30" ht="30" customHeight="1" thickBot="1" x14ac:dyDescent="0.2">
      <c r="A76" s="44"/>
      <c r="B76" s="45"/>
      <c r="C76" s="45"/>
      <c r="D76" s="45"/>
      <c r="E76" s="45"/>
      <c r="F76" s="45"/>
      <c r="G76" s="46"/>
      <c r="H76" s="253" t="s">
        <v>6</v>
      </c>
      <c r="I76" s="254"/>
      <c r="J76" s="254"/>
      <c r="K76" s="254"/>
      <c r="L76" s="254"/>
      <c r="M76" s="255"/>
      <c r="N76" s="256" t="s">
        <v>57</v>
      </c>
      <c r="O76" s="168"/>
      <c r="P76" s="169" t="s">
        <v>20</v>
      </c>
    </row>
    <row r="77" spans="1:30" ht="5.25" customHeight="1" x14ac:dyDescent="0.15">
      <c r="A77" s="44"/>
      <c r="B77" s="45"/>
      <c r="C77" s="45"/>
      <c r="D77" s="45"/>
      <c r="E77" s="45"/>
      <c r="F77" s="45"/>
      <c r="G77" s="46"/>
      <c r="H77" s="257"/>
      <c r="I77" s="221"/>
      <c r="J77" s="221"/>
      <c r="K77" s="221"/>
      <c r="L77" s="221"/>
      <c r="M77" s="222"/>
      <c r="N77" s="176" t="s">
        <v>21</v>
      </c>
      <c r="O77" s="177" t="s">
        <v>22</v>
      </c>
      <c r="P77" s="178" t="s">
        <v>23</v>
      </c>
    </row>
    <row r="78" spans="1:30" ht="5.25" customHeight="1" x14ac:dyDescent="0.15">
      <c r="A78" s="44"/>
      <c r="B78" s="45"/>
      <c r="C78" s="45"/>
      <c r="D78" s="45"/>
      <c r="E78" s="45"/>
      <c r="F78" s="45"/>
      <c r="G78" s="46"/>
      <c r="H78" s="179" t="s">
        <v>24</v>
      </c>
      <c r="I78" s="180" t="s">
        <v>22</v>
      </c>
      <c r="J78" s="181"/>
      <c r="K78" s="182"/>
      <c r="L78" s="182"/>
      <c r="M78" s="183"/>
      <c r="N78" s="184"/>
      <c r="O78" s="185"/>
      <c r="P78" s="185"/>
    </row>
    <row r="79" spans="1:30" ht="18.75" customHeight="1" x14ac:dyDescent="0.15">
      <c r="A79" s="44"/>
      <c r="B79" s="45"/>
      <c r="C79" s="45"/>
      <c r="D79" s="45"/>
      <c r="E79" s="45"/>
      <c r="F79" s="45"/>
      <c r="G79" s="46"/>
      <c r="H79" s="186"/>
      <c r="I79" s="187"/>
      <c r="J79" s="188" t="s">
        <v>25</v>
      </c>
      <c r="K79" s="188" t="s">
        <v>22</v>
      </c>
      <c r="L79" s="188" t="s">
        <v>26</v>
      </c>
      <c r="M79" s="189" t="s">
        <v>27</v>
      </c>
      <c r="N79" s="190"/>
      <c r="O79" s="191"/>
      <c r="P79" s="191"/>
    </row>
    <row r="80" spans="1:30" ht="20.25" customHeight="1" x14ac:dyDescent="0.15">
      <c r="A80" s="111"/>
      <c r="B80" s="48" t="s">
        <v>81</v>
      </c>
      <c r="C80" s="49" t="s">
        <v>82</v>
      </c>
      <c r="D80" s="50"/>
      <c r="E80" s="50"/>
      <c r="F80" s="50"/>
      <c r="G80" s="51"/>
      <c r="H80" s="52">
        <v>127</v>
      </c>
      <c r="I80" s="53">
        <f>H80/204*100</f>
        <v>62.254901960784316</v>
      </c>
      <c r="J80" s="54">
        <v>52</v>
      </c>
      <c r="K80" s="53">
        <f>J80/83*100</f>
        <v>62.650602409638559</v>
      </c>
      <c r="L80" s="54">
        <v>75</v>
      </c>
      <c r="M80" s="55">
        <f>L80/121*100</f>
        <v>61.983471074380169</v>
      </c>
      <c r="N80" s="52">
        <v>207</v>
      </c>
      <c r="O80" s="112">
        <f>N80/342*100</f>
        <v>60.526315789473685</v>
      </c>
      <c r="P80" s="57">
        <f>I80-O80</f>
        <v>1.7285861713106314</v>
      </c>
    </row>
    <row r="81" spans="1:16" ht="20.25" customHeight="1" x14ac:dyDescent="0.15">
      <c r="A81" s="111"/>
      <c r="B81" s="61" t="s">
        <v>31</v>
      </c>
      <c r="C81" s="77" t="s">
        <v>83</v>
      </c>
      <c r="D81" s="78"/>
      <c r="E81" s="78"/>
      <c r="F81" s="78"/>
      <c r="G81" s="79"/>
      <c r="H81" s="65">
        <v>4</v>
      </c>
      <c r="I81" s="66">
        <f>H81/204*100</f>
        <v>1.9607843137254901</v>
      </c>
      <c r="J81" s="67">
        <v>2</v>
      </c>
      <c r="K81" s="66">
        <f>J81/83*100</f>
        <v>2.4096385542168677</v>
      </c>
      <c r="L81" s="67">
        <v>2</v>
      </c>
      <c r="M81" s="68">
        <f>L81/121*100</f>
        <v>1.6528925619834711</v>
      </c>
      <c r="N81" s="65">
        <v>11</v>
      </c>
      <c r="O81" s="113">
        <f>N81/342*100</f>
        <v>3.2163742690058479</v>
      </c>
      <c r="P81" s="70">
        <f>I81-O81</f>
        <v>-1.2555899552803578</v>
      </c>
    </row>
    <row r="82" spans="1:16" ht="20.25" customHeight="1" x14ac:dyDescent="0.15">
      <c r="A82" s="111"/>
      <c r="B82" s="48" t="s">
        <v>36</v>
      </c>
      <c r="C82" s="49" t="s">
        <v>84</v>
      </c>
      <c r="D82" s="50"/>
      <c r="E82" s="50"/>
      <c r="F82" s="50"/>
      <c r="G82" s="51"/>
      <c r="H82" s="52">
        <v>45</v>
      </c>
      <c r="I82" s="53">
        <f>H82/204*100</f>
        <v>22.058823529411764</v>
      </c>
      <c r="J82" s="54">
        <v>17</v>
      </c>
      <c r="K82" s="53">
        <f>J82/83*100</f>
        <v>20.481927710843372</v>
      </c>
      <c r="L82" s="54">
        <v>28</v>
      </c>
      <c r="M82" s="55">
        <f>L82/121*100</f>
        <v>23.140495867768596</v>
      </c>
      <c r="N82" s="52">
        <v>73</v>
      </c>
      <c r="O82" s="112">
        <f>N82/342*100</f>
        <v>21.345029239766081</v>
      </c>
      <c r="P82" s="57">
        <f>I82-O82</f>
        <v>0.71379428964568348</v>
      </c>
    </row>
    <row r="83" spans="1:16" ht="20.25" customHeight="1" x14ac:dyDescent="0.15">
      <c r="A83" s="111"/>
      <c r="B83" s="61" t="s">
        <v>38</v>
      </c>
      <c r="C83" s="77" t="s">
        <v>66</v>
      </c>
      <c r="D83" s="78"/>
      <c r="E83" s="78"/>
      <c r="F83" s="78"/>
      <c r="G83" s="79"/>
      <c r="H83" s="65">
        <v>28</v>
      </c>
      <c r="I83" s="66">
        <f>H83/204*100</f>
        <v>13.725490196078432</v>
      </c>
      <c r="J83" s="67">
        <v>12</v>
      </c>
      <c r="K83" s="66">
        <f>J83/83*100</f>
        <v>14.457831325301203</v>
      </c>
      <c r="L83" s="67">
        <v>16</v>
      </c>
      <c r="M83" s="68">
        <f>L83/121*100</f>
        <v>13.223140495867769</v>
      </c>
      <c r="N83" s="65">
        <v>51</v>
      </c>
      <c r="O83" s="113">
        <f>N83/342*100</f>
        <v>14.912280701754385</v>
      </c>
      <c r="P83" s="70">
        <f>I83-O83</f>
        <v>-1.1867905056759529</v>
      </c>
    </row>
    <row r="84" spans="1:16" ht="20.25" customHeight="1" thickBot="1" x14ac:dyDescent="0.2">
      <c r="A84" s="47"/>
      <c r="B84" s="114"/>
      <c r="C84" s="115"/>
      <c r="D84" s="115"/>
      <c r="E84" s="115"/>
      <c r="F84" s="115"/>
      <c r="G84" s="242" t="s">
        <v>9</v>
      </c>
      <c r="H84" s="82">
        <f>SUM(H80:H83)</f>
        <v>204</v>
      </c>
      <c r="I84" s="83">
        <f>SUM(I80:I83)</f>
        <v>100</v>
      </c>
      <c r="J84" s="84">
        <f>SUM(X75:X75)</f>
        <v>0</v>
      </c>
      <c r="K84" s="85">
        <f>SUM(Y75:Y75)</f>
        <v>0</v>
      </c>
      <c r="L84" s="84">
        <f>SUM(Z75:Z75)</f>
        <v>0</v>
      </c>
      <c r="M84" s="86">
        <f>SUM(AA75:AA75)</f>
        <v>0</v>
      </c>
      <c r="N84" s="65">
        <f>SUM(N80:N83)</f>
        <v>342</v>
      </c>
      <c r="O84" s="113">
        <f>SUM(O80:O83)</f>
        <v>100</v>
      </c>
      <c r="P84" s="70" t="s">
        <v>54</v>
      </c>
    </row>
    <row r="85" spans="1:16" ht="22.5" customHeight="1" x14ac:dyDescent="0.15">
      <c r="A85" s="47"/>
      <c r="B85" s="114"/>
      <c r="C85" s="115"/>
      <c r="D85" s="115"/>
      <c r="E85" s="115"/>
      <c r="F85" s="115"/>
      <c r="G85" s="115"/>
      <c r="H85" s="116"/>
      <c r="I85" s="117"/>
      <c r="J85" s="116"/>
      <c r="K85" s="117"/>
      <c r="L85" s="258"/>
      <c r="M85" s="118"/>
      <c r="N85" s="119"/>
      <c r="O85" s="120"/>
      <c r="P85" s="121"/>
    </row>
    <row r="86" spans="1:16" ht="25.5" customHeight="1" thickBot="1" x14ac:dyDescent="0.2">
      <c r="A86" s="87" t="s">
        <v>85</v>
      </c>
      <c r="B86" s="87"/>
      <c r="C86" s="87"/>
      <c r="D86" s="87"/>
      <c r="E86" s="87"/>
      <c r="F86" s="87"/>
      <c r="G86" s="87"/>
      <c r="H86" s="87"/>
      <c r="I86" s="87"/>
      <c r="J86" s="87"/>
      <c r="K86" s="87"/>
      <c r="L86" s="87"/>
      <c r="M86" s="87"/>
      <c r="N86" s="87"/>
      <c r="O86" s="87"/>
      <c r="P86" s="87"/>
    </row>
    <row r="87" spans="1:16" ht="30" customHeight="1" thickBot="1" x14ac:dyDescent="0.2">
      <c r="A87" s="44"/>
      <c r="B87" s="45"/>
      <c r="C87" s="45"/>
      <c r="D87" s="45"/>
      <c r="E87" s="45"/>
      <c r="F87" s="45"/>
      <c r="G87" s="46"/>
      <c r="H87" s="253" t="s">
        <v>6</v>
      </c>
      <c r="I87" s="254"/>
      <c r="J87" s="254"/>
      <c r="K87" s="254"/>
      <c r="L87" s="254"/>
      <c r="M87" s="255"/>
      <c r="N87" s="256" t="s">
        <v>57</v>
      </c>
      <c r="O87" s="168"/>
      <c r="P87" s="169" t="s">
        <v>20</v>
      </c>
    </row>
    <row r="88" spans="1:16" ht="5.25" customHeight="1" x14ac:dyDescent="0.15">
      <c r="A88" s="44"/>
      <c r="B88" s="45"/>
      <c r="C88" s="45"/>
      <c r="D88" s="45"/>
      <c r="E88" s="45"/>
      <c r="F88" s="45"/>
      <c r="G88" s="46"/>
      <c r="H88" s="257"/>
      <c r="I88" s="221"/>
      <c r="J88" s="221"/>
      <c r="K88" s="221"/>
      <c r="L88" s="221"/>
      <c r="M88" s="222"/>
      <c r="N88" s="176" t="s">
        <v>21</v>
      </c>
      <c r="O88" s="177" t="s">
        <v>22</v>
      </c>
      <c r="P88" s="178" t="s">
        <v>23</v>
      </c>
    </row>
    <row r="89" spans="1:16" ht="5.25" customHeight="1" x14ac:dyDescent="0.15">
      <c r="A89" s="44"/>
      <c r="B89" s="45"/>
      <c r="C89" s="45"/>
      <c r="D89" s="45"/>
      <c r="E89" s="45"/>
      <c r="F89" s="45"/>
      <c r="G89" s="46"/>
      <c r="H89" s="179" t="s">
        <v>24</v>
      </c>
      <c r="I89" s="180" t="s">
        <v>69</v>
      </c>
      <c r="J89" s="181"/>
      <c r="K89" s="182"/>
      <c r="L89" s="182"/>
      <c r="M89" s="183"/>
      <c r="N89" s="184"/>
      <c r="O89" s="185"/>
      <c r="P89" s="185"/>
    </row>
    <row r="90" spans="1:16" ht="18.75" customHeight="1" x14ac:dyDescent="0.15">
      <c r="A90" s="44"/>
      <c r="B90" s="45"/>
      <c r="C90" s="45"/>
      <c r="D90" s="45"/>
      <c r="E90" s="45"/>
      <c r="F90" s="45"/>
      <c r="G90" s="46"/>
      <c r="H90" s="186"/>
      <c r="I90" s="187"/>
      <c r="J90" s="188" t="s">
        <v>25</v>
      </c>
      <c r="K90" s="188" t="s">
        <v>69</v>
      </c>
      <c r="L90" s="188" t="s">
        <v>26</v>
      </c>
      <c r="M90" s="189" t="s">
        <v>27</v>
      </c>
      <c r="N90" s="190"/>
      <c r="O90" s="191"/>
      <c r="P90" s="191"/>
    </row>
    <row r="91" spans="1:16" ht="20.25" customHeight="1" x14ac:dyDescent="0.15">
      <c r="A91" s="111"/>
      <c r="B91" s="61" t="s">
        <v>81</v>
      </c>
      <c r="C91" s="77" t="s">
        <v>86</v>
      </c>
      <c r="D91" s="78"/>
      <c r="E91" s="78"/>
      <c r="F91" s="78"/>
      <c r="G91" s="79"/>
      <c r="H91" s="65">
        <v>7</v>
      </c>
      <c r="I91" s="66">
        <f t="shared" ref="I91:I96" si="15">H91/207*100</f>
        <v>3.3816425120772946</v>
      </c>
      <c r="J91" s="67">
        <v>4</v>
      </c>
      <c r="K91" s="66">
        <f t="shared" ref="K91:K96" si="16">J91/85*100</f>
        <v>4.7058823529411766</v>
      </c>
      <c r="L91" s="67">
        <v>3</v>
      </c>
      <c r="M91" s="68">
        <f t="shared" ref="M91:M96" si="17">L91/122*100</f>
        <v>2.459016393442623</v>
      </c>
      <c r="N91" s="65">
        <v>12</v>
      </c>
      <c r="O91" s="69">
        <f t="shared" ref="O91:O96" si="18">N91/333*100</f>
        <v>3.6036036036036037</v>
      </c>
      <c r="P91" s="70">
        <f t="shared" ref="P91:P96" si="19">I91-O91</f>
        <v>-0.22196109152630905</v>
      </c>
    </row>
    <row r="92" spans="1:16" ht="30" customHeight="1" x14ac:dyDescent="0.15">
      <c r="A92" s="111"/>
      <c r="B92" s="48" t="s">
        <v>59</v>
      </c>
      <c r="C92" s="58" t="s">
        <v>87</v>
      </c>
      <c r="D92" s="59"/>
      <c r="E92" s="59"/>
      <c r="F92" s="59"/>
      <c r="G92" s="60"/>
      <c r="H92" s="52">
        <v>141</v>
      </c>
      <c r="I92" s="53">
        <f t="shared" si="15"/>
        <v>68.115942028985515</v>
      </c>
      <c r="J92" s="54">
        <v>58</v>
      </c>
      <c r="K92" s="53">
        <f t="shared" si="16"/>
        <v>68.235294117647058</v>
      </c>
      <c r="L92" s="54">
        <v>83</v>
      </c>
      <c r="M92" s="55">
        <f t="shared" si="17"/>
        <v>68.032786885245898</v>
      </c>
      <c r="N92" s="52">
        <v>230</v>
      </c>
      <c r="O92" s="56">
        <f t="shared" si="18"/>
        <v>69.069069069069073</v>
      </c>
      <c r="P92" s="57">
        <f t="shared" si="19"/>
        <v>-0.95312704008355809</v>
      </c>
    </row>
    <row r="93" spans="1:16" ht="20.25" customHeight="1" x14ac:dyDescent="0.15">
      <c r="A93" s="111"/>
      <c r="B93" s="61" t="s">
        <v>88</v>
      </c>
      <c r="C93" s="77" t="s">
        <v>89</v>
      </c>
      <c r="D93" s="78"/>
      <c r="E93" s="78"/>
      <c r="F93" s="78"/>
      <c r="G93" s="79"/>
      <c r="H93" s="65">
        <v>5</v>
      </c>
      <c r="I93" s="66">
        <f t="shared" si="15"/>
        <v>2.4154589371980677</v>
      </c>
      <c r="J93" s="67">
        <v>1</v>
      </c>
      <c r="K93" s="66">
        <f t="shared" si="16"/>
        <v>1.1764705882352942</v>
      </c>
      <c r="L93" s="67">
        <v>4</v>
      </c>
      <c r="M93" s="68">
        <f t="shared" si="17"/>
        <v>3.278688524590164</v>
      </c>
      <c r="N93" s="65">
        <v>19</v>
      </c>
      <c r="O93" s="69">
        <f t="shared" si="18"/>
        <v>5.7057057057057055</v>
      </c>
      <c r="P93" s="70">
        <f t="shared" si="19"/>
        <v>-3.2902467685076378</v>
      </c>
    </row>
    <row r="94" spans="1:16" ht="30" customHeight="1" x14ac:dyDescent="0.15">
      <c r="A94" s="111"/>
      <c r="B94" s="88" t="s">
        <v>62</v>
      </c>
      <c r="C94" s="58" t="s">
        <v>90</v>
      </c>
      <c r="D94" s="59"/>
      <c r="E94" s="59"/>
      <c r="F94" s="59"/>
      <c r="G94" s="60"/>
      <c r="H94" s="52">
        <v>27</v>
      </c>
      <c r="I94" s="53">
        <f t="shared" si="15"/>
        <v>13.043478260869565</v>
      </c>
      <c r="J94" s="54">
        <v>12</v>
      </c>
      <c r="K94" s="53">
        <f t="shared" si="16"/>
        <v>14.117647058823529</v>
      </c>
      <c r="L94" s="54">
        <v>15</v>
      </c>
      <c r="M94" s="55">
        <f t="shared" si="17"/>
        <v>12.295081967213115</v>
      </c>
      <c r="N94" s="52">
        <v>34</v>
      </c>
      <c r="O94" s="56">
        <f t="shared" si="18"/>
        <v>10.21021021021021</v>
      </c>
      <c r="P94" s="57">
        <f t="shared" si="19"/>
        <v>2.8332680506593544</v>
      </c>
    </row>
    <row r="95" spans="1:16" ht="30" customHeight="1" x14ac:dyDescent="0.15">
      <c r="A95" s="111"/>
      <c r="B95" s="61" t="s">
        <v>91</v>
      </c>
      <c r="C95" s="122" t="s">
        <v>92</v>
      </c>
      <c r="D95" s="123"/>
      <c r="E95" s="123"/>
      <c r="F95" s="123"/>
      <c r="G95" s="124"/>
      <c r="H95" s="65">
        <v>0</v>
      </c>
      <c r="I95" s="66">
        <f t="shared" si="15"/>
        <v>0</v>
      </c>
      <c r="J95" s="67">
        <v>0</v>
      </c>
      <c r="K95" s="66">
        <f t="shared" si="16"/>
        <v>0</v>
      </c>
      <c r="L95" s="67">
        <v>0</v>
      </c>
      <c r="M95" s="68">
        <f t="shared" si="17"/>
        <v>0</v>
      </c>
      <c r="N95" s="65">
        <v>5</v>
      </c>
      <c r="O95" s="69">
        <f t="shared" si="18"/>
        <v>1.5015015015015014</v>
      </c>
      <c r="P95" s="70">
        <f t="shared" si="19"/>
        <v>-1.5015015015015014</v>
      </c>
    </row>
    <row r="96" spans="1:16" ht="20.25" customHeight="1" x14ac:dyDescent="0.15">
      <c r="A96" s="111"/>
      <c r="B96" s="61" t="s">
        <v>42</v>
      </c>
      <c r="C96" s="77" t="s">
        <v>66</v>
      </c>
      <c r="D96" s="78"/>
      <c r="E96" s="78"/>
      <c r="F96" s="78"/>
      <c r="G96" s="79"/>
      <c r="H96" s="65">
        <v>27</v>
      </c>
      <c r="I96" s="66">
        <f t="shared" si="15"/>
        <v>13.043478260869565</v>
      </c>
      <c r="J96" s="67">
        <v>10</v>
      </c>
      <c r="K96" s="66">
        <f t="shared" si="16"/>
        <v>11.76470588235294</v>
      </c>
      <c r="L96" s="67">
        <v>17</v>
      </c>
      <c r="M96" s="68">
        <f t="shared" si="17"/>
        <v>13.934426229508196</v>
      </c>
      <c r="N96" s="65">
        <v>33</v>
      </c>
      <c r="O96" s="69">
        <f t="shared" si="18"/>
        <v>9.9099099099099099</v>
      </c>
      <c r="P96" s="70">
        <f t="shared" si="19"/>
        <v>3.1335683509596546</v>
      </c>
    </row>
    <row r="97" spans="1:16" ht="20.25" customHeight="1" thickBot="1" x14ac:dyDescent="0.2">
      <c r="A97" s="33"/>
      <c r="B97" s="125"/>
      <c r="C97" s="115"/>
      <c r="D97" s="115"/>
      <c r="E97" s="115"/>
      <c r="F97" s="115"/>
      <c r="G97" s="242" t="s">
        <v>9</v>
      </c>
      <c r="H97" s="82">
        <f t="shared" ref="H97:O97" si="20">SUM(H91:H96)</f>
        <v>207</v>
      </c>
      <c r="I97" s="83">
        <f t="shared" si="20"/>
        <v>100</v>
      </c>
      <c r="J97" s="84">
        <f t="shared" si="20"/>
        <v>85</v>
      </c>
      <c r="K97" s="85">
        <f t="shared" si="20"/>
        <v>99.999999999999986</v>
      </c>
      <c r="L97" s="84">
        <f t="shared" si="20"/>
        <v>122</v>
      </c>
      <c r="M97" s="86">
        <f t="shared" si="20"/>
        <v>99.999999999999986</v>
      </c>
      <c r="N97" s="65">
        <f t="shared" si="20"/>
        <v>333</v>
      </c>
      <c r="O97" s="69">
        <f t="shared" si="20"/>
        <v>100.00000000000001</v>
      </c>
      <c r="P97" s="70" t="s">
        <v>55</v>
      </c>
    </row>
    <row r="98" spans="1:16" ht="22.5" customHeight="1" x14ac:dyDescent="0.15">
      <c r="A98" s="47"/>
      <c r="B98" s="114"/>
      <c r="C98" s="115"/>
      <c r="D98" s="115"/>
      <c r="E98" s="115"/>
      <c r="F98" s="115"/>
      <c r="G98" s="115"/>
      <c r="H98" s="116"/>
      <c r="I98" s="117"/>
      <c r="J98" s="116"/>
      <c r="K98" s="117"/>
      <c r="L98" s="258"/>
      <c r="M98" s="118"/>
      <c r="N98" s="119"/>
      <c r="O98" s="120"/>
      <c r="P98" s="121"/>
    </row>
    <row r="99" spans="1:16" ht="25.5" customHeight="1" x14ac:dyDescent="0.15">
      <c r="A99" s="87" t="s">
        <v>93</v>
      </c>
      <c r="B99" s="87"/>
      <c r="C99" s="87"/>
      <c r="D99" s="87"/>
      <c r="E99" s="87"/>
      <c r="F99" s="87"/>
      <c r="G99" s="87"/>
      <c r="H99" s="87"/>
      <c r="I99" s="87"/>
      <c r="J99" s="87"/>
      <c r="K99" s="87"/>
      <c r="L99" s="87"/>
      <c r="M99" s="87"/>
      <c r="N99" s="87"/>
      <c r="O99" s="87"/>
      <c r="P99" s="87"/>
    </row>
    <row r="100" spans="1:16" ht="19.5" customHeight="1" x14ac:dyDescent="0.15">
      <c r="B100" s="126" t="s">
        <v>94</v>
      </c>
    </row>
    <row r="101" spans="1:16" ht="8.25" customHeight="1" x14ac:dyDescent="0.15"/>
    <row r="102" spans="1:16" ht="17.25" x14ac:dyDescent="0.2">
      <c r="B102" s="127" t="s">
        <v>95</v>
      </c>
    </row>
  </sheetData>
  <mergeCells count="124">
    <mergeCell ref="A99:P99"/>
    <mergeCell ref="C91:G91"/>
    <mergeCell ref="C92:G92"/>
    <mergeCell ref="C93:G93"/>
    <mergeCell ref="C94:G94"/>
    <mergeCell ref="C95:G95"/>
    <mergeCell ref="C96:G96"/>
    <mergeCell ref="H88:M88"/>
    <mergeCell ref="N88:N90"/>
    <mergeCell ref="O88:O90"/>
    <mergeCell ref="P88:P90"/>
    <mergeCell ref="H89:H90"/>
    <mergeCell ref="I89:I90"/>
    <mergeCell ref="J89:M89"/>
    <mergeCell ref="C80:G80"/>
    <mergeCell ref="C81:G81"/>
    <mergeCell ref="C82:G82"/>
    <mergeCell ref="C83:G83"/>
    <mergeCell ref="A86:P86"/>
    <mergeCell ref="H87:M87"/>
    <mergeCell ref="N87:O87"/>
    <mergeCell ref="H77:M77"/>
    <mergeCell ref="N77:N79"/>
    <mergeCell ref="O77:O79"/>
    <mergeCell ref="P77:P79"/>
    <mergeCell ref="H78:H79"/>
    <mergeCell ref="I78:I79"/>
    <mergeCell ref="J78:M78"/>
    <mergeCell ref="C70:G70"/>
    <mergeCell ref="C71:G71"/>
    <mergeCell ref="C72:G72"/>
    <mergeCell ref="A75:P75"/>
    <mergeCell ref="H76:M76"/>
    <mergeCell ref="N76:O76"/>
    <mergeCell ref="J62:M62"/>
    <mergeCell ref="C64:G64"/>
    <mergeCell ref="C65:G65"/>
    <mergeCell ref="C67:G67"/>
    <mergeCell ref="C68:G68"/>
    <mergeCell ref="C69:G69"/>
    <mergeCell ref="C54:G54"/>
    <mergeCell ref="A59:P59"/>
    <mergeCell ref="H60:M60"/>
    <mergeCell ref="N60:O60"/>
    <mergeCell ref="H61:M61"/>
    <mergeCell ref="N61:N63"/>
    <mergeCell ref="O61:O63"/>
    <mergeCell ref="P61:P63"/>
    <mergeCell ref="H62:H63"/>
    <mergeCell ref="I62:I63"/>
    <mergeCell ref="C48:G48"/>
    <mergeCell ref="C49:G49"/>
    <mergeCell ref="C50:G50"/>
    <mergeCell ref="C51:G51"/>
    <mergeCell ref="C52:G52"/>
    <mergeCell ref="C53:G53"/>
    <mergeCell ref="N44:O44"/>
    <mergeCell ref="H45:M45"/>
    <mergeCell ref="N45:N47"/>
    <mergeCell ref="O45:O47"/>
    <mergeCell ref="P45:P47"/>
    <mergeCell ref="H46:H47"/>
    <mergeCell ref="I46:I47"/>
    <mergeCell ref="J46:M46"/>
    <mergeCell ref="C36:G36"/>
    <mergeCell ref="C37:G37"/>
    <mergeCell ref="C38:G38"/>
    <mergeCell ref="C39:G39"/>
    <mergeCell ref="C40:G40"/>
    <mergeCell ref="H44:M44"/>
    <mergeCell ref="C30:G30"/>
    <mergeCell ref="C31:G31"/>
    <mergeCell ref="C32:G32"/>
    <mergeCell ref="C33:G33"/>
    <mergeCell ref="C34:G34"/>
    <mergeCell ref="C35:G35"/>
    <mergeCell ref="A26:P26"/>
    <mergeCell ref="H27:M27"/>
    <mergeCell ref="N27:N29"/>
    <mergeCell ref="O27:O29"/>
    <mergeCell ref="P27:P29"/>
    <mergeCell ref="H28:H29"/>
    <mergeCell ref="I28:I29"/>
    <mergeCell ref="J28:M28"/>
    <mergeCell ref="P20:P22"/>
    <mergeCell ref="H21:H22"/>
    <mergeCell ref="I21:I22"/>
    <mergeCell ref="J21:M21"/>
    <mergeCell ref="C23:G23"/>
    <mergeCell ref="C24:G24"/>
    <mergeCell ref="A19:G19"/>
    <mergeCell ref="H19:M19"/>
    <mergeCell ref="N19:O19"/>
    <mergeCell ref="H20:M20"/>
    <mergeCell ref="N20:N22"/>
    <mergeCell ref="O20:O22"/>
    <mergeCell ref="B13:C13"/>
    <mergeCell ref="D13:E13"/>
    <mergeCell ref="H13:I13"/>
    <mergeCell ref="J13:K13"/>
    <mergeCell ref="A17:D17"/>
    <mergeCell ref="B18:D18"/>
    <mergeCell ref="H18:P18"/>
    <mergeCell ref="B11:C11"/>
    <mergeCell ref="D11:E11"/>
    <mergeCell ref="H11:I11"/>
    <mergeCell ref="J11:K11"/>
    <mergeCell ref="B12:C12"/>
    <mergeCell ref="D12:E12"/>
    <mergeCell ref="H12:I12"/>
    <mergeCell ref="J12:K12"/>
    <mergeCell ref="D8:E9"/>
    <mergeCell ref="H8:I9"/>
    <mergeCell ref="J8:K9"/>
    <mergeCell ref="B10:C10"/>
    <mergeCell ref="D10:E10"/>
    <mergeCell ref="H10:I10"/>
    <mergeCell ref="J10:K10"/>
    <mergeCell ref="F3:H3"/>
    <mergeCell ref="A4:D4"/>
    <mergeCell ref="L4:P4"/>
    <mergeCell ref="D7:G7"/>
    <mergeCell ref="H7:I7"/>
    <mergeCell ref="J7:K7"/>
  </mergeCells>
  <phoneticPr fontId="1"/>
  <pageMargins left="0.57999999999999996" right="0.47" top="0.51" bottom="0.39" header="0.31496062992125984" footer="0.3"/>
  <pageSetup paperSize="9" scale="81"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男女別 (6月末)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高橋＿典子</dc:creator>
  <cp:lastModifiedBy>高橋＿典子</cp:lastModifiedBy>
  <dcterms:created xsi:type="dcterms:W3CDTF">2019-06-27T06:04:46Z</dcterms:created>
  <dcterms:modified xsi:type="dcterms:W3CDTF">2019-06-27T06:05:44Z</dcterms:modified>
</cp:coreProperties>
</file>