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C:\Users\064738\Desktop\統計関係\■統計関係\01 毎年\【地域保健情報年報】\28年報（27実績）\28様式(27実績)作業用\"/>
    </mc:Choice>
  </mc:AlternateContent>
  <bookViews>
    <workbookView xWindow="-150" yWindow="-195" windowWidth="19590" windowHeight="6450" tabRatio="913" firstSheet="10" activeTab="25"/>
  </bookViews>
  <sheets>
    <sheet name="⑳改正案一覧" sheetId="1" state="hidden" r:id="rId1"/>
    <sheet name="18" sheetId="2" r:id="rId2"/>
    <sheet name="19" sheetId="3" r:id="rId3"/>
    <sheet name="20" sheetId="4" r:id="rId4"/>
    <sheet name="21" sheetId="5" r:id="rId5"/>
    <sheet name="22" sheetId="6" r:id="rId6"/>
    <sheet name="23" sheetId="7" r:id="rId7"/>
    <sheet name="24" sheetId="8" r:id="rId8"/>
    <sheet name="25-1" sheetId="29" r:id="rId9"/>
    <sheet name="25-2" sheetId="9" r:id="rId10"/>
    <sheet name="26-1" sheetId="10" r:id="rId11"/>
    <sheet name="26-2" sheetId="30" r:id="rId12"/>
    <sheet name="26-3" sheetId="31" r:id="rId13"/>
    <sheet name="27-1" sheetId="11" r:id="rId14"/>
    <sheet name="27-2" sheetId="12" r:id="rId15"/>
    <sheet name="28-1" sheetId="13" r:id="rId16"/>
    <sheet name="28-2" sheetId="14" r:id="rId17"/>
    <sheet name="29-1" sheetId="15" r:id="rId18"/>
    <sheet name="29-2" sheetId="16" r:id="rId19"/>
    <sheet name="30" sheetId="17" r:id="rId20"/>
    <sheet name="31" sheetId="18" r:id="rId21"/>
    <sheet name="32" sheetId="19" r:id="rId22"/>
    <sheet name="33 -1" sheetId="34" r:id="rId23"/>
    <sheet name="33-2" sheetId="20" r:id="rId24"/>
    <sheet name="34-1" sheetId="21" r:id="rId25"/>
    <sheet name="34-2" sheetId="22" r:id="rId26"/>
    <sheet name="35-1" sheetId="23" r:id="rId27"/>
    <sheet name="35-2" sheetId="33" r:id="rId28"/>
    <sheet name="36" sheetId="24" r:id="rId29"/>
    <sheet name="37" sheetId="25" r:id="rId30"/>
  </sheets>
  <definedNames>
    <definedName name="_xlnm.Print_Area" localSheetId="1">'18'!$A$1:$BA$40</definedName>
    <definedName name="_xlnm.Print_Area" localSheetId="2">'19'!$A$1:$S$22</definedName>
    <definedName name="_xlnm.Print_Area" localSheetId="3">'20'!$A$1:$P$22</definedName>
    <definedName name="_xlnm.Print_Area" localSheetId="4">'21'!$A$1:$Q$25</definedName>
    <definedName name="_xlnm.Print_Area" localSheetId="5">'22'!$A$1:$Q$64</definedName>
    <definedName name="_xlnm.Print_Area" localSheetId="6">'23'!$A$1:$Q$31</definedName>
    <definedName name="_xlnm.Print_Area" localSheetId="7">'24'!$A$1:$R$88</definedName>
    <definedName name="_xlnm.Print_Area" localSheetId="8">'25-1'!$A$1:$AI$26</definedName>
    <definedName name="_xlnm.Print_Area" localSheetId="9">'25-2'!$A$1:$AI$27</definedName>
    <definedName name="_xlnm.Print_Area" localSheetId="10">'26-1'!$A$1:$X$25</definedName>
    <definedName name="_xlnm.Print_Area" localSheetId="11">'26-2'!$A$1:$AS$25</definedName>
    <definedName name="_xlnm.Print_Area" localSheetId="12">'26-3'!$A$1:$W$24</definedName>
    <definedName name="_xlnm.Print_Area" localSheetId="13">'27-1'!$A$1:$Q$60</definedName>
    <definedName name="_xlnm.Print_Area" localSheetId="14">'27-2'!$A$1:$K$10</definedName>
    <definedName name="_xlnm.Print_Area" localSheetId="15">'28-1'!$A$1:$V$23</definedName>
    <definedName name="_xlnm.Print_Area" localSheetId="16">'28-2'!$A$1:$V$23</definedName>
    <definedName name="_xlnm.Print_Area" localSheetId="17">'29-1'!$A$1:$J$26</definedName>
    <definedName name="_xlnm.Print_Area" localSheetId="18">'29-2'!$A$1:$N$26</definedName>
    <definedName name="_xlnm.Print_Area" localSheetId="19">'30'!$A$1:$I$22</definedName>
    <definedName name="_xlnm.Print_Area" localSheetId="20">'31'!$A$1:$G$11</definedName>
    <definedName name="_xlnm.Print_Area" localSheetId="21">'32'!$A$1:$H$11</definedName>
    <definedName name="_xlnm.Print_Area" localSheetId="22">'33 -1'!$A$1:$P$11</definedName>
    <definedName name="_xlnm.Print_Area" localSheetId="23">'33-2'!$A$1:$H$10</definedName>
    <definedName name="_xlnm.Print_Area" localSheetId="24">'34-1'!$A$1:$AL$40</definedName>
    <definedName name="_xlnm.Print_Area" localSheetId="25">'34-2'!$A$1:$O$40</definedName>
    <definedName name="_xlnm.Print_Area" localSheetId="26">'35-1'!$A$1:$Y$42</definedName>
    <definedName name="_xlnm.Print_Area" localSheetId="27">'35-2'!$A$1:$I$10</definedName>
    <definedName name="_xlnm.Print_Area" localSheetId="28">'36'!$A$1:$G$23</definedName>
    <definedName name="_xlnm.Print_Area" localSheetId="29">'37'!$A$1:$S$22</definedName>
    <definedName name="_xlnm.Print_Area" localSheetId="0">⑳改正案一覧!$A$1:$G$129</definedName>
    <definedName name="_xlnm.Print_Area">#REF!</definedName>
    <definedName name="_xlnm.Print_Titles" localSheetId="4">'21'!$1:$4</definedName>
    <definedName name="_xlnm.Print_Titles" localSheetId="5">'22'!$1:$3</definedName>
    <definedName name="_xlnm.Print_Titles" localSheetId="6">'23'!$1:$1</definedName>
    <definedName name="_xlnm.Print_Titles" localSheetId="7">'24'!$1:$4</definedName>
    <definedName name="_xlnm.Print_Titles" localSheetId="8">'25-1'!$1:$4</definedName>
    <definedName name="_xlnm.Print_Titles" localSheetId="9">'25-2'!$1:$5</definedName>
    <definedName name="_xlnm.Print_Titles" localSheetId="10">'26-1'!$1:$4</definedName>
    <definedName name="_xlnm.Print_Titles" localSheetId="11">'26-2'!$1:$4</definedName>
    <definedName name="_xlnm.Print_Titles" localSheetId="12">'26-3'!$1:$4</definedName>
    <definedName name="_xlnm.Print_Titles" localSheetId="13">'27-1'!$A:$A,'27-1'!$1:$3</definedName>
    <definedName name="_xlnm.Print_Titles" localSheetId="14">'27-2'!$A:$A,'27-2'!$1:$1</definedName>
    <definedName name="_xlnm.Print_Titles" localSheetId="21">'32'!$1:$4</definedName>
    <definedName name="_xlnm.Print_Titles" localSheetId="22">'33 -1'!$1:$3</definedName>
    <definedName name="_xlnm.Print_Titles" localSheetId="23">'33-2'!$1:$3</definedName>
    <definedName name="_xlnm.Print_Titles" localSheetId="0">⑳改正案一覧!$3:$5</definedName>
    <definedName name="_xlnm.Print_Titles">#N/A</definedName>
    <definedName name="Z_36F26E63_31A9_11D6_8C85_0000F447C8FF_.wvu.PrintArea" localSheetId="2" hidden="1">'19'!#REF!</definedName>
    <definedName name="Z_36F26E63_31A9_11D6_8C85_0000F447C8FF_.wvu.PrintArea" localSheetId="3" hidden="1">'20'!$A$1:$I$225</definedName>
    <definedName name="Z_36F26E63_31A9_11D6_8C85_0000F447C8FF_.wvu.PrintArea" localSheetId="4" hidden="1">'21'!$A$1:$R$30</definedName>
    <definedName name="Z_36F26E63_31A9_11D6_8C85_0000F447C8FF_.wvu.PrintArea" localSheetId="5" hidden="1">'22'!$A$1:$W$74</definedName>
    <definedName name="Z_36F26E63_31A9_11D6_8C85_0000F447C8FF_.wvu.PrintArea" localSheetId="6" hidden="1">'23'!$A$1:$R$1</definedName>
    <definedName name="Z_36F26E63_31A9_11D6_8C85_0000F447C8FF_.wvu.PrintArea" localSheetId="7" hidden="1">'24'!$A$1:$Y$98</definedName>
    <definedName name="Z_36F26E63_31A9_11D6_8C85_0000F447C8FF_.wvu.PrintArea" localSheetId="13" hidden="1">'27-1'!$A$1:$M$13</definedName>
    <definedName name="Z_36F26E63_31A9_11D6_8C85_0000F447C8FF_.wvu.PrintArea" localSheetId="14" hidden="1">'27-2'!$A$1:$Q$1</definedName>
    <definedName name="Z_36F26E63_31A9_11D6_8C85_0000F447C8FF_.wvu.PrintArea" localSheetId="20" hidden="1">'31'!$A$1:$G$16</definedName>
    <definedName name="Z_8B4C5619_54EF_4E9D_AF19_AC3668C76619_.wvu.Cols" localSheetId="26" hidden="1">'35-1'!#REF!</definedName>
    <definedName name="Z_8B4C5619_54EF_4E9D_AF19_AC3668C76619_.wvu.Cols" localSheetId="27" hidden="1">'35-2'!#REF!</definedName>
    <definedName name="Z_8B4C5619_54EF_4E9D_AF19_AC3668C76619_.wvu.PrintArea" localSheetId="1" hidden="1">'18'!$A$1:$BB$53</definedName>
    <definedName name="Z_8B4C5619_54EF_4E9D_AF19_AC3668C76619_.wvu.PrintArea" localSheetId="2" hidden="1">'19'!$A$1:$Y$28</definedName>
    <definedName name="Z_8B4C5619_54EF_4E9D_AF19_AC3668C76619_.wvu.PrintArea" localSheetId="3" hidden="1">'20'!$A$1:$P$28</definedName>
    <definedName name="Z_8B4C5619_54EF_4E9D_AF19_AC3668C76619_.wvu.PrintArea" localSheetId="4" hidden="1">'21'!$A$1:$Q$30</definedName>
    <definedName name="Z_8B4C5619_54EF_4E9D_AF19_AC3668C76619_.wvu.PrintArea" localSheetId="5" hidden="1">'22'!$A$1:$Q$75</definedName>
    <definedName name="Z_8B4C5619_54EF_4E9D_AF19_AC3668C76619_.wvu.PrintArea" localSheetId="6" hidden="1">'23'!$A$1:$Q$31</definedName>
    <definedName name="Z_8B4C5619_54EF_4E9D_AF19_AC3668C76619_.wvu.PrintArea" localSheetId="7" hidden="1">'24'!$A$1:$R$100</definedName>
    <definedName name="Z_8B4C5619_54EF_4E9D_AF19_AC3668C76619_.wvu.PrintArea" localSheetId="8" hidden="1">'25-1'!$A$1:$AI$31</definedName>
    <definedName name="Z_8B4C5619_54EF_4E9D_AF19_AC3668C76619_.wvu.PrintArea" localSheetId="9" hidden="1">'25-2'!$A$1:$AE$32</definedName>
    <definedName name="Z_8B4C5619_54EF_4E9D_AF19_AC3668C76619_.wvu.PrintArea" localSheetId="10" hidden="1">'26-1'!$A$1:$X$31</definedName>
    <definedName name="Z_8B4C5619_54EF_4E9D_AF19_AC3668C76619_.wvu.PrintArea" localSheetId="11" hidden="1">'26-2'!$A$1:$W$32</definedName>
    <definedName name="Z_8B4C5619_54EF_4E9D_AF19_AC3668C76619_.wvu.PrintArea" localSheetId="12" hidden="1">'26-3'!$A$1:$W$31</definedName>
    <definedName name="Z_8B4C5619_54EF_4E9D_AF19_AC3668C76619_.wvu.PrintArea" localSheetId="13" hidden="1">'27-1'!$A$1:$V$60</definedName>
    <definedName name="Z_8B4C5619_54EF_4E9D_AF19_AC3668C76619_.wvu.PrintArea" localSheetId="14" hidden="1">'27-2'!$A$1:$Q$10</definedName>
    <definedName name="Z_8B4C5619_54EF_4E9D_AF19_AC3668C76619_.wvu.PrintArea" localSheetId="15" hidden="1">'28-1'!$A$1:$V$30</definedName>
    <definedName name="Z_8B4C5619_54EF_4E9D_AF19_AC3668C76619_.wvu.PrintArea" localSheetId="16" hidden="1">'28-2'!$A$1:$V$29</definedName>
    <definedName name="Z_8B4C5619_54EF_4E9D_AF19_AC3668C76619_.wvu.PrintArea" localSheetId="17" hidden="1">'29-1'!$A$1:$L$32</definedName>
    <definedName name="Z_8B4C5619_54EF_4E9D_AF19_AC3668C76619_.wvu.PrintArea" localSheetId="18" hidden="1">'29-2'!$A$1:$P$32</definedName>
    <definedName name="Z_8B4C5619_54EF_4E9D_AF19_AC3668C76619_.wvu.PrintArea" localSheetId="19" hidden="1">'30'!$A$1:$J$28</definedName>
    <definedName name="Z_8B4C5619_54EF_4E9D_AF19_AC3668C76619_.wvu.PrintArea" localSheetId="20" hidden="1">'31'!$A$1:$H$11</definedName>
    <definedName name="Z_8B4C5619_54EF_4E9D_AF19_AC3668C76619_.wvu.PrintArea" localSheetId="21" hidden="1">'32'!$A$1:$H$12</definedName>
    <definedName name="Z_8B4C5619_54EF_4E9D_AF19_AC3668C76619_.wvu.PrintArea" localSheetId="22" hidden="1">'33 -1'!$A$1:$L$13</definedName>
    <definedName name="Z_8B4C5619_54EF_4E9D_AF19_AC3668C76619_.wvu.PrintArea" localSheetId="23" hidden="1">'33-2'!$A$1:$J$11</definedName>
    <definedName name="Z_8B4C5619_54EF_4E9D_AF19_AC3668C76619_.wvu.PrintArea" localSheetId="24" hidden="1">'34-1'!$A$1:$N$13</definedName>
    <definedName name="Z_8B4C5619_54EF_4E9D_AF19_AC3668C76619_.wvu.PrintArea" localSheetId="25" hidden="1">'34-2'!$A$1:$N$55</definedName>
    <definedName name="Z_8B4C5619_54EF_4E9D_AF19_AC3668C76619_.wvu.PrintArea" localSheetId="26" hidden="1">'35-1'!$A$1:$Z$42</definedName>
    <definedName name="Z_8B4C5619_54EF_4E9D_AF19_AC3668C76619_.wvu.PrintArea" localSheetId="27" hidden="1">'35-2'!$A$1:$L$11</definedName>
    <definedName name="Z_8B4C5619_54EF_4E9D_AF19_AC3668C76619_.wvu.PrintArea" localSheetId="28" hidden="1">'36'!$A$1:$G$23</definedName>
    <definedName name="Z_8B4C5619_54EF_4E9D_AF19_AC3668C76619_.wvu.PrintArea" localSheetId="29" hidden="1">'37'!$A$1:$S$25</definedName>
    <definedName name="Z_8B4C5619_54EF_4E9D_AF19_AC3668C76619_.wvu.PrintArea" localSheetId="0" hidden="1">⑳改正案一覧!$A$1:$G$129</definedName>
    <definedName name="Z_8B4C5619_54EF_4E9D_AF19_AC3668C76619_.wvu.PrintTitles" localSheetId="4" hidden="1">'21'!$1:$4</definedName>
    <definedName name="Z_8B4C5619_54EF_4E9D_AF19_AC3668C76619_.wvu.PrintTitles" localSheetId="5" hidden="1">'22'!$1:$3</definedName>
    <definedName name="Z_8B4C5619_54EF_4E9D_AF19_AC3668C76619_.wvu.PrintTitles" localSheetId="6" hidden="1">'23'!$1:$1</definedName>
    <definedName name="Z_8B4C5619_54EF_4E9D_AF19_AC3668C76619_.wvu.PrintTitles" localSheetId="7" hidden="1">'24'!$1:$4</definedName>
    <definedName name="Z_8B4C5619_54EF_4E9D_AF19_AC3668C76619_.wvu.PrintTitles" localSheetId="8" hidden="1">'25-1'!$1:$4</definedName>
    <definedName name="Z_8B4C5619_54EF_4E9D_AF19_AC3668C76619_.wvu.PrintTitles" localSheetId="9" hidden="1">'25-2'!$1:$5</definedName>
    <definedName name="Z_8B4C5619_54EF_4E9D_AF19_AC3668C76619_.wvu.PrintTitles" localSheetId="10" hidden="1">'26-1'!$1:$4</definedName>
    <definedName name="Z_8B4C5619_54EF_4E9D_AF19_AC3668C76619_.wvu.PrintTitles" localSheetId="11" hidden="1">'26-2'!$1:$4</definedName>
    <definedName name="Z_8B4C5619_54EF_4E9D_AF19_AC3668C76619_.wvu.PrintTitles" localSheetId="12" hidden="1">'26-3'!$1:$4</definedName>
    <definedName name="Z_8B4C5619_54EF_4E9D_AF19_AC3668C76619_.wvu.PrintTitles" localSheetId="13" hidden="1">'27-1'!$A:$A,'27-1'!$1:$3</definedName>
    <definedName name="Z_8B4C5619_54EF_4E9D_AF19_AC3668C76619_.wvu.PrintTitles" localSheetId="14" hidden="1">'27-2'!$A:$A,'27-2'!$1:$1</definedName>
    <definedName name="Z_8B4C5619_54EF_4E9D_AF19_AC3668C76619_.wvu.PrintTitles" localSheetId="21" hidden="1">'32'!$1:$4</definedName>
    <definedName name="Z_8B4C5619_54EF_4E9D_AF19_AC3668C76619_.wvu.PrintTitles" localSheetId="22" hidden="1">'33 -1'!$1:$3</definedName>
    <definedName name="Z_8B4C5619_54EF_4E9D_AF19_AC3668C76619_.wvu.PrintTitles" localSheetId="23" hidden="1">'33-2'!$1:$3</definedName>
    <definedName name="Z_8B4C5619_54EF_4E9D_AF19_AC3668C76619_.wvu.PrintTitles" localSheetId="24" hidden="1">'34-1'!#REF!</definedName>
    <definedName name="Z_8B4C5619_54EF_4E9D_AF19_AC3668C76619_.wvu.PrintTitles" localSheetId="0" hidden="1">⑳改正案一覧!$3:$5</definedName>
    <definedName name="Z_A7DD4900_348E_11D6_BB3F_0000F442E53A_.wvu.PrintArea" localSheetId="2" hidden="1">'19'!#REF!</definedName>
    <definedName name="Z_A7DD4900_348E_11D6_BB3F_0000F442E53A_.wvu.PrintArea" localSheetId="3" hidden="1">'20'!$A$1:$I$225</definedName>
    <definedName name="Z_A7DD4900_348E_11D6_BB3F_0000F442E53A_.wvu.PrintArea" localSheetId="4" hidden="1">'21'!$A$1:$R$30</definedName>
    <definedName name="Z_A7DD4900_348E_11D6_BB3F_0000F442E53A_.wvu.PrintArea" localSheetId="5" hidden="1">'22'!$A$1:$W$74</definedName>
    <definedName name="Z_A7DD4900_348E_11D6_BB3F_0000F442E53A_.wvu.PrintArea" localSheetId="6" hidden="1">'23'!$A$1:$R$1</definedName>
    <definedName name="Z_A7DD4900_348E_11D6_BB3F_0000F442E53A_.wvu.PrintArea" localSheetId="7" hidden="1">'24'!$A$1:$Y$98</definedName>
    <definedName name="Z_A7DD4900_348E_11D6_BB3F_0000F442E53A_.wvu.PrintArea" localSheetId="13" hidden="1">'27-1'!$A$1:$M$13</definedName>
    <definedName name="Z_A7DD4900_348E_11D6_BB3F_0000F442E53A_.wvu.PrintArea" localSheetId="14" hidden="1">'27-2'!$A$1:$Q$1</definedName>
    <definedName name="Z_A7DD4900_348E_11D6_BB3F_0000F442E53A_.wvu.PrintArea" localSheetId="20" hidden="1">'31'!$A$1:$G$16</definedName>
    <definedName name="橋本" localSheetId="15">#REF!</definedName>
    <definedName name="橋本" localSheetId="16">#REF!</definedName>
    <definedName name="橋本">#REF!</definedName>
  </definedNames>
  <calcPr calcId="152511"/>
  <customWorkbookViews>
    <customWorkbookView name="053894 - 個人用ビュー" guid="{8B4C5619-54EF-4E9D-AF19-AC3668C76619}" mergeInterval="0" personalView="1" maximized="1" xWindow="1" yWindow="1" windowWidth="1024" windowHeight="546" activeSheetId="9"/>
  </customWorkbookViews>
</workbook>
</file>

<file path=xl/calcChain.xml><?xml version="1.0" encoding="utf-8"?>
<calcChain xmlns="http://schemas.openxmlformats.org/spreadsheetml/2006/main">
  <c r="F7" i="6" l="1"/>
  <c r="AD6" i="2"/>
  <c r="AH6" i="2"/>
  <c r="AL6" i="2"/>
  <c r="AD7" i="2"/>
  <c r="AH7" i="2"/>
  <c r="AL7" i="2"/>
  <c r="C20" i="22" l="1"/>
  <c r="F12" i="22" l="1"/>
  <c r="F14" i="22"/>
  <c r="F16" i="22"/>
  <c r="F18" i="22"/>
  <c r="F20" i="22"/>
  <c r="F22" i="22"/>
  <c r="F24" i="22"/>
  <c r="C12" i="22"/>
  <c r="C14" i="22"/>
  <c r="C16" i="22"/>
  <c r="C24" i="22"/>
  <c r="F10" i="22"/>
  <c r="C10" i="22"/>
  <c r="E17" i="15" l="1"/>
  <c r="F17" i="15"/>
  <c r="G17" i="15"/>
  <c r="H17" i="15"/>
  <c r="I17" i="15"/>
  <c r="J17" i="15"/>
  <c r="N15" i="4" l="1"/>
  <c r="D26" i="22" l="1"/>
  <c r="E26" i="22"/>
  <c r="M16" i="4" l="1"/>
  <c r="AD32" i="2" l="1"/>
  <c r="AD33" i="2"/>
  <c r="AD34" i="2"/>
  <c r="AD35" i="2"/>
  <c r="AD36" i="2"/>
  <c r="AD37" i="2"/>
  <c r="AD38" i="2"/>
  <c r="AD39" i="2"/>
  <c r="E6" i="10" l="1"/>
  <c r="F6" i="10"/>
  <c r="G6" i="10"/>
  <c r="H6" i="10"/>
  <c r="I6" i="10"/>
  <c r="J6" i="10"/>
  <c r="K6" i="10"/>
  <c r="L6" i="10"/>
  <c r="M6" i="10"/>
  <c r="N6" i="10"/>
  <c r="O6" i="10"/>
  <c r="P6" i="10"/>
  <c r="Q6" i="10"/>
  <c r="R6" i="10"/>
  <c r="S6" i="10"/>
  <c r="T6" i="10"/>
  <c r="U6" i="10"/>
  <c r="V6" i="10"/>
  <c r="W6" i="10"/>
  <c r="X6" i="10"/>
  <c r="B6" i="10"/>
  <c r="M18" i="4"/>
  <c r="M19" i="4"/>
  <c r="M20" i="4"/>
  <c r="M21" i="4"/>
  <c r="M7" i="4"/>
  <c r="M8" i="4"/>
  <c r="M9" i="4"/>
  <c r="M10" i="4"/>
  <c r="M11" i="4"/>
  <c r="M12" i="4"/>
  <c r="M13" i="4"/>
  <c r="M14" i="4"/>
  <c r="P16" i="3"/>
  <c r="P18" i="3"/>
  <c r="P19" i="3"/>
  <c r="P20" i="3"/>
  <c r="P21" i="3"/>
  <c r="P7" i="3"/>
  <c r="P8" i="3"/>
  <c r="P9" i="3"/>
  <c r="P10" i="3"/>
  <c r="P11" i="3"/>
  <c r="P12" i="3"/>
  <c r="P13" i="3"/>
  <c r="P14" i="3"/>
  <c r="P5" i="3"/>
  <c r="D6" i="2"/>
  <c r="D34" i="2"/>
  <c r="D38" i="2"/>
  <c r="D36" i="2"/>
  <c r="D32" i="2"/>
  <c r="D28" i="2"/>
  <c r="D24" i="2"/>
  <c r="O30" i="22" l="1"/>
  <c r="N30" i="22"/>
  <c r="M30" i="22"/>
  <c r="L30" i="22"/>
  <c r="K30" i="22"/>
  <c r="J30" i="22"/>
  <c r="I30" i="22"/>
  <c r="H30" i="22"/>
  <c r="G30" i="22"/>
  <c r="E30" i="22"/>
  <c r="D30" i="22"/>
  <c r="O26" i="22"/>
  <c r="N26" i="22"/>
  <c r="M26" i="22"/>
  <c r="L26" i="22"/>
  <c r="K26" i="22"/>
  <c r="J26" i="22"/>
  <c r="I26" i="22"/>
  <c r="H26" i="22"/>
  <c r="G26" i="22"/>
  <c r="O8" i="22"/>
  <c r="N8" i="22"/>
  <c r="M8" i="22"/>
  <c r="L8" i="22"/>
  <c r="K8" i="22"/>
  <c r="J8" i="22"/>
  <c r="I8" i="22"/>
  <c r="H8" i="22"/>
  <c r="G8" i="22"/>
  <c r="E8" i="22"/>
  <c r="D8" i="22"/>
  <c r="AF30" i="21"/>
  <c r="AG30" i="21"/>
  <c r="AH30" i="21"/>
  <c r="AI30" i="21"/>
  <c r="AJ30" i="21"/>
  <c r="AK30" i="21"/>
  <c r="AF31" i="21"/>
  <c r="AG31" i="21"/>
  <c r="AH31" i="21"/>
  <c r="AI31" i="21"/>
  <c r="AJ31" i="21"/>
  <c r="AK31" i="21"/>
  <c r="AF26" i="21"/>
  <c r="AG26" i="21"/>
  <c r="AH26" i="21"/>
  <c r="AI26" i="21"/>
  <c r="AJ26" i="21"/>
  <c r="AK26" i="21"/>
  <c r="AF27" i="21"/>
  <c r="AG27" i="21"/>
  <c r="AH27" i="21"/>
  <c r="AI27" i="21"/>
  <c r="AJ27" i="21"/>
  <c r="AK27" i="21"/>
  <c r="AF8" i="21"/>
  <c r="AG8" i="21"/>
  <c r="AH8" i="21"/>
  <c r="AI8" i="21"/>
  <c r="AJ8" i="21"/>
  <c r="AK8" i="21"/>
  <c r="AF9" i="21"/>
  <c r="AG9" i="21"/>
  <c r="AH9" i="21"/>
  <c r="AI9" i="21"/>
  <c r="AJ9" i="21"/>
  <c r="AK9" i="21"/>
  <c r="R19" i="9"/>
  <c r="S19" i="9"/>
  <c r="R17" i="9"/>
  <c r="S17" i="9"/>
  <c r="R8" i="9"/>
  <c r="S8" i="9"/>
  <c r="R18" i="29"/>
  <c r="S18" i="29"/>
  <c r="R16" i="29"/>
  <c r="S16" i="29"/>
  <c r="R7" i="29"/>
  <c r="S7" i="29"/>
  <c r="D5" i="11" l="1"/>
  <c r="E5" i="11"/>
  <c r="D5" i="3"/>
  <c r="H5" i="3"/>
  <c r="M5" i="3"/>
  <c r="N5" i="3" s="1"/>
  <c r="B6" i="29" l="1"/>
  <c r="C8" i="21" l="1"/>
  <c r="D8" i="21"/>
  <c r="E8" i="21"/>
  <c r="F8" i="21"/>
  <c r="G8" i="21"/>
  <c r="H8" i="21"/>
  <c r="I8" i="21"/>
  <c r="J8" i="21"/>
  <c r="K8" i="21"/>
  <c r="L8" i="21"/>
  <c r="M8" i="21"/>
  <c r="N8" i="21"/>
  <c r="O8" i="21"/>
  <c r="P8" i="21"/>
  <c r="Q8" i="21"/>
  <c r="R8" i="21"/>
  <c r="S8" i="21"/>
  <c r="T8" i="21"/>
  <c r="U8" i="21"/>
  <c r="V8" i="21"/>
  <c r="W8" i="21"/>
  <c r="X8" i="21"/>
  <c r="Y8" i="21"/>
  <c r="Z8" i="21"/>
  <c r="AA8" i="21"/>
  <c r="AB8" i="21"/>
  <c r="AC8" i="21"/>
  <c r="AD8" i="21"/>
  <c r="AE8" i="21"/>
  <c r="AL8" i="21"/>
  <c r="C9" i="21"/>
  <c r="D9" i="21"/>
  <c r="E9" i="21"/>
  <c r="F9" i="21"/>
  <c r="G9" i="21"/>
  <c r="H9" i="21"/>
  <c r="I9" i="21"/>
  <c r="J9" i="21"/>
  <c r="K9" i="21"/>
  <c r="L9" i="21"/>
  <c r="M9" i="21"/>
  <c r="N9" i="21"/>
  <c r="O9" i="21"/>
  <c r="P9" i="21"/>
  <c r="Q9" i="21"/>
  <c r="R9" i="21"/>
  <c r="S9" i="21"/>
  <c r="T9" i="21"/>
  <c r="U9" i="21"/>
  <c r="V9" i="21"/>
  <c r="W9" i="21"/>
  <c r="X9" i="21"/>
  <c r="Y9" i="21"/>
  <c r="Z9" i="21"/>
  <c r="AA9" i="21"/>
  <c r="AB9" i="21"/>
  <c r="AC9" i="21"/>
  <c r="AD9" i="21"/>
  <c r="AE9" i="21"/>
  <c r="AL9" i="21"/>
  <c r="C26" i="21"/>
  <c r="D26" i="21"/>
  <c r="E26" i="21"/>
  <c r="F26" i="21"/>
  <c r="G26" i="21"/>
  <c r="H26" i="21"/>
  <c r="I26" i="21"/>
  <c r="J26" i="21"/>
  <c r="K26" i="21"/>
  <c r="L26" i="21"/>
  <c r="M26" i="21"/>
  <c r="N26" i="21"/>
  <c r="O26" i="21"/>
  <c r="P26" i="21"/>
  <c r="Q26" i="21"/>
  <c r="R26" i="21"/>
  <c r="S26" i="21"/>
  <c r="T26" i="21"/>
  <c r="U26" i="21"/>
  <c r="V26" i="21"/>
  <c r="W26" i="21"/>
  <c r="X26" i="21"/>
  <c r="Y26" i="21"/>
  <c r="Z26" i="21"/>
  <c r="AA26" i="21"/>
  <c r="AB26" i="21"/>
  <c r="AC26" i="21"/>
  <c r="AD26" i="21"/>
  <c r="AE26" i="21"/>
  <c r="AL26" i="21"/>
  <c r="C27" i="21"/>
  <c r="D27" i="21"/>
  <c r="E27" i="21"/>
  <c r="F27" i="21"/>
  <c r="G27" i="21"/>
  <c r="H27" i="21"/>
  <c r="I27" i="21"/>
  <c r="J27" i="21"/>
  <c r="K27" i="21"/>
  <c r="L27" i="21"/>
  <c r="M27" i="21"/>
  <c r="N27" i="21"/>
  <c r="O27" i="21"/>
  <c r="P27" i="21"/>
  <c r="Q27" i="21"/>
  <c r="R27" i="21"/>
  <c r="S27" i="21"/>
  <c r="T27" i="21"/>
  <c r="U27" i="21"/>
  <c r="V27" i="21"/>
  <c r="W27" i="21"/>
  <c r="X27" i="21"/>
  <c r="Y27" i="21"/>
  <c r="Z27" i="21"/>
  <c r="AA27" i="21"/>
  <c r="AB27" i="21"/>
  <c r="AC27" i="21"/>
  <c r="AD27" i="21"/>
  <c r="AE27" i="21"/>
  <c r="AL27" i="21"/>
  <c r="C30" i="21"/>
  <c r="D30" i="21"/>
  <c r="E30" i="21"/>
  <c r="F30" i="21"/>
  <c r="G30" i="21"/>
  <c r="H30" i="21"/>
  <c r="I30" i="21"/>
  <c r="J30" i="21"/>
  <c r="K30" i="21"/>
  <c r="L30" i="21"/>
  <c r="M30" i="21"/>
  <c r="N30" i="21"/>
  <c r="O30" i="21"/>
  <c r="P30" i="21"/>
  <c r="Q30" i="21"/>
  <c r="R30" i="21"/>
  <c r="S30" i="21"/>
  <c r="T30" i="21"/>
  <c r="U30" i="21"/>
  <c r="V30" i="21"/>
  <c r="W30" i="21"/>
  <c r="X30" i="21"/>
  <c r="Y30" i="21"/>
  <c r="Z30" i="21"/>
  <c r="AA30" i="21"/>
  <c r="AB30" i="21"/>
  <c r="AC30" i="21"/>
  <c r="AD30" i="21"/>
  <c r="AE30" i="21"/>
  <c r="AL30" i="21"/>
  <c r="C31" i="21"/>
  <c r="D31" i="21"/>
  <c r="E31" i="21"/>
  <c r="F31" i="21"/>
  <c r="G31" i="21"/>
  <c r="H31" i="21"/>
  <c r="I31" i="21"/>
  <c r="J31" i="21"/>
  <c r="K31" i="21"/>
  <c r="L31" i="21"/>
  <c r="M31" i="21"/>
  <c r="N31" i="21"/>
  <c r="O31" i="21"/>
  <c r="P31" i="21"/>
  <c r="Q31" i="21"/>
  <c r="R31" i="21"/>
  <c r="S31" i="21"/>
  <c r="T31" i="21"/>
  <c r="U31" i="21"/>
  <c r="V31" i="21"/>
  <c r="W31" i="21"/>
  <c r="X31" i="21"/>
  <c r="Y31" i="21"/>
  <c r="Z31" i="21"/>
  <c r="AA31" i="21"/>
  <c r="AB31" i="21"/>
  <c r="AC31" i="21"/>
  <c r="AD31" i="21"/>
  <c r="AE31" i="21"/>
  <c r="AL31" i="21"/>
  <c r="B5" i="11" l="1"/>
  <c r="C6" i="12" l="1"/>
  <c r="B6" i="12"/>
  <c r="D30" i="7" l="1"/>
  <c r="E30" i="7"/>
  <c r="F30" i="7"/>
  <c r="G30" i="7"/>
  <c r="H30" i="7"/>
  <c r="I30" i="7"/>
  <c r="J30" i="7"/>
  <c r="K30" i="7"/>
  <c r="L30" i="7"/>
  <c r="M30" i="7"/>
  <c r="N30" i="7"/>
  <c r="O30" i="7"/>
  <c r="P30" i="7"/>
  <c r="Q30" i="7"/>
  <c r="AH32" i="2"/>
  <c r="AL32" i="2"/>
  <c r="AH33" i="2"/>
  <c r="AL33" i="2"/>
  <c r="AH34" i="2"/>
  <c r="AL34" i="2"/>
  <c r="AH35" i="2"/>
  <c r="AL35" i="2"/>
  <c r="AH36" i="2"/>
  <c r="AL36" i="2"/>
  <c r="AH37" i="2"/>
  <c r="AL37" i="2"/>
  <c r="AH38" i="2"/>
  <c r="AL38" i="2"/>
  <c r="AH39" i="2"/>
  <c r="AL39" i="2"/>
  <c r="D17" i="24" l="1"/>
  <c r="E17" i="30"/>
  <c r="D12" i="2" l="1"/>
  <c r="D10" i="2"/>
  <c r="D22" i="2"/>
  <c r="D20" i="2"/>
  <c r="D18" i="2"/>
  <c r="D16" i="2"/>
  <c r="D14" i="2"/>
  <c r="D8" i="2" l="1"/>
  <c r="U9" i="2" l="1"/>
  <c r="V9" i="2"/>
  <c r="W9" i="2"/>
  <c r="AM30" i="2" l="1"/>
  <c r="I7" i="17" l="1"/>
  <c r="H15" i="17"/>
  <c r="L17" i="16"/>
  <c r="J7" i="4"/>
  <c r="J8" i="4"/>
  <c r="J9" i="4"/>
  <c r="J10" i="4"/>
  <c r="J11" i="4"/>
  <c r="J12" i="4"/>
  <c r="J13" i="4"/>
  <c r="J14" i="4"/>
  <c r="B5" i="12" l="1"/>
  <c r="C5" i="12"/>
  <c r="B5" i="20" l="1"/>
  <c r="D6" i="34"/>
  <c r="B20" i="31"/>
  <c r="H6" i="19" l="1"/>
  <c r="D6" i="19"/>
  <c r="D15" i="17"/>
  <c r="H7" i="19" l="1"/>
  <c r="U5" i="14"/>
  <c r="U16" i="14"/>
  <c r="C7" i="12"/>
  <c r="D20" i="24" l="1"/>
  <c r="D21" i="24"/>
  <c r="C14" i="10" l="1"/>
  <c r="D17" i="9" l="1"/>
  <c r="E17" i="9"/>
  <c r="F17" i="9"/>
  <c r="G17" i="9"/>
  <c r="H17" i="9"/>
  <c r="I17" i="9"/>
  <c r="J17" i="9"/>
  <c r="K17" i="9"/>
  <c r="L17" i="9"/>
  <c r="M17" i="9"/>
  <c r="N17" i="9"/>
  <c r="O17" i="9"/>
  <c r="P17" i="9"/>
  <c r="Q17" i="9"/>
  <c r="T17" i="9"/>
  <c r="U17" i="9"/>
  <c r="V17" i="9"/>
  <c r="W17" i="9"/>
  <c r="X17" i="9"/>
  <c r="Y17" i="9"/>
  <c r="Z17" i="9"/>
  <c r="AA17" i="9"/>
  <c r="AB17" i="9"/>
  <c r="AC17" i="9"/>
  <c r="AD17" i="9"/>
  <c r="AE17" i="9"/>
  <c r="AF17" i="9"/>
  <c r="AG17" i="9"/>
  <c r="AH17" i="9"/>
  <c r="AI17" i="9"/>
  <c r="B16" i="24" l="1"/>
  <c r="C16" i="24"/>
  <c r="P6" i="4" l="1"/>
  <c r="O6" i="4"/>
  <c r="N6" i="4"/>
  <c r="L6" i="4"/>
  <c r="M6" i="4" s="1"/>
  <c r="I6" i="4"/>
  <c r="H6" i="4"/>
  <c r="G6" i="4"/>
  <c r="F6" i="4"/>
  <c r="E6" i="4"/>
  <c r="C6" i="4"/>
  <c r="B6" i="4" l="1"/>
  <c r="D21" i="10" l="1"/>
  <c r="C21" i="10"/>
  <c r="D20" i="10"/>
  <c r="C20" i="10"/>
  <c r="D19" i="10"/>
  <c r="C19" i="10"/>
  <c r="D18" i="10"/>
  <c r="C18" i="10"/>
  <c r="D16" i="10"/>
  <c r="C16" i="10"/>
  <c r="D14" i="10"/>
  <c r="D13" i="10"/>
  <c r="C13" i="10"/>
  <c r="D12" i="10"/>
  <c r="C12" i="10"/>
  <c r="D11" i="10"/>
  <c r="C11" i="10"/>
  <c r="D10" i="10"/>
  <c r="C10" i="10"/>
  <c r="D9" i="10"/>
  <c r="C9" i="10"/>
  <c r="D8" i="10"/>
  <c r="C8" i="10"/>
  <c r="D7" i="10"/>
  <c r="C7" i="10"/>
  <c r="D5" i="10"/>
  <c r="C5" i="10"/>
  <c r="C22" i="29" l="1"/>
  <c r="C21" i="29"/>
  <c r="C20" i="29"/>
  <c r="C19" i="29"/>
  <c r="C17" i="29"/>
  <c r="C15" i="29"/>
  <c r="C14" i="29"/>
  <c r="C13" i="29"/>
  <c r="C11" i="29"/>
  <c r="C10" i="29"/>
  <c r="C9" i="29"/>
  <c r="C8" i="29"/>
  <c r="C6" i="29"/>
  <c r="C12" i="29"/>
  <c r="C17" i="25" l="1"/>
  <c r="D17" i="25"/>
  <c r="E17" i="25"/>
  <c r="F17" i="25"/>
  <c r="G17" i="25"/>
  <c r="H17" i="25"/>
  <c r="I17" i="25"/>
  <c r="J17" i="25"/>
  <c r="K17" i="25"/>
  <c r="L17" i="25"/>
  <c r="M17" i="25"/>
  <c r="N17" i="25"/>
  <c r="O17" i="25"/>
  <c r="P17" i="25"/>
  <c r="Q17" i="25"/>
  <c r="R17" i="25"/>
  <c r="S17" i="25"/>
  <c r="C15" i="25"/>
  <c r="D15" i="25"/>
  <c r="E15" i="25"/>
  <c r="F15" i="25"/>
  <c r="G15" i="25"/>
  <c r="H15" i="25"/>
  <c r="I15" i="25"/>
  <c r="J15" i="25"/>
  <c r="K15" i="25"/>
  <c r="L15" i="25"/>
  <c r="M15" i="25"/>
  <c r="N15" i="25"/>
  <c r="O15" i="25"/>
  <c r="P15" i="25"/>
  <c r="Q15" i="25"/>
  <c r="R15" i="25"/>
  <c r="S15" i="25"/>
  <c r="B17" i="25"/>
  <c r="B15" i="25"/>
  <c r="F18" i="24"/>
  <c r="G18" i="24"/>
  <c r="E18" i="24"/>
  <c r="C18" i="24"/>
  <c r="B18" i="24"/>
  <c r="F7" i="24"/>
  <c r="G7" i="24"/>
  <c r="E7" i="24"/>
  <c r="C7" i="24"/>
  <c r="B7" i="24"/>
  <c r="B6" i="20"/>
  <c r="B7" i="20"/>
  <c r="B4" i="20"/>
  <c r="G17" i="17"/>
  <c r="H17" i="17"/>
  <c r="G15" i="17"/>
  <c r="F17" i="17"/>
  <c r="F15" i="17"/>
  <c r="C17" i="17"/>
  <c r="D17" i="17"/>
  <c r="C15" i="17"/>
  <c r="B17" i="17"/>
  <c r="B15" i="17"/>
  <c r="G6" i="17"/>
  <c r="H6" i="17"/>
  <c r="F6" i="17"/>
  <c r="C6" i="17"/>
  <c r="D6" i="17"/>
  <c r="B6" i="17"/>
  <c r="G19" i="16"/>
  <c r="H19" i="16"/>
  <c r="I19" i="16"/>
  <c r="J19" i="16"/>
  <c r="K19" i="16"/>
  <c r="L19" i="16"/>
  <c r="M19" i="16"/>
  <c r="N19" i="16"/>
  <c r="F19" i="16"/>
  <c r="G17" i="16"/>
  <c r="H17" i="16"/>
  <c r="I17" i="16"/>
  <c r="J17" i="16"/>
  <c r="K17" i="16"/>
  <c r="M17" i="16"/>
  <c r="N17" i="16"/>
  <c r="F17" i="16"/>
  <c r="G8" i="16"/>
  <c r="H8" i="16"/>
  <c r="I8" i="16"/>
  <c r="J8" i="16"/>
  <c r="K8" i="16"/>
  <c r="L8" i="16"/>
  <c r="M8" i="16"/>
  <c r="N8" i="16"/>
  <c r="F8" i="16"/>
  <c r="E7" i="16"/>
  <c r="D7" i="16" s="1"/>
  <c r="C7" i="16" s="1"/>
  <c r="B7" i="16" s="1"/>
  <c r="E6" i="16"/>
  <c r="D6" i="16" s="1"/>
  <c r="C6" i="16" s="1"/>
  <c r="B6" i="16" s="1"/>
  <c r="E8" i="16" l="1"/>
  <c r="D8" i="16" s="1"/>
  <c r="C8" i="16" s="1"/>
  <c r="B8" i="16" s="1"/>
  <c r="F19" i="15"/>
  <c r="G19" i="15"/>
  <c r="H19" i="15"/>
  <c r="I19" i="15"/>
  <c r="J19" i="15"/>
  <c r="E19" i="15"/>
  <c r="F8" i="15"/>
  <c r="G8" i="15"/>
  <c r="H8" i="15"/>
  <c r="I8" i="15"/>
  <c r="J8" i="15"/>
  <c r="E8" i="15"/>
  <c r="V16" i="14"/>
  <c r="V14" i="14"/>
  <c r="U14" i="14"/>
  <c r="D16" i="14"/>
  <c r="E16" i="14"/>
  <c r="F16" i="14"/>
  <c r="G16" i="14"/>
  <c r="H16" i="14"/>
  <c r="I16" i="14"/>
  <c r="J16" i="14"/>
  <c r="K16" i="14"/>
  <c r="L16" i="14"/>
  <c r="M16" i="14"/>
  <c r="N16" i="14"/>
  <c r="O16" i="14"/>
  <c r="P16" i="14"/>
  <c r="Q16" i="14"/>
  <c r="R16" i="14"/>
  <c r="S16" i="14"/>
  <c r="T16" i="14"/>
  <c r="C16" i="14"/>
  <c r="D14" i="14"/>
  <c r="E14" i="14"/>
  <c r="F14" i="14"/>
  <c r="G14" i="14"/>
  <c r="H14" i="14"/>
  <c r="I14" i="14"/>
  <c r="J14" i="14"/>
  <c r="K14" i="14"/>
  <c r="L14" i="14"/>
  <c r="M14" i="14"/>
  <c r="N14" i="14"/>
  <c r="O14" i="14"/>
  <c r="P14" i="14"/>
  <c r="Q14" i="14"/>
  <c r="R14" i="14"/>
  <c r="S14" i="14"/>
  <c r="T14" i="14"/>
  <c r="C14" i="14"/>
  <c r="V5" i="14"/>
  <c r="D5" i="14"/>
  <c r="E5" i="14"/>
  <c r="F5" i="14"/>
  <c r="G5" i="14"/>
  <c r="H5" i="14"/>
  <c r="I5" i="14"/>
  <c r="J5" i="14"/>
  <c r="K5" i="14"/>
  <c r="L5" i="14"/>
  <c r="M5" i="14"/>
  <c r="N5" i="14"/>
  <c r="O5" i="14"/>
  <c r="P5" i="14"/>
  <c r="Q5" i="14"/>
  <c r="R5" i="14"/>
  <c r="S5" i="14"/>
  <c r="T5" i="14"/>
  <c r="C5" i="14"/>
  <c r="V16" i="13"/>
  <c r="U16" i="13"/>
  <c r="V14" i="13"/>
  <c r="U14" i="13"/>
  <c r="D16" i="13"/>
  <c r="E16" i="13"/>
  <c r="F16" i="13"/>
  <c r="G16" i="13"/>
  <c r="H16" i="13"/>
  <c r="I16" i="13"/>
  <c r="J16" i="13"/>
  <c r="K16" i="13"/>
  <c r="L16" i="13"/>
  <c r="M16" i="13"/>
  <c r="N16" i="13"/>
  <c r="O16" i="13"/>
  <c r="P16" i="13"/>
  <c r="Q16" i="13"/>
  <c r="R16" i="13"/>
  <c r="S16" i="13"/>
  <c r="T16" i="13"/>
  <c r="D14" i="13"/>
  <c r="E14" i="13"/>
  <c r="F14" i="13"/>
  <c r="G14" i="13"/>
  <c r="H14" i="13"/>
  <c r="I14" i="13"/>
  <c r="J14" i="13"/>
  <c r="K14" i="13"/>
  <c r="L14" i="13"/>
  <c r="M14" i="13"/>
  <c r="N14" i="13"/>
  <c r="O14" i="13"/>
  <c r="P14" i="13"/>
  <c r="Q14" i="13"/>
  <c r="R14" i="13"/>
  <c r="S14" i="13"/>
  <c r="T14" i="13"/>
  <c r="C16" i="13"/>
  <c r="C14" i="13"/>
  <c r="V5" i="13"/>
  <c r="U5" i="13"/>
  <c r="D5" i="13"/>
  <c r="E5" i="13"/>
  <c r="F5" i="13"/>
  <c r="G5" i="13"/>
  <c r="H5" i="13"/>
  <c r="I5" i="13"/>
  <c r="J5" i="13"/>
  <c r="K5" i="13"/>
  <c r="L5" i="13"/>
  <c r="M5" i="13"/>
  <c r="N5" i="13"/>
  <c r="O5" i="13"/>
  <c r="P5" i="13"/>
  <c r="Q5" i="13"/>
  <c r="R5" i="13"/>
  <c r="S5" i="13"/>
  <c r="T5" i="13"/>
  <c r="C5" i="13"/>
  <c r="B7" i="12" l="1"/>
  <c r="C4" i="12"/>
  <c r="B4" i="12"/>
  <c r="B6" i="11"/>
  <c r="C6" i="11"/>
  <c r="D6" i="11"/>
  <c r="E6" i="11"/>
  <c r="F6" i="11"/>
  <c r="G6" i="11"/>
  <c r="H6" i="11"/>
  <c r="I6" i="11"/>
  <c r="B7" i="11"/>
  <c r="C7" i="11"/>
  <c r="D7" i="11"/>
  <c r="E7" i="11"/>
  <c r="F7" i="11"/>
  <c r="G7" i="11"/>
  <c r="H7" i="11"/>
  <c r="I7" i="11"/>
  <c r="B8" i="11"/>
  <c r="C8" i="11"/>
  <c r="D8" i="11"/>
  <c r="E8" i="11"/>
  <c r="F8" i="11"/>
  <c r="G8" i="11"/>
  <c r="H8" i="11"/>
  <c r="I8" i="11"/>
  <c r="F5" i="11"/>
  <c r="G5" i="11"/>
  <c r="H5" i="11"/>
  <c r="I5" i="11"/>
  <c r="C5" i="11"/>
  <c r="E17" i="31"/>
  <c r="F17" i="31"/>
  <c r="G17" i="31"/>
  <c r="H17" i="31"/>
  <c r="I17" i="31"/>
  <c r="J17" i="31"/>
  <c r="K17" i="31"/>
  <c r="L17" i="31"/>
  <c r="M17" i="31"/>
  <c r="N17" i="31"/>
  <c r="O17" i="31"/>
  <c r="P17" i="31"/>
  <c r="Q17" i="31"/>
  <c r="R17" i="31"/>
  <c r="S17" i="31"/>
  <c r="T17" i="31"/>
  <c r="U17" i="31"/>
  <c r="V17" i="31"/>
  <c r="W17" i="31"/>
  <c r="E15" i="31"/>
  <c r="F15" i="31"/>
  <c r="G15" i="31"/>
  <c r="H15" i="31"/>
  <c r="I15" i="31"/>
  <c r="J15" i="31"/>
  <c r="K15" i="31"/>
  <c r="L15" i="31"/>
  <c r="M15" i="31"/>
  <c r="N15" i="31"/>
  <c r="O15" i="31"/>
  <c r="P15" i="31"/>
  <c r="Q15" i="31"/>
  <c r="R15" i="31"/>
  <c r="S15" i="31"/>
  <c r="T15" i="31"/>
  <c r="U15" i="31"/>
  <c r="V15" i="31"/>
  <c r="W15" i="31"/>
  <c r="D17" i="31"/>
  <c r="D15" i="31"/>
  <c r="E6" i="31"/>
  <c r="F6" i="31"/>
  <c r="G6" i="31"/>
  <c r="H6" i="31"/>
  <c r="I6" i="31"/>
  <c r="J6" i="31"/>
  <c r="K6" i="31"/>
  <c r="L6" i="31"/>
  <c r="M6" i="31"/>
  <c r="N6" i="31"/>
  <c r="O6" i="31"/>
  <c r="P6" i="31"/>
  <c r="Q6" i="31"/>
  <c r="R6" i="31"/>
  <c r="S6" i="31"/>
  <c r="T6" i="31"/>
  <c r="U6" i="31"/>
  <c r="V6" i="31"/>
  <c r="W6" i="31"/>
  <c r="D6" i="31"/>
  <c r="C7" i="31"/>
  <c r="C8" i="31"/>
  <c r="C9" i="31"/>
  <c r="C10" i="31"/>
  <c r="C11" i="31"/>
  <c r="C12" i="31"/>
  <c r="C13" i="31"/>
  <c r="C14" i="31"/>
  <c r="C16" i="31"/>
  <c r="C18" i="31"/>
  <c r="C19" i="31"/>
  <c r="C20" i="31"/>
  <c r="C21" i="31"/>
  <c r="B21" i="31"/>
  <c r="B19" i="31"/>
  <c r="B18" i="31"/>
  <c r="B16" i="31"/>
  <c r="B14" i="31"/>
  <c r="B13" i="31"/>
  <c r="B12" i="31"/>
  <c r="B11" i="31"/>
  <c r="B10" i="31"/>
  <c r="B9" i="31"/>
  <c r="B8" i="31"/>
  <c r="B7" i="31"/>
  <c r="C5" i="31"/>
  <c r="B5" i="31"/>
  <c r="F16" i="30"/>
  <c r="G16" i="30"/>
  <c r="H16" i="30"/>
  <c r="I16" i="30"/>
  <c r="J16" i="30"/>
  <c r="K16" i="30"/>
  <c r="L16" i="30"/>
  <c r="M16" i="30"/>
  <c r="N16" i="30"/>
  <c r="O16" i="30"/>
  <c r="P16" i="30"/>
  <c r="Q16" i="30"/>
  <c r="R16" i="30"/>
  <c r="S16" i="30"/>
  <c r="T16" i="30"/>
  <c r="U16" i="30"/>
  <c r="V16" i="30"/>
  <c r="W16" i="30"/>
  <c r="X16" i="30"/>
  <c r="Y16" i="30"/>
  <c r="Z16" i="30"/>
  <c r="AA16" i="30"/>
  <c r="AB16" i="30"/>
  <c r="AC16" i="30"/>
  <c r="AD16" i="30"/>
  <c r="AE16" i="30"/>
  <c r="AF16" i="30"/>
  <c r="AG16" i="30"/>
  <c r="AH16" i="30"/>
  <c r="AI16" i="30"/>
  <c r="AJ16" i="30"/>
  <c r="AK16" i="30"/>
  <c r="AL16" i="30"/>
  <c r="AM16" i="30"/>
  <c r="AN16" i="30"/>
  <c r="AO16" i="30"/>
  <c r="AP16" i="30"/>
  <c r="AQ16" i="30"/>
  <c r="AR16" i="30"/>
  <c r="F18" i="30"/>
  <c r="G18" i="30"/>
  <c r="H18" i="30"/>
  <c r="I18" i="30"/>
  <c r="J18" i="30"/>
  <c r="K18" i="30"/>
  <c r="L18" i="30"/>
  <c r="M18" i="30"/>
  <c r="N18" i="30"/>
  <c r="O18" i="30"/>
  <c r="P18" i="30"/>
  <c r="Q18" i="30"/>
  <c r="R18" i="30"/>
  <c r="S18" i="30"/>
  <c r="T18" i="30"/>
  <c r="U18" i="30"/>
  <c r="V18" i="30"/>
  <c r="W18" i="30"/>
  <c r="X18" i="30"/>
  <c r="Y18" i="30"/>
  <c r="Z18" i="30"/>
  <c r="AA18" i="30"/>
  <c r="AB18" i="30"/>
  <c r="AC18" i="30"/>
  <c r="AD18" i="30"/>
  <c r="AE18" i="30"/>
  <c r="AF18" i="30"/>
  <c r="AG18" i="30"/>
  <c r="AH18" i="30"/>
  <c r="AI18" i="30"/>
  <c r="AJ18" i="30"/>
  <c r="AK18" i="30"/>
  <c r="AL18" i="30"/>
  <c r="AM18" i="30"/>
  <c r="AN18" i="30"/>
  <c r="AO18" i="30"/>
  <c r="AP18" i="30"/>
  <c r="AQ18" i="30"/>
  <c r="AR18" i="30"/>
  <c r="AS18" i="30"/>
  <c r="AS16" i="30"/>
  <c r="G7" i="30"/>
  <c r="H7" i="30"/>
  <c r="I7" i="30"/>
  <c r="J7" i="30"/>
  <c r="K7" i="30"/>
  <c r="L7" i="30"/>
  <c r="M7" i="30"/>
  <c r="N7" i="30"/>
  <c r="O7" i="30"/>
  <c r="P7" i="30"/>
  <c r="Q7" i="30"/>
  <c r="R7" i="30"/>
  <c r="S7" i="30"/>
  <c r="T7" i="30"/>
  <c r="U7" i="30"/>
  <c r="V7" i="30"/>
  <c r="W7" i="30"/>
  <c r="X7" i="30"/>
  <c r="Y7" i="30"/>
  <c r="Z7" i="30"/>
  <c r="AA7" i="30"/>
  <c r="AB7" i="30"/>
  <c r="AC7" i="30"/>
  <c r="AD7" i="30"/>
  <c r="AE7" i="30"/>
  <c r="AF7" i="30"/>
  <c r="AG7" i="30"/>
  <c r="AH7" i="30"/>
  <c r="AI7" i="30"/>
  <c r="AJ7" i="30"/>
  <c r="AK7" i="30"/>
  <c r="AL7" i="30"/>
  <c r="AM7" i="30"/>
  <c r="AN7" i="30"/>
  <c r="AO7" i="30"/>
  <c r="AP7" i="30"/>
  <c r="AQ7" i="30"/>
  <c r="AR7" i="30"/>
  <c r="AS7" i="30"/>
  <c r="F7" i="30"/>
  <c r="C19" i="30"/>
  <c r="D19" i="30"/>
  <c r="E19" i="30"/>
  <c r="C20" i="30"/>
  <c r="D20" i="30"/>
  <c r="E20" i="30"/>
  <c r="C21" i="30"/>
  <c r="D21" i="30"/>
  <c r="E21" i="30"/>
  <c r="C22" i="30"/>
  <c r="D22" i="30"/>
  <c r="E22" i="30"/>
  <c r="C17" i="30"/>
  <c r="D17" i="30"/>
  <c r="C8" i="30"/>
  <c r="D8" i="30"/>
  <c r="E8" i="30"/>
  <c r="C9" i="30"/>
  <c r="D9" i="30"/>
  <c r="E9" i="30"/>
  <c r="C10" i="30"/>
  <c r="D10" i="30"/>
  <c r="E10" i="30"/>
  <c r="C11" i="30"/>
  <c r="D11" i="30"/>
  <c r="E11" i="30"/>
  <c r="C12" i="30"/>
  <c r="D12" i="30"/>
  <c r="E12" i="30"/>
  <c r="C13" i="30"/>
  <c r="D13" i="30"/>
  <c r="E13" i="30"/>
  <c r="C14" i="30"/>
  <c r="D14" i="30"/>
  <c r="E14" i="30"/>
  <c r="C15" i="30"/>
  <c r="D15" i="30"/>
  <c r="E15" i="30"/>
  <c r="B22" i="30"/>
  <c r="B21" i="30"/>
  <c r="B20" i="30"/>
  <c r="B19" i="30"/>
  <c r="B17" i="30"/>
  <c r="B15" i="30"/>
  <c r="B14" i="30"/>
  <c r="B13" i="30"/>
  <c r="B12" i="30"/>
  <c r="B11" i="30"/>
  <c r="B10" i="30"/>
  <c r="B9" i="30"/>
  <c r="B8" i="30"/>
  <c r="D6" i="30"/>
  <c r="E6" i="30"/>
  <c r="C6" i="30"/>
  <c r="B7" i="30" l="1"/>
  <c r="D16" i="30"/>
  <c r="C16" i="30"/>
  <c r="B18" i="30"/>
  <c r="D18" i="30"/>
  <c r="C18" i="30"/>
  <c r="C15" i="31"/>
  <c r="C17" i="31"/>
  <c r="E18" i="30"/>
  <c r="B16" i="30"/>
  <c r="D7" i="30"/>
  <c r="E7" i="30"/>
  <c r="C6" i="31"/>
  <c r="B6" i="31"/>
  <c r="C7" i="30"/>
  <c r="B17" i="31"/>
  <c r="B15" i="31"/>
  <c r="E16" i="30"/>
  <c r="B6" i="30"/>
  <c r="C17" i="10"/>
  <c r="D17" i="10"/>
  <c r="E17" i="10"/>
  <c r="F17" i="10"/>
  <c r="G17" i="10"/>
  <c r="H17" i="10"/>
  <c r="I17" i="10"/>
  <c r="J17" i="10"/>
  <c r="K17" i="10"/>
  <c r="L17" i="10"/>
  <c r="M17" i="10"/>
  <c r="N17" i="10"/>
  <c r="O17" i="10"/>
  <c r="P17" i="10"/>
  <c r="Q17" i="10"/>
  <c r="R17" i="10"/>
  <c r="S17" i="10"/>
  <c r="T17" i="10"/>
  <c r="U17" i="10"/>
  <c r="V17" i="10"/>
  <c r="W17" i="10"/>
  <c r="X17" i="10"/>
  <c r="B17" i="10"/>
  <c r="C15" i="10"/>
  <c r="D15" i="10"/>
  <c r="E15" i="10"/>
  <c r="F15" i="10"/>
  <c r="G15" i="10"/>
  <c r="H15" i="10"/>
  <c r="I15" i="10"/>
  <c r="J15" i="10"/>
  <c r="K15" i="10"/>
  <c r="L15" i="10"/>
  <c r="M15" i="10"/>
  <c r="N15" i="10"/>
  <c r="O15" i="10"/>
  <c r="P15" i="10"/>
  <c r="Q15" i="10"/>
  <c r="R15" i="10"/>
  <c r="S15" i="10"/>
  <c r="T15" i="10"/>
  <c r="U15" i="10"/>
  <c r="V15" i="10"/>
  <c r="W15" i="10"/>
  <c r="X15" i="10"/>
  <c r="B15" i="10"/>
  <c r="D6" i="10"/>
  <c r="C6" i="10"/>
  <c r="D19" i="9" l="1"/>
  <c r="E19" i="9"/>
  <c r="F19" i="9"/>
  <c r="G19" i="9"/>
  <c r="H19" i="9"/>
  <c r="I19" i="9"/>
  <c r="J19" i="9"/>
  <c r="K19" i="9"/>
  <c r="L19" i="9"/>
  <c r="M19" i="9"/>
  <c r="N19" i="9"/>
  <c r="O19" i="9"/>
  <c r="P19" i="9"/>
  <c r="Q19" i="9"/>
  <c r="T19" i="9"/>
  <c r="U19" i="9"/>
  <c r="V19" i="9"/>
  <c r="W19" i="9"/>
  <c r="X19" i="9"/>
  <c r="Y19" i="9"/>
  <c r="Z19" i="9"/>
  <c r="AA19" i="9"/>
  <c r="AB19" i="9"/>
  <c r="AC19" i="9"/>
  <c r="AD19" i="9"/>
  <c r="AE19" i="9"/>
  <c r="AF19" i="9"/>
  <c r="AG19" i="9"/>
  <c r="AH19" i="9"/>
  <c r="AI19" i="9"/>
  <c r="E8" i="9"/>
  <c r="F8" i="9"/>
  <c r="G8" i="9"/>
  <c r="H8" i="9"/>
  <c r="I8" i="9"/>
  <c r="J8" i="9"/>
  <c r="K8" i="9"/>
  <c r="L8" i="9"/>
  <c r="M8" i="9"/>
  <c r="N8" i="9"/>
  <c r="O8" i="9"/>
  <c r="P8" i="9"/>
  <c r="Q8" i="9"/>
  <c r="T8" i="9"/>
  <c r="U8" i="9"/>
  <c r="V8" i="9"/>
  <c r="W8" i="9"/>
  <c r="X8" i="9"/>
  <c r="Y8" i="9"/>
  <c r="Z8" i="9"/>
  <c r="AA8" i="9"/>
  <c r="AB8" i="9"/>
  <c r="AC8" i="9"/>
  <c r="AD8" i="9"/>
  <c r="AE8" i="9"/>
  <c r="AF8" i="9"/>
  <c r="AG8" i="9"/>
  <c r="AH8" i="9"/>
  <c r="AI8" i="9"/>
  <c r="D8" i="9" l="1"/>
  <c r="C23" i="9"/>
  <c r="B23" i="9"/>
  <c r="C22" i="9"/>
  <c r="B22" i="9"/>
  <c r="C21" i="9"/>
  <c r="B21" i="9"/>
  <c r="C20" i="9"/>
  <c r="B20" i="9"/>
  <c r="C19" i="9"/>
  <c r="B19" i="9"/>
  <c r="C18" i="9"/>
  <c r="B18" i="9"/>
  <c r="C17" i="9"/>
  <c r="B17" i="9"/>
  <c r="C16" i="9"/>
  <c r="B16" i="9"/>
  <c r="C15" i="9"/>
  <c r="B15" i="9"/>
  <c r="C14" i="9"/>
  <c r="B14" i="9"/>
  <c r="C13" i="9"/>
  <c r="B13" i="9"/>
  <c r="C12" i="9"/>
  <c r="B12" i="9"/>
  <c r="C11" i="9"/>
  <c r="B11" i="9"/>
  <c r="C10" i="9"/>
  <c r="B10" i="9"/>
  <c r="C9" i="9"/>
  <c r="B9" i="9"/>
  <c r="C7" i="9"/>
  <c r="B7" i="9"/>
  <c r="B22" i="29"/>
  <c r="B21" i="29"/>
  <c r="B20" i="29"/>
  <c r="B19" i="29"/>
  <c r="B17" i="29"/>
  <c r="B15" i="29"/>
  <c r="B14" i="29"/>
  <c r="B13" i="29"/>
  <c r="B12" i="29"/>
  <c r="B11" i="29"/>
  <c r="B10" i="29"/>
  <c r="B9" i="29"/>
  <c r="B8" i="29"/>
  <c r="E18" i="29"/>
  <c r="F18" i="29"/>
  <c r="G18" i="29"/>
  <c r="H18" i="29"/>
  <c r="I18" i="29"/>
  <c r="J18" i="29"/>
  <c r="K18" i="29"/>
  <c r="L18" i="29"/>
  <c r="M18" i="29"/>
  <c r="N18" i="29"/>
  <c r="O18" i="29"/>
  <c r="P18" i="29"/>
  <c r="Q18" i="29"/>
  <c r="T18" i="29"/>
  <c r="U18" i="29"/>
  <c r="V18" i="29"/>
  <c r="W18" i="29"/>
  <c r="X18" i="29"/>
  <c r="Y18" i="29"/>
  <c r="Z18" i="29"/>
  <c r="AA18" i="29"/>
  <c r="AB18" i="29"/>
  <c r="AC18" i="29"/>
  <c r="AD18" i="29"/>
  <c r="AE18" i="29"/>
  <c r="AF18" i="29"/>
  <c r="AG18" i="29"/>
  <c r="AH18" i="29"/>
  <c r="AI18" i="29"/>
  <c r="D18" i="29"/>
  <c r="E16" i="29"/>
  <c r="F16" i="29"/>
  <c r="G16" i="29"/>
  <c r="H16" i="29"/>
  <c r="I16" i="29"/>
  <c r="J16" i="29"/>
  <c r="K16" i="29"/>
  <c r="L16" i="29"/>
  <c r="M16" i="29"/>
  <c r="N16" i="29"/>
  <c r="O16" i="29"/>
  <c r="P16" i="29"/>
  <c r="Q16" i="29"/>
  <c r="T16" i="29"/>
  <c r="U16" i="29"/>
  <c r="V16" i="29"/>
  <c r="W16" i="29"/>
  <c r="X16" i="29"/>
  <c r="Y16" i="29"/>
  <c r="Z16" i="29"/>
  <c r="AA16" i="29"/>
  <c r="AB16" i="29"/>
  <c r="AC16" i="29"/>
  <c r="AD16" i="29"/>
  <c r="AE16" i="29"/>
  <c r="AF16" i="29"/>
  <c r="AG16" i="29"/>
  <c r="AH16" i="29"/>
  <c r="AI16" i="29"/>
  <c r="D16" i="29"/>
  <c r="E7" i="29"/>
  <c r="F7" i="29"/>
  <c r="G7" i="29"/>
  <c r="H7" i="29"/>
  <c r="I7" i="29"/>
  <c r="J7" i="29"/>
  <c r="K7" i="29"/>
  <c r="L7" i="29"/>
  <c r="M7" i="29"/>
  <c r="N7" i="29"/>
  <c r="O7" i="29"/>
  <c r="P7" i="29"/>
  <c r="Q7" i="29"/>
  <c r="T7" i="29"/>
  <c r="U7" i="29"/>
  <c r="V7" i="29"/>
  <c r="W7" i="29"/>
  <c r="X7" i="29"/>
  <c r="Y7" i="29"/>
  <c r="Z7" i="29"/>
  <c r="AA7" i="29"/>
  <c r="AB7" i="29"/>
  <c r="AC7" i="29"/>
  <c r="AD7" i="29"/>
  <c r="AE7" i="29"/>
  <c r="AF7" i="29"/>
  <c r="AG7" i="29"/>
  <c r="AH7" i="29"/>
  <c r="AI7" i="29"/>
  <c r="D7" i="29"/>
  <c r="C16" i="29" l="1"/>
  <c r="C18" i="29"/>
  <c r="C7" i="29"/>
  <c r="B18" i="29"/>
  <c r="B16" i="29"/>
  <c r="E61" i="8"/>
  <c r="F61" i="8"/>
  <c r="G61" i="8"/>
  <c r="H61" i="8"/>
  <c r="I61" i="8"/>
  <c r="J61" i="8"/>
  <c r="K61" i="8"/>
  <c r="L61" i="8"/>
  <c r="M61" i="8"/>
  <c r="N61" i="8"/>
  <c r="O61" i="8"/>
  <c r="P61" i="8"/>
  <c r="Q61" i="8"/>
  <c r="R61" i="8"/>
  <c r="E62" i="8"/>
  <c r="F62" i="8"/>
  <c r="G62" i="8"/>
  <c r="H62" i="8"/>
  <c r="I62" i="8"/>
  <c r="J62" i="8"/>
  <c r="K62" i="8"/>
  <c r="L62" i="8"/>
  <c r="M62" i="8"/>
  <c r="N62" i="8"/>
  <c r="O62" i="8"/>
  <c r="P62" i="8"/>
  <c r="Q62" i="8"/>
  <c r="R62" i="8"/>
  <c r="E63" i="8"/>
  <c r="F63" i="8"/>
  <c r="G63" i="8"/>
  <c r="H63" i="8"/>
  <c r="I63" i="8"/>
  <c r="J63" i="8"/>
  <c r="K63" i="8"/>
  <c r="L63" i="8"/>
  <c r="M63" i="8"/>
  <c r="N63" i="8"/>
  <c r="O63" i="8"/>
  <c r="P63" i="8"/>
  <c r="Q63" i="8"/>
  <c r="R63" i="8"/>
  <c r="E64" i="8"/>
  <c r="F64" i="8"/>
  <c r="G64" i="8"/>
  <c r="H64" i="8"/>
  <c r="I64" i="8"/>
  <c r="J64" i="8"/>
  <c r="K64" i="8"/>
  <c r="L64" i="8"/>
  <c r="M64" i="8"/>
  <c r="N64" i="8"/>
  <c r="O64" i="8"/>
  <c r="P64" i="8"/>
  <c r="Q64" i="8"/>
  <c r="R64" i="8"/>
  <c r="D62" i="8"/>
  <c r="D63" i="8"/>
  <c r="D64" i="8"/>
  <c r="D61" i="8"/>
  <c r="E49" i="8"/>
  <c r="F49" i="8"/>
  <c r="G49" i="8"/>
  <c r="H49" i="8"/>
  <c r="I49" i="8"/>
  <c r="J49" i="8"/>
  <c r="K49" i="8"/>
  <c r="L49" i="8"/>
  <c r="M49" i="8"/>
  <c r="N49" i="8"/>
  <c r="O49" i="8"/>
  <c r="P49" i="8"/>
  <c r="Q49" i="8"/>
  <c r="R49" i="8"/>
  <c r="E50" i="8"/>
  <c r="F50" i="8"/>
  <c r="G50" i="8"/>
  <c r="H50" i="8"/>
  <c r="I50" i="8"/>
  <c r="J50" i="8"/>
  <c r="K50" i="8"/>
  <c r="L50" i="8"/>
  <c r="M50" i="8"/>
  <c r="N50" i="8"/>
  <c r="O50" i="8"/>
  <c r="P50" i="8"/>
  <c r="Q50" i="8"/>
  <c r="R50" i="8"/>
  <c r="E51" i="8"/>
  <c r="F51" i="8"/>
  <c r="G51" i="8"/>
  <c r="H51" i="8"/>
  <c r="I51" i="8"/>
  <c r="J51" i="8"/>
  <c r="K51" i="8"/>
  <c r="L51" i="8"/>
  <c r="M51" i="8"/>
  <c r="N51" i="8"/>
  <c r="O51" i="8"/>
  <c r="P51" i="8"/>
  <c r="Q51" i="8"/>
  <c r="R51" i="8"/>
  <c r="E52" i="8"/>
  <c r="F52" i="8"/>
  <c r="G52" i="8"/>
  <c r="H52" i="8"/>
  <c r="I52" i="8"/>
  <c r="J52" i="8"/>
  <c r="K52" i="8"/>
  <c r="L52" i="8"/>
  <c r="M52" i="8"/>
  <c r="N52" i="8"/>
  <c r="O52" i="8"/>
  <c r="P52" i="8"/>
  <c r="Q52" i="8"/>
  <c r="R52" i="8"/>
  <c r="D50" i="8"/>
  <c r="D51" i="8"/>
  <c r="D52" i="8"/>
  <c r="D49" i="8"/>
  <c r="E10" i="8"/>
  <c r="F10" i="8"/>
  <c r="G10" i="8"/>
  <c r="H10" i="8"/>
  <c r="I10" i="8"/>
  <c r="J10" i="8"/>
  <c r="K10" i="8"/>
  <c r="L10" i="8"/>
  <c r="M10" i="8"/>
  <c r="N10" i="8"/>
  <c r="O10" i="8"/>
  <c r="P10" i="8"/>
  <c r="Q10" i="8"/>
  <c r="R10" i="8"/>
  <c r="E11" i="8"/>
  <c r="F11" i="8"/>
  <c r="G11" i="8"/>
  <c r="H11" i="8"/>
  <c r="I11" i="8"/>
  <c r="J11" i="8"/>
  <c r="K11" i="8"/>
  <c r="L11" i="8"/>
  <c r="M11" i="8"/>
  <c r="N11" i="8"/>
  <c r="O11" i="8"/>
  <c r="P11" i="8"/>
  <c r="Q11" i="8"/>
  <c r="R11" i="8"/>
  <c r="E12" i="8"/>
  <c r="F12" i="8"/>
  <c r="G12" i="8"/>
  <c r="H12" i="8"/>
  <c r="I12" i="8"/>
  <c r="J12" i="8"/>
  <c r="K12" i="8"/>
  <c r="L12" i="8"/>
  <c r="M12" i="8"/>
  <c r="N12" i="8"/>
  <c r="O12" i="8"/>
  <c r="P12" i="8"/>
  <c r="Q12" i="8"/>
  <c r="R12" i="8"/>
  <c r="D10" i="8"/>
  <c r="D11" i="8"/>
  <c r="D12" i="8"/>
  <c r="E9" i="8"/>
  <c r="F9" i="8"/>
  <c r="G9" i="8"/>
  <c r="H9" i="8"/>
  <c r="I9" i="8"/>
  <c r="J9" i="8"/>
  <c r="K9" i="8"/>
  <c r="L9" i="8"/>
  <c r="M9" i="8"/>
  <c r="N9" i="8"/>
  <c r="O9" i="8"/>
  <c r="P9" i="8"/>
  <c r="Q9" i="8"/>
  <c r="R9" i="8"/>
  <c r="D9" i="8"/>
  <c r="E48" i="6" l="1"/>
  <c r="F48" i="6"/>
  <c r="G48" i="6"/>
  <c r="H48" i="6"/>
  <c r="I48" i="6"/>
  <c r="J48" i="6"/>
  <c r="K48" i="6"/>
  <c r="L48" i="6"/>
  <c r="M48" i="6"/>
  <c r="N48" i="6"/>
  <c r="O48" i="6"/>
  <c r="P48" i="6"/>
  <c r="Q48" i="6"/>
  <c r="E47" i="6"/>
  <c r="F47" i="6"/>
  <c r="G47" i="6"/>
  <c r="H47" i="6"/>
  <c r="I47" i="6"/>
  <c r="J47" i="6"/>
  <c r="K47" i="6"/>
  <c r="L47" i="6"/>
  <c r="M47" i="6"/>
  <c r="N47" i="6"/>
  <c r="O47" i="6"/>
  <c r="P47" i="6"/>
  <c r="Q47" i="6"/>
  <c r="E46" i="6"/>
  <c r="F46" i="6"/>
  <c r="G46" i="6"/>
  <c r="H46" i="6"/>
  <c r="I46" i="6"/>
  <c r="J46" i="6"/>
  <c r="K46" i="6"/>
  <c r="L46" i="6"/>
  <c r="M46" i="6"/>
  <c r="N46" i="6"/>
  <c r="O46" i="6"/>
  <c r="P46" i="6"/>
  <c r="Q46" i="6"/>
  <c r="D47" i="6"/>
  <c r="D48" i="6"/>
  <c r="D46" i="6"/>
  <c r="E39" i="6"/>
  <c r="F39" i="6"/>
  <c r="G39" i="6"/>
  <c r="H39" i="6"/>
  <c r="I39" i="6"/>
  <c r="J39" i="6"/>
  <c r="K39" i="6"/>
  <c r="L39" i="6"/>
  <c r="M39" i="6"/>
  <c r="N39" i="6"/>
  <c r="O39" i="6"/>
  <c r="P39" i="6"/>
  <c r="Q39" i="6"/>
  <c r="E38" i="6"/>
  <c r="F38" i="6"/>
  <c r="G38" i="6"/>
  <c r="H38" i="6"/>
  <c r="I38" i="6"/>
  <c r="J38" i="6"/>
  <c r="K38" i="6"/>
  <c r="L38" i="6"/>
  <c r="M38" i="6"/>
  <c r="N38" i="6"/>
  <c r="O38" i="6"/>
  <c r="P38" i="6"/>
  <c r="Q38" i="6"/>
  <c r="D38" i="6"/>
  <c r="D39" i="6"/>
  <c r="E37" i="6"/>
  <c r="F37" i="6"/>
  <c r="G37" i="6"/>
  <c r="H37" i="6"/>
  <c r="I37" i="6"/>
  <c r="J37" i="6"/>
  <c r="K37" i="6"/>
  <c r="L37" i="6"/>
  <c r="M37" i="6"/>
  <c r="N37" i="6"/>
  <c r="O37" i="6"/>
  <c r="P37" i="6"/>
  <c r="Q37" i="6"/>
  <c r="D37" i="6"/>
  <c r="E9" i="6"/>
  <c r="F9" i="6"/>
  <c r="G9" i="6"/>
  <c r="H9" i="6"/>
  <c r="I9" i="6"/>
  <c r="J9" i="6"/>
  <c r="K9" i="6"/>
  <c r="L9" i="6"/>
  <c r="M9" i="6"/>
  <c r="N9" i="6"/>
  <c r="O9" i="6"/>
  <c r="P9" i="6"/>
  <c r="Q9" i="6"/>
  <c r="E8" i="6"/>
  <c r="F8" i="6"/>
  <c r="G8" i="6"/>
  <c r="H8" i="6"/>
  <c r="I8" i="6"/>
  <c r="J8" i="6"/>
  <c r="K8" i="6"/>
  <c r="L8" i="6"/>
  <c r="M8" i="6"/>
  <c r="N8" i="6"/>
  <c r="O8" i="6"/>
  <c r="P8" i="6"/>
  <c r="Q8" i="6"/>
  <c r="D8" i="6"/>
  <c r="D9" i="6"/>
  <c r="E7" i="6"/>
  <c r="G7" i="6"/>
  <c r="H7" i="6"/>
  <c r="I7" i="6"/>
  <c r="J7" i="6"/>
  <c r="K7" i="6"/>
  <c r="L7" i="6"/>
  <c r="M7" i="6"/>
  <c r="N7" i="6"/>
  <c r="O7" i="6"/>
  <c r="P7" i="6"/>
  <c r="Q7" i="6"/>
  <c r="D7" i="6"/>
  <c r="C19" i="5"/>
  <c r="D19" i="5"/>
  <c r="E19" i="5"/>
  <c r="F19" i="5"/>
  <c r="G19" i="5"/>
  <c r="H19" i="5"/>
  <c r="I19" i="5"/>
  <c r="J19" i="5"/>
  <c r="K19" i="5"/>
  <c r="L19" i="5"/>
  <c r="M19" i="5"/>
  <c r="N19" i="5"/>
  <c r="O19" i="5"/>
  <c r="P19" i="5"/>
  <c r="Q19" i="5"/>
  <c r="B19" i="5"/>
  <c r="C16" i="5"/>
  <c r="D16" i="5"/>
  <c r="E16" i="5"/>
  <c r="F16" i="5"/>
  <c r="G16" i="5"/>
  <c r="H16" i="5"/>
  <c r="I16" i="5"/>
  <c r="J16" i="5"/>
  <c r="K16" i="5"/>
  <c r="L16" i="5"/>
  <c r="M16" i="5"/>
  <c r="N16" i="5"/>
  <c r="O16" i="5"/>
  <c r="P16" i="5"/>
  <c r="Q16" i="5"/>
  <c r="B16" i="5"/>
  <c r="C6" i="5"/>
  <c r="D6" i="5"/>
  <c r="E6" i="5"/>
  <c r="F6" i="5"/>
  <c r="G6" i="5"/>
  <c r="H6" i="5"/>
  <c r="I6" i="5"/>
  <c r="J6" i="5"/>
  <c r="K6" i="5"/>
  <c r="L6" i="5"/>
  <c r="M6" i="5"/>
  <c r="N6" i="5"/>
  <c r="O6" i="5"/>
  <c r="P6" i="5"/>
  <c r="Q6" i="5"/>
  <c r="B6" i="5"/>
  <c r="O17" i="4"/>
  <c r="P17" i="4"/>
  <c r="N17" i="4"/>
  <c r="L17" i="4"/>
  <c r="M17" i="4" s="1"/>
  <c r="F17" i="4"/>
  <c r="G17" i="4"/>
  <c r="H17" i="4"/>
  <c r="I17" i="4"/>
  <c r="E17" i="4"/>
  <c r="C17" i="4"/>
  <c r="B17" i="4"/>
  <c r="O15" i="4"/>
  <c r="P15" i="4"/>
  <c r="L15" i="4"/>
  <c r="M15" i="4" s="1"/>
  <c r="F15" i="4"/>
  <c r="G15" i="4"/>
  <c r="H15" i="4"/>
  <c r="I15" i="4"/>
  <c r="E15" i="4"/>
  <c r="C15" i="4"/>
  <c r="B15" i="4"/>
  <c r="M5" i="4"/>
  <c r="R17" i="3"/>
  <c r="S17" i="3"/>
  <c r="O17" i="3"/>
  <c r="P17" i="3" s="1"/>
  <c r="J17" i="3"/>
  <c r="K17" i="3"/>
  <c r="L17" i="3"/>
  <c r="I17" i="3"/>
  <c r="F17" i="3"/>
  <c r="G17" i="3"/>
  <c r="E17" i="3"/>
  <c r="C17" i="3"/>
  <c r="B17" i="3"/>
  <c r="C15" i="3"/>
  <c r="E15" i="3"/>
  <c r="F15" i="3"/>
  <c r="G15" i="3"/>
  <c r="I15" i="3"/>
  <c r="J15" i="3"/>
  <c r="K15" i="3"/>
  <c r="L15" i="3"/>
  <c r="O15" i="3"/>
  <c r="P15" i="3" s="1"/>
  <c r="R15" i="3"/>
  <c r="S15" i="3"/>
  <c r="Q15" i="3"/>
  <c r="R6" i="3"/>
  <c r="S6" i="3"/>
  <c r="Q6" i="3"/>
  <c r="O6" i="3"/>
  <c r="P6" i="3" s="1"/>
  <c r="J6" i="3"/>
  <c r="K6" i="3"/>
  <c r="L6" i="3"/>
  <c r="I6" i="3"/>
  <c r="F6" i="3"/>
  <c r="G6" i="3"/>
  <c r="C6" i="3"/>
  <c r="E6" i="3"/>
  <c r="K31" i="2" l="1"/>
  <c r="L31" i="2"/>
  <c r="M31" i="2"/>
  <c r="N31" i="2"/>
  <c r="O31" i="2"/>
  <c r="P31" i="2"/>
  <c r="Q31" i="2"/>
  <c r="R31" i="2"/>
  <c r="S31" i="2"/>
  <c r="T31" i="2"/>
  <c r="U31" i="2"/>
  <c r="V31" i="2"/>
  <c r="W31" i="2"/>
  <c r="X31" i="2"/>
  <c r="Y31" i="2"/>
  <c r="Z31" i="2"/>
  <c r="AA31" i="2"/>
  <c r="AB31" i="2"/>
  <c r="AD31" i="2" s="1"/>
  <c r="AC31" i="2"/>
  <c r="AE31" i="2"/>
  <c r="AF31" i="2"/>
  <c r="AH31" i="2" s="1"/>
  <c r="AG31" i="2"/>
  <c r="AI31" i="2"/>
  <c r="AJ31" i="2"/>
  <c r="AL31" i="2" s="1"/>
  <c r="AK31" i="2"/>
  <c r="AM31" i="2"/>
  <c r="AN31" i="2"/>
  <c r="AO31" i="2"/>
  <c r="AP31" i="2"/>
  <c r="AQ31" i="2"/>
  <c r="AR31" i="2"/>
  <c r="AS31" i="2"/>
  <c r="AT31" i="2"/>
  <c r="AU31" i="2"/>
  <c r="AV31" i="2"/>
  <c r="AW31" i="2"/>
  <c r="AX31" i="2"/>
  <c r="AY31" i="2"/>
  <c r="AZ31" i="2"/>
  <c r="BA31" i="2"/>
  <c r="AN30" i="2"/>
  <c r="AO30" i="2"/>
  <c r="AP30" i="2"/>
  <c r="AQ30" i="2"/>
  <c r="AR30" i="2"/>
  <c r="AS30" i="2"/>
  <c r="AT30" i="2"/>
  <c r="AU30" i="2"/>
  <c r="AV30" i="2"/>
  <c r="AW30" i="2"/>
  <c r="AX30" i="2"/>
  <c r="AY30" i="2"/>
  <c r="AZ30" i="2"/>
  <c r="BA30" i="2"/>
  <c r="AJ30" i="2"/>
  <c r="AL30" i="2" s="1"/>
  <c r="AK30" i="2"/>
  <c r="AI30" i="2"/>
  <c r="AF30" i="2"/>
  <c r="AG30" i="2"/>
  <c r="AE30" i="2"/>
  <c r="E30" i="2"/>
  <c r="F30" i="2"/>
  <c r="G30" i="2"/>
  <c r="H30" i="2"/>
  <c r="I30" i="2"/>
  <c r="J30" i="2"/>
  <c r="K30" i="2"/>
  <c r="L30" i="2"/>
  <c r="M30" i="2"/>
  <c r="N30" i="2"/>
  <c r="O30" i="2"/>
  <c r="P30" i="2"/>
  <c r="Q30" i="2"/>
  <c r="R30" i="2"/>
  <c r="S30" i="2"/>
  <c r="T30" i="2"/>
  <c r="U30" i="2"/>
  <c r="V30" i="2"/>
  <c r="W30" i="2"/>
  <c r="X30" i="2"/>
  <c r="Y30" i="2"/>
  <c r="Z30" i="2"/>
  <c r="AA30" i="2"/>
  <c r="AB30" i="2"/>
  <c r="AC30" i="2"/>
  <c r="D30" i="2"/>
  <c r="K27" i="2"/>
  <c r="L27" i="2"/>
  <c r="M27" i="2"/>
  <c r="N27" i="2"/>
  <c r="O27" i="2"/>
  <c r="P27" i="2"/>
  <c r="Q27" i="2"/>
  <c r="R27" i="2"/>
  <c r="S27" i="2"/>
  <c r="T27" i="2"/>
  <c r="U27" i="2"/>
  <c r="V27" i="2"/>
  <c r="W27" i="2"/>
  <c r="X27" i="2"/>
  <c r="Y27" i="2"/>
  <c r="Z27" i="2"/>
  <c r="AA27" i="2"/>
  <c r="AB27" i="2"/>
  <c r="AD27" i="2" s="1"/>
  <c r="AC27" i="2"/>
  <c r="AE27" i="2"/>
  <c r="AF27" i="2"/>
  <c r="AH27" i="2" s="1"/>
  <c r="AG27" i="2"/>
  <c r="AI27" i="2"/>
  <c r="AJ27" i="2"/>
  <c r="AL27" i="2" s="1"/>
  <c r="AK27" i="2"/>
  <c r="AM27" i="2"/>
  <c r="AN27" i="2"/>
  <c r="AO27" i="2"/>
  <c r="AP27" i="2"/>
  <c r="AQ27" i="2"/>
  <c r="AR27" i="2"/>
  <c r="AS27" i="2"/>
  <c r="AT27" i="2"/>
  <c r="AU27" i="2"/>
  <c r="AV27" i="2"/>
  <c r="AW27" i="2"/>
  <c r="AX27" i="2"/>
  <c r="AY27" i="2"/>
  <c r="AZ27" i="2"/>
  <c r="BA27" i="2"/>
  <c r="AN26" i="2"/>
  <c r="AO26" i="2"/>
  <c r="AP26" i="2"/>
  <c r="AQ26" i="2"/>
  <c r="AR26" i="2"/>
  <c r="AS26" i="2"/>
  <c r="AT26" i="2"/>
  <c r="AU26" i="2"/>
  <c r="AV26" i="2"/>
  <c r="AW26" i="2"/>
  <c r="AX26" i="2"/>
  <c r="AY26" i="2"/>
  <c r="AZ26" i="2"/>
  <c r="BA26" i="2"/>
  <c r="AM26" i="2"/>
  <c r="AJ26" i="2"/>
  <c r="AL26" i="2" s="1"/>
  <c r="AK26" i="2"/>
  <c r="AL11" i="2"/>
  <c r="AL12" i="2"/>
  <c r="AL13" i="2"/>
  <c r="AL14" i="2"/>
  <c r="AL15" i="2"/>
  <c r="AL16" i="2"/>
  <c r="AL17" i="2"/>
  <c r="AL18" i="2"/>
  <c r="AL19" i="2"/>
  <c r="AL20" i="2"/>
  <c r="AL21" i="2"/>
  <c r="AL22" i="2"/>
  <c r="AL23" i="2"/>
  <c r="AL24" i="2"/>
  <c r="AL25" i="2"/>
  <c r="AL10" i="2"/>
  <c r="AI26" i="2"/>
  <c r="AF26" i="2"/>
  <c r="AG26" i="2"/>
  <c r="AE26" i="2"/>
  <c r="G26" i="2"/>
  <c r="H26" i="2"/>
  <c r="I26" i="2"/>
  <c r="J26" i="2"/>
  <c r="K26" i="2"/>
  <c r="L26" i="2"/>
  <c r="M26" i="2"/>
  <c r="N26" i="2"/>
  <c r="O26" i="2"/>
  <c r="P26" i="2"/>
  <c r="Q26" i="2"/>
  <c r="R26" i="2"/>
  <c r="S26" i="2"/>
  <c r="T26" i="2"/>
  <c r="U26" i="2"/>
  <c r="V26" i="2"/>
  <c r="W26" i="2"/>
  <c r="X26" i="2"/>
  <c r="Y26" i="2"/>
  <c r="Z26" i="2"/>
  <c r="AA26" i="2"/>
  <c r="AB26" i="2"/>
  <c r="AC26" i="2"/>
  <c r="F26" i="2"/>
  <c r="E26" i="2"/>
  <c r="D26" i="2"/>
  <c r="AI9" i="2"/>
  <c r="AJ9" i="2"/>
  <c r="AL9" i="2" s="1"/>
  <c r="AM9" i="2"/>
  <c r="AC9" i="2"/>
  <c r="AB9" i="2"/>
  <c r="AD9" i="2" s="1"/>
  <c r="AA9" i="2"/>
  <c r="Z9" i="2"/>
  <c r="Y9" i="2"/>
  <c r="X9" i="2"/>
  <c r="T9" i="2"/>
  <c r="S9" i="2"/>
  <c r="R9" i="2"/>
  <c r="Q9" i="2"/>
  <c r="P9" i="2"/>
  <c r="O9" i="2"/>
  <c r="N9" i="2"/>
  <c r="M9" i="2"/>
  <c r="L9" i="2"/>
  <c r="K9" i="2"/>
  <c r="AG9" i="2"/>
  <c r="AF9" i="2"/>
  <c r="AH9" i="2" s="1"/>
  <c r="AE9" i="2"/>
  <c r="AK9" i="2"/>
  <c r="AN9" i="2"/>
  <c r="AO9" i="2"/>
  <c r="AP9" i="2"/>
  <c r="AQ9" i="2"/>
  <c r="AR9" i="2"/>
  <c r="AS9" i="2"/>
  <c r="AT9" i="2"/>
  <c r="AU9" i="2"/>
  <c r="AV9" i="2"/>
  <c r="AW9" i="2"/>
  <c r="AX9" i="2"/>
  <c r="AY9" i="2"/>
  <c r="AZ9" i="2"/>
  <c r="BA9" i="2"/>
  <c r="BA8" i="2"/>
  <c r="AZ8" i="2"/>
  <c r="AY8" i="2"/>
  <c r="AX8" i="2"/>
  <c r="AW8" i="2"/>
  <c r="AV8" i="2"/>
  <c r="AU8" i="2"/>
  <c r="AT8" i="2"/>
  <c r="AS8" i="2"/>
  <c r="AR8" i="2"/>
  <c r="AQ8" i="2"/>
  <c r="AP8" i="2"/>
  <c r="AO8" i="2"/>
  <c r="AN8" i="2"/>
  <c r="AM8" i="2"/>
  <c r="AK8" i="2"/>
  <c r="AJ8" i="2"/>
  <c r="AI8" i="2"/>
  <c r="AG8" i="2"/>
  <c r="AF8" i="2"/>
  <c r="AE8" i="2"/>
  <c r="F8" i="2"/>
  <c r="G8" i="2"/>
  <c r="H8" i="2"/>
  <c r="I8" i="2"/>
  <c r="J8" i="2"/>
  <c r="K8" i="2"/>
  <c r="L8" i="2"/>
  <c r="M8" i="2"/>
  <c r="N8" i="2"/>
  <c r="O8" i="2"/>
  <c r="P8" i="2"/>
  <c r="Q8" i="2"/>
  <c r="R8" i="2"/>
  <c r="S8" i="2"/>
  <c r="T8" i="2"/>
  <c r="U8" i="2"/>
  <c r="V8" i="2"/>
  <c r="W8" i="2"/>
  <c r="X8" i="2"/>
  <c r="Y8" i="2"/>
  <c r="Z8" i="2"/>
  <c r="AA8" i="2"/>
  <c r="AB8" i="2"/>
  <c r="AC8" i="2"/>
  <c r="D7" i="34"/>
  <c r="D7" i="19"/>
  <c r="Q23" i="7"/>
  <c r="P23" i="7"/>
  <c r="O23" i="7"/>
  <c r="N23" i="7"/>
  <c r="M23" i="7"/>
  <c r="L23" i="7"/>
  <c r="K23" i="7"/>
  <c r="J23" i="7"/>
  <c r="I23" i="7"/>
  <c r="H23" i="7"/>
  <c r="G23" i="7"/>
  <c r="F23" i="7"/>
  <c r="E23" i="7"/>
  <c r="D23" i="7"/>
  <c r="C22" i="7"/>
  <c r="C21" i="7"/>
  <c r="C20" i="7"/>
  <c r="C19" i="7"/>
  <c r="C18" i="7"/>
  <c r="C17" i="7"/>
  <c r="Q16" i="7"/>
  <c r="P16" i="7"/>
  <c r="O16" i="7"/>
  <c r="N16" i="7"/>
  <c r="M16" i="7"/>
  <c r="L16" i="7"/>
  <c r="K16" i="7"/>
  <c r="J16" i="7"/>
  <c r="I16" i="7"/>
  <c r="H16" i="7"/>
  <c r="G16" i="7"/>
  <c r="F16" i="7"/>
  <c r="E16" i="7"/>
  <c r="D16" i="7"/>
  <c r="C15" i="7"/>
  <c r="C14" i="7"/>
  <c r="C13" i="7"/>
  <c r="C12" i="7"/>
  <c r="C11" i="7"/>
  <c r="C10" i="7"/>
  <c r="E8" i="2"/>
  <c r="D5" i="34"/>
  <c r="D8" i="34"/>
  <c r="D8" i="15"/>
  <c r="C8" i="15" s="1"/>
  <c r="B8" i="15" s="1"/>
  <c r="B5" i="14"/>
  <c r="B5" i="13"/>
  <c r="Q17" i="3"/>
  <c r="M7" i="3"/>
  <c r="N7" i="3" s="1"/>
  <c r="M8" i="3"/>
  <c r="N8" i="3" s="1"/>
  <c r="M9" i="3"/>
  <c r="N9" i="3" s="1"/>
  <c r="M10" i="3"/>
  <c r="N10" i="3" s="1"/>
  <c r="M11" i="3"/>
  <c r="N11" i="3" s="1"/>
  <c r="M12" i="3"/>
  <c r="N12" i="3" s="1"/>
  <c r="M13" i="3"/>
  <c r="N13" i="3" s="1"/>
  <c r="M14" i="3"/>
  <c r="N14" i="3" s="1"/>
  <c r="M16" i="3"/>
  <c r="M18" i="3"/>
  <c r="M19" i="3"/>
  <c r="N19" i="3" s="1"/>
  <c r="M20" i="3"/>
  <c r="N20" i="3" s="1"/>
  <c r="M21" i="3"/>
  <c r="N21" i="3" s="1"/>
  <c r="K8" i="4"/>
  <c r="K9" i="4"/>
  <c r="K10" i="4"/>
  <c r="K11" i="4"/>
  <c r="K12" i="4"/>
  <c r="K13" i="4"/>
  <c r="K14" i="4"/>
  <c r="J16" i="4"/>
  <c r="K16" i="4" s="1"/>
  <c r="J18" i="4"/>
  <c r="K18" i="4" s="1"/>
  <c r="J19" i="4"/>
  <c r="K19" i="4" s="1"/>
  <c r="J20" i="4"/>
  <c r="K20" i="4" s="1"/>
  <c r="J21" i="4"/>
  <c r="K21" i="4" s="1"/>
  <c r="J5" i="4"/>
  <c r="K5" i="4" s="1"/>
  <c r="D9" i="24"/>
  <c r="D10" i="24"/>
  <c r="D11" i="24"/>
  <c r="D12" i="24"/>
  <c r="D13" i="24"/>
  <c r="D14" i="24"/>
  <c r="D15" i="24"/>
  <c r="D16" i="24"/>
  <c r="D18" i="24"/>
  <c r="D19" i="24"/>
  <c r="D22" i="24"/>
  <c r="I9" i="17"/>
  <c r="I10" i="17"/>
  <c r="I11" i="17"/>
  <c r="I12" i="17"/>
  <c r="I13" i="17"/>
  <c r="I14" i="17"/>
  <c r="I15" i="17"/>
  <c r="I16" i="17"/>
  <c r="I17" i="17"/>
  <c r="I18" i="17"/>
  <c r="I19" i="17"/>
  <c r="I20" i="17"/>
  <c r="I21" i="17"/>
  <c r="E9" i="17"/>
  <c r="E10" i="17"/>
  <c r="E11" i="17"/>
  <c r="E12" i="17"/>
  <c r="E13" i="17"/>
  <c r="E14" i="17"/>
  <c r="E15" i="17"/>
  <c r="E16" i="17"/>
  <c r="E17" i="17"/>
  <c r="E18" i="17"/>
  <c r="E19" i="17"/>
  <c r="E20" i="17"/>
  <c r="E21" i="17"/>
  <c r="E10" i="16"/>
  <c r="D10" i="16" s="1"/>
  <c r="C10" i="16" s="1"/>
  <c r="B10" i="16" s="1"/>
  <c r="E11" i="16"/>
  <c r="D11" i="16" s="1"/>
  <c r="C11" i="16" s="1"/>
  <c r="B11" i="16" s="1"/>
  <c r="E12" i="16"/>
  <c r="D12" i="16" s="1"/>
  <c r="C12" i="16" s="1"/>
  <c r="B12" i="16" s="1"/>
  <c r="E13" i="16"/>
  <c r="D13" i="16" s="1"/>
  <c r="C13" i="16" s="1"/>
  <c r="B13" i="16" s="1"/>
  <c r="E14" i="16"/>
  <c r="D14" i="16" s="1"/>
  <c r="C14" i="16" s="1"/>
  <c r="B14" i="16" s="1"/>
  <c r="E15" i="16"/>
  <c r="D15" i="16" s="1"/>
  <c r="C15" i="16" s="1"/>
  <c r="B15" i="16" s="1"/>
  <c r="E16" i="16"/>
  <c r="D16" i="16" s="1"/>
  <c r="C16" i="16" s="1"/>
  <c r="B16" i="16" s="1"/>
  <c r="E17" i="16"/>
  <c r="D17" i="16" s="1"/>
  <c r="C17" i="16" s="1"/>
  <c r="B17" i="16" s="1"/>
  <c r="E18" i="16"/>
  <c r="D18" i="16" s="1"/>
  <c r="C18" i="16" s="1"/>
  <c r="B18" i="16" s="1"/>
  <c r="E19" i="16"/>
  <c r="D19" i="16" s="1"/>
  <c r="C19" i="16" s="1"/>
  <c r="B19" i="16" s="1"/>
  <c r="E20" i="16"/>
  <c r="D20" i="16" s="1"/>
  <c r="C20" i="16" s="1"/>
  <c r="B20" i="16" s="1"/>
  <c r="E21" i="16"/>
  <c r="D21" i="16" s="1"/>
  <c r="C21" i="16" s="1"/>
  <c r="B21" i="16" s="1"/>
  <c r="E22" i="16"/>
  <c r="D22" i="16" s="1"/>
  <c r="C22" i="16" s="1"/>
  <c r="B22" i="16" s="1"/>
  <c r="E23" i="16"/>
  <c r="D23" i="16" s="1"/>
  <c r="C23" i="16" s="1"/>
  <c r="B23" i="16" s="1"/>
  <c r="D11" i="15"/>
  <c r="C11" i="15" s="1"/>
  <c r="B11" i="15" s="1"/>
  <c r="D12" i="15"/>
  <c r="C12" i="15" s="1"/>
  <c r="B12" i="15" s="1"/>
  <c r="D13" i="15"/>
  <c r="C13" i="15" s="1"/>
  <c r="B13" i="15" s="1"/>
  <c r="D14" i="15"/>
  <c r="C14" i="15" s="1"/>
  <c r="B14" i="15" s="1"/>
  <c r="D15" i="15"/>
  <c r="C15" i="15" s="1"/>
  <c r="B15" i="15" s="1"/>
  <c r="D16" i="15"/>
  <c r="C16" i="15" s="1"/>
  <c r="B16" i="15" s="1"/>
  <c r="D17" i="15"/>
  <c r="C17" i="15" s="1"/>
  <c r="B17" i="15" s="1"/>
  <c r="D18" i="15"/>
  <c r="C18" i="15" s="1"/>
  <c r="B18" i="15" s="1"/>
  <c r="D19" i="15"/>
  <c r="C19" i="15" s="1"/>
  <c r="B19" i="15" s="1"/>
  <c r="D20" i="15"/>
  <c r="C20" i="15" s="1"/>
  <c r="B20" i="15" s="1"/>
  <c r="D21" i="15"/>
  <c r="C21" i="15" s="1"/>
  <c r="B21" i="15" s="1"/>
  <c r="D22" i="15"/>
  <c r="C22" i="15" s="1"/>
  <c r="B22" i="15" s="1"/>
  <c r="D23" i="15"/>
  <c r="C23" i="15" s="1"/>
  <c r="B23" i="15" s="1"/>
  <c r="B8" i="14"/>
  <c r="B9" i="14"/>
  <c r="B10" i="14"/>
  <c r="B11" i="14"/>
  <c r="B12" i="14"/>
  <c r="B13" i="14"/>
  <c r="B14" i="14"/>
  <c r="B15" i="14"/>
  <c r="B16" i="14"/>
  <c r="B17" i="14"/>
  <c r="B18" i="14"/>
  <c r="B19" i="14"/>
  <c r="B20" i="14"/>
  <c r="B7" i="13"/>
  <c r="B8" i="13"/>
  <c r="B9" i="13"/>
  <c r="B10" i="13"/>
  <c r="B11" i="13"/>
  <c r="B12" i="13"/>
  <c r="B13" i="13"/>
  <c r="B14" i="13"/>
  <c r="B15" i="13"/>
  <c r="B16" i="13"/>
  <c r="B17" i="13"/>
  <c r="B18" i="13"/>
  <c r="B19" i="13"/>
  <c r="B20" i="13"/>
  <c r="D8" i="4"/>
  <c r="D9" i="4"/>
  <c r="D10" i="4"/>
  <c r="D11" i="4"/>
  <c r="D12" i="4"/>
  <c r="D13" i="4"/>
  <c r="D14" i="4"/>
  <c r="D15" i="4"/>
  <c r="D16" i="4"/>
  <c r="D17" i="4"/>
  <c r="D18" i="4"/>
  <c r="D19" i="4"/>
  <c r="D20" i="4"/>
  <c r="D21" i="4"/>
  <c r="H8" i="3"/>
  <c r="H9" i="3"/>
  <c r="H10" i="3"/>
  <c r="H11" i="3"/>
  <c r="H12" i="3"/>
  <c r="H13" i="3"/>
  <c r="H14" i="3"/>
  <c r="H16" i="3"/>
  <c r="H15" i="3" s="1"/>
  <c r="H18" i="3"/>
  <c r="H19" i="3"/>
  <c r="H20" i="3"/>
  <c r="H21" i="3"/>
  <c r="D8" i="3"/>
  <c r="D9" i="3"/>
  <c r="D10" i="3"/>
  <c r="D11" i="3"/>
  <c r="D12" i="3"/>
  <c r="D13" i="3"/>
  <c r="D14" i="3"/>
  <c r="D16" i="3"/>
  <c r="D17" i="3"/>
  <c r="D18" i="3"/>
  <c r="D19" i="3"/>
  <c r="D20" i="3"/>
  <c r="D21" i="3"/>
  <c r="AH25" i="2"/>
  <c r="AD25" i="2"/>
  <c r="AH24" i="2"/>
  <c r="AD24" i="2"/>
  <c r="AH23" i="2"/>
  <c r="AD23" i="2"/>
  <c r="AH22" i="2"/>
  <c r="AD22" i="2"/>
  <c r="AH21" i="2"/>
  <c r="AD21" i="2"/>
  <c r="AH20" i="2"/>
  <c r="AD20" i="2"/>
  <c r="AH19" i="2"/>
  <c r="AD19" i="2"/>
  <c r="AH18" i="2"/>
  <c r="AD18" i="2"/>
  <c r="AH17" i="2"/>
  <c r="AD17" i="2"/>
  <c r="AH16" i="2"/>
  <c r="AD16" i="2"/>
  <c r="D5" i="4"/>
  <c r="B7" i="29"/>
  <c r="B6" i="25"/>
  <c r="C6" i="25"/>
  <c r="D6" i="25"/>
  <c r="E6" i="25"/>
  <c r="F6" i="25"/>
  <c r="G6" i="25"/>
  <c r="H6" i="25"/>
  <c r="I6" i="25"/>
  <c r="J6" i="25"/>
  <c r="K6" i="25"/>
  <c r="L6" i="25"/>
  <c r="M6" i="25"/>
  <c r="N6" i="25"/>
  <c r="O6" i="25"/>
  <c r="P6" i="25"/>
  <c r="Q6" i="25"/>
  <c r="R6" i="25"/>
  <c r="S6" i="25"/>
  <c r="D6" i="24"/>
  <c r="D7" i="24"/>
  <c r="D8" i="24"/>
  <c r="D5" i="19"/>
  <c r="H5" i="19"/>
  <c r="H8" i="19"/>
  <c r="D8" i="19" s="1"/>
  <c r="E5" i="17"/>
  <c r="I5" i="17"/>
  <c r="E6" i="17"/>
  <c r="I6" i="17"/>
  <c r="E7" i="17"/>
  <c r="E8" i="17"/>
  <c r="I8" i="17"/>
  <c r="E9" i="16"/>
  <c r="D9" i="16" s="1"/>
  <c r="C9" i="16" s="1"/>
  <c r="B9" i="16" s="1"/>
  <c r="D6" i="15"/>
  <c r="C6" i="15" s="1"/>
  <c r="B6" i="15" s="1"/>
  <c r="D7" i="15"/>
  <c r="C7" i="15" s="1"/>
  <c r="B7" i="15" s="1"/>
  <c r="D9" i="15"/>
  <c r="C9" i="15" s="1"/>
  <c r="B9" i="15" s="1"/>
  <c r="D10" i="15"/>
  <c r="C10" i="15" s="1"/>
  <c r="B10" i="15" s="1"/>
  <c r="B3" i="14"/>
  <c r="B4" i="14"/>
  <c r="B6" i="14"/>
  <c r="B7" i="14"/>
  <c r="B3" i="13"/>
  <c r="B4" i="13"/>
  <c r="B6" i="13"/>
  <c r="C3" i="7"/>
  <c r="C4" i="7"/>
  <c r="C5" i="7"/>
  <c r="C6" i="7"/>
  <c r="C7" i="7"/>
  <c r="C8" i="7"/>
  <c r="C24" i="7"/>
  <c r="C25" i="7"/>
  <c r="C26" i="7"/>
  <c r="C27" i="7"/>
  <c r="C28" i="7"/>
  <c r="C29" i="7"/>
  <c r="D6" i="4"/>
  <c r="D7" i="4"/>
  <c r="D7" i="3"/>
  <c r="H7" i="3"/>
  <c r="AD10" i="2"/>
  <c r="AH10" i="2"/>
  <c r="AD11" i="2"/>
  <c r="AH11" i="2"/>
  <c r="AD12" i="2"/>
  <c r="AH12" i="2"/>
  <c r="AD13" i="2"/>
  <c r="AH13" i="2"/>
  <c r="AD14" i="2"/>
  <c r="AH14" i="2"/>
  <c r="AD15" i="2"/>
  <c r="AH15" i="2"/>
  <c r="AL8" i="2" l="1"/>
  <c r="AD30" i="2"/>
  <c r="AD8" i="2"/>
  <c r="AD26" i="2"/>
  <c r="AH8" i="2"/>
  <c r="AH30" i="2"/>
  <c r="AH26" i="2"/>
  <c r="C30" i="7"/>
  <c r="C9" i="7"/>
  <c r="H17" i="3"/>
  <c r="J15" i="4"/>
  <c r="K15" i="4" s="1"/>
  <c r="N18" i="3"/>
  <c r="M17" i="3"/>
  <c r="N17" i="3" s="1"/>
  <c r="J17" i="4"/>
  <c r="K17" i="4" s="1"/>
  <c r="N16" i="3"/>
  <c r="M15" i="3"/>
  <c r="N15" i="3" s="1"/>
  <c r="C16" i="7"/>
  <c r="C23" i="7"/>
  <c r="J6" i="4"/>
  <c r="K6" i="4" s="1"/>
  <c r="K7" i="4"/>
  <c r="M6" i="3"/>
  <c r="N6" i="3" s="1"/>
  <c r="H6" i="3"/>
  <c r="B8" i="9"/>
  <c r="C8" i="9"/>
  <c r="B6" i="3"/>
  <c r="D6" i="3" s="1"/>
  <c r="B15" i="3"/>
  <c r="D15" i="3" s="1"/>
</calcChain>
</file>

<file path=xl/sharedStrings.xml><?xml version="1.0" encoding="utf-8"?>
<sst xmlns="http://schemas.openxmlformats.org/spreadsheetml/2006/main" count="8049" uniqueCount="876">
  <si>
    <t>　</t>
    <phoneticPr fontId="2"/>
  </si>
  <si>
    <t>資料　結核関係事業実績報告</t>
    <rPh sb="0" eb="2">
      <t>シリョウ</t>
    </rPh>
    <rPh sb="3" eb="5">
      <t>ケッカク</t>
    </rPh>
    <rPh sb="5" eb="7">
      <t>カンケイ</t>
    </rPh>
    <rPh sb="7" eb="9">
      <t>ジギョウ</t>
    </rPh>
    <rPh sb="9" eb="11">
      <t>ジッセキ</t>
    </rPh>
    <rPh sb="11" eb="13">
      <t>ホウコク</t>
    </rPh>
    <phoneticPr fontId="2"/>
  </si>
  <si>
    <t>(%)</t>
    <phoneticPr fontId="2"/>
  </si>
  <si>
    <t>a</t>
    <phoneticPr fontId="2"/>
  </si>
  <si>
    <t>b</t>
    <phoneticPr fontId="2"/>
  </si>
  <si>
    <t>c</t>
    <phoneticPr fontId="2"/>
  </si>
  <si>
    <t>(b+c)/a</t>
    <phoneticPr fontId="2"/>
  </si>
  <si>
    <t>d</t>
    <phoneticPr fontId="2"/>
  </si>
  <si>
    <t>d/（b＋c）</t>
    <phoneticPr fontId="2"/>
  </si>
  <si>
    <t>-</t>
    <phoneticPr fontId="2"/>
  </si>
  <si>
    <t>第３５－１表　感染症患者数</t>
    <phoneticPr fontId="2"/>
  </si>
  <si>
    <t>マールブルグ病</t>
    <phoneticPr fontId="2"/>
  </si>
  <si>
    <t>コレラ</t>
    <phoneticPr fontId="2"/>
  </si>
  <si>
    <t>腸管出血性大腸菌感染症</t>
    <phoneticPr fontId="2"/>
  </si>
  <si>
    <t>腸チフス</t>
    <phoneticPr fontId="2"/>
  </si>
  <si>
    <t>パラチフス</t>
    <phoneticPr fontId="2"/>
  </si>
  <si>
    <t>第３６表　エキノコックス症検診数</t>
    <phoneticPr fontId="2"/>
  </si>
  <si>
    <t>一次検診</t>
    <phoneticPr fontId="2"/>
  </si>
  <si>
    <t>受診者</t>
    <phoneticPr fontId="2"/>
  </si>
  <si>
    <t>受診者</t>
    <phoneticPr fontId="2"/>
  </si>
  <si>
    <t>新規</t>
    <phoneticPr fontId="2"/>
  </si>
  <si>
    <t>現在数</t>
    <phoneticPr fontId="2"/>
  </si>
  <si>
    <t>a</t>
    <phoneticPr fontId="2"/>
  </si>
  <si>
    <t>b</t>
    <phoneticPr fontId="2"/>
  </si>
  <si>
    <t>b/a</t>
    <phoneticPr fontId="2"/>
  </si>
  <si>
    <t>きつね</t>
    <phoneticPr fontId="2"/>
  </si>
  <si>
    <t>野ねずみ</t>
    <phoneticPr fontId="2"/>
  </si>
  <si>
    <t>と畜</t>
    <phoneticPr fontId="2"/>
  </si>
  <si>
    <t>その他</t>
    <phoneticPr fontId="2"/>
  </si>
  <si>
    <t>虫体確認数</t>
    <phoneticPr fontId="2"/>
  </si>
  <si>
    <t>虫体確認数</t>
    <phoneticPr fontId="2"/>
  </si>
  <si>
    <t>累計</t>
    <phoneticPr fontId="2"/>
  </si>
  <si>
    <t>虫体確認数</t>
    <phoneticPr fontId="2"/>
  </si>
  <si>
    <t>累計</t>
    <phoneticPr fontId="2"/>
  </si>
  <si>
    <t>a</t>
    <phoneticPr fontId="2"/>
  </si>
  <si>
    <t>b</t>
    <phoneticPr fontId="2"/>
  </si>
  <si>
    <t>b/a</t>
    <phoneticPr fontId="2"/>
  </si>
  <si>
    <t>全国</t>
  </si>
  <si>
    <t xml:space="preserve"> -</t>
  </si>
  <si>
    <t>全道</t>
    <rPh sb="1" eb="2">
      <t>ミチ</t>
    </rPh>
    <phoneticPr fontId="2"/>
  </si>
  <si>
    <t>※１　病原体がコロナウイルス属ＳＡＲＳコロナウイルスであるものに限る。</t>
    <rPh sb="3" eb="6">
      <t>ビョウゲンタイ</t>
    </rPh>
    <rPh sb="14" eb="15">
      <t>ゾク</t>
    </rPh>
    <rPh sb="32" eb="33">
      <t>カギ</t>
    </rPh>
    <phoneticPr fontId="2"/>
  </si>
  <si>
    <t>オウム病</t>
    <rPh sb="3" eb="4">
      <t>ビョウ</t>
    </rPh>
    <phoneticPr fontId="2"/>
  </si>
  <si>
    <t>ブルセラ症</t>
    <rPh sb="4" eb="5">
      <t>ショウ</t>
    </rPh>
    <phoneticPr fontId="2"/>
  </si>
  <si>
    <t>四類感染症（全数把握）</t>
    <rPh sb="0" eb="1">
      <t>ヨン</t>
    </rPh>
    <phoneticPr fontId="2"/>
  </si>
  <si>
    <t>Ｅ型肝炎</t>
    <rPh sb="1" eb="2">
      <t>カタ</t>
    </rPh>
    <rPh sb="2" eb="4">
      <t>カンエン</t>
    </rPh>
    <phoneticPr fontId="2"/>
  </si>
  <si>
    <t>Ａ型肝炎</t>
    <rPh sb="1" eb="2">
      <t>カタ</t>
    </rPh>
    <rPh sb="2" eb="4">
      <t>カンエン</t>
    </rPh>
    <phoneticPr fontId="2"/>
  </si>
  <si>
    <t>つつが虫病</t>
    <rPh sb="3" eb="4">
      <t>ムシ</t>
    </rPh>
    <rPh sb="4" eb="5">
      <t>ビョウ</t>
    </rPh>
    <phoneticPr fontId="2"/>
  </si>
  <si>
    <t>レジオネラ症</t>
    <rPh sb="5" eb="6">
      <t>ショウ</t>
    </rPh>
    <phoneticPr fontId="2"/>
  </si>
  <si>
    <t>資料　感染症発生動向調査</t>
    <rPh sb="0" eb="2">
      <t>シリョウ</t>
    </rPh>
    <rPh sb="3" eb="6">
      <t>カンセンショウ</t>
    </rPh>
    <rPh sb="6" eb="8">
      <t>ハッセイ</t>
    </rPh>
    <rPh sb="8" eb="10">
      <t>ドウコウ</t>
    </rPh>
    <rPh sb="10" eb="12">
      <t>チョウサ</t>
    </rPh>
    <phoneticPr fontId="2"/>
  </si>
  <si>
    <t>回帰熱</t>
    <rPh sb="0" eb="3">
      <t>カイキネツ</t>
    </rPh>
    <phoneticPr fontId="2"/>
  </si>
  <si>
    <t>Ｑ熱</t>
    <rPh sb="1" eb="2">
      <t>ネツ</t>
    </rPh>
    <phoneticPr fontId="2"/>
  </si>
  <si>
    <t>サル痘</t>
    <rPh sb="2" eb="3">
      <t>トウ</t>
    </rPh>
    <phoneticPr fontId="2"/>
  </si>
  <si>
    <t>デング熱</t>
    <rPh sb="3" eb="4">
      <t>ネツ</t>
    </rPh>
    <phoneticPr fontId="2"/>
  </si>
  <si>
    <t>ニパウイルス感染症</t>
    <rPh sb="6" eb="9">
      <t>カンセンショウ</t>
    </rPh>
    <phoneticPr fontId="2"/>
  </si>
  <si>
    <t>発しんチフス</t>
    <rPh sb="0" eb="1">
      <t>ハッ</t>
    </rPh>
    <phoneticPr fontId="2"/>
  </si>
  <si>
    <t>ボツリヌス症</t>
    <rPh sb="5" eb="6">
      <t>ショウ</t>
    </rPh>
    <phoneticPr fontId="2"/>
  </si>
  <si>
    <t>野兎病</t>
    <rPh sb="0" eb="1">
      <t>ヤ</t>
    </rPh>
    <rPh sb="1" eb="2">
      <t>ト</t>
    </rPh>
    <rPh sb="2" eb="3">
      <t>ビョウ</t>
    </rPh>
    <phoneticPr fontId="2"/>
  </si>
  <si>
    <t>ライム病</t>
    <rPh sb="3" eb="4">
      <t>ビョウ</t>
    </rPh>
    <phoneticPr fontId="2"/>
  </si>
  <si>
    <t>リッサウイルス感染症</t>
    <rPh sb="7" eb="10">
      <t>カンセンショウ</t>
    </rPh>
    <phoneticPr fontId="2"/>
  </si>
  <si>
    <t>レプトスピラ症</t>
    <rPh sb="6" eb="7">
      <t>ショウ</t>
    </rPh>
    <phoneticPr fontId="2"/>
  </si>
  <si>
    <t>その他</t>
    <rPh sb="2" eb="3">
      <t>タ</t>
    </rPh>
    <phoneticPr fontId="2"/>
  </si>
  <si>
    <t>計</t>
  </si>
  <si>
    <t>総数</t>
    <rPh sb="0" eb="2">
      <t>ソウスウ</t>
    </rPh>
    <phoneticPr fontId="2"/>
  </si>
  <si>
    <t>その他</t>
    <rPh sb="0" eb="3">
      <t>ソノタ</t>
    </rPh>
    <phoneticPr fontId="2"/>
  </si>
  <si>
    <t>エクセル</t>
  </si>
  <si>
    <t>エクセル</t>
    <phoneticPr fontId="2"/>
  </si>
  <si>
    <t>改正案　　　　　　　　ファイル形式</t>
    <rPh sb="0" eb="2">
      <t>カイセイ</t>
    </rPh>
    <rPh sb="2" eb="3">
      <t>アン</t>
    </rPh>
    <rPh sb="15" eb="17">
      <t>ケイシキ</t>
    </rPh>
    <phoneticPr fontId="2"/>
  </si>
  <si>
    <t>１歳６ヶ月児歯科健康診査の結果</t>
    <rPh sb="1" eb="2">
      <t>サイ</t>
    </rPh>
    <rPh sb="4" eb="5">
      <t>ツキ</t>
    </rPh>
    <rPh sb="5" eb="6">
      <t>ジ</t>
    </rPh>
    <rPh sb="6" eb="8">
      <t>シカ</t>
    </rPh>
    <rPh sb="8" eb="10">
      <t>ケンコウ</t>
    </rPh>
    <rPh sb="10" eb="12">
      <t>シンサ</t>
    </rPh>
    <rPh sb="13" eb="15">
      <t>ケッカ</t>
    </rPh>
    <phoneticPr fontId="2"/>
  </si>
  <si>
    <t>３歳児歯科健康診査の結果</t>
    <rPh sb="1" eb="3">
      <t>サイジ</t>
    </rPh>
    <rPh sb="3" eb="5">
      <t>シカ</t>
    </rPh>
    <rPh sb="5" eb="7">
      <t>ケンコウ</t>
    </rPh>
    <rPh sb="7" eb="9">
      <t>シンサ</t>
    </rPh>
    <rPh sb="10" eb="12">
      <t>ケッカ</t>
    </rPh>
    <phoneticPr fontId="2"/>
  </si>
  <si>
    <t>保健所栄養改善活動状況</t>
    <rPh sb="0" eb="3">
      <t>ホケンショ</t>
    </rPh>
    <rPh sb="3" eb="5">
      <t>エイヨウ</t>
    </rPh>
    <rPh sb="5" eb="7">
      <t>カイゼン</t>
    </rPh>
    <rPh sb="7" eb="9">
      <t>カツドウ</t>
    </rPh>
    <rPh sb="9" eb="11">
      <t>ジョウキョウ</t>
    </rPh>
    <phoneticPr fontId="2"/>
  </si>
  <si>
    <t>結核登録患者数（年齢階級別）</t>
    <rPh sb="0" eb="2">
      <t>ケッカク</t>
    </rPh>
    <rPh sb="2" eb="4">
      <t>トウロク</t>
    </rPh>
    <rPh sb="4" eb="7">
      <t>カンジャスウ</t>
    </rPh>
    <rPh sb="8" eb="10">
      <t>ネンレイ</t>
    </rPh>
    <rPh sb="10" eb="13">
      <t>カイキュウベツ</t>
    </rPh>
    <phoneticPr fontId="2"/>
  </si>
  <si>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2"/>
  </si>
  <si>
    <t>感染症患者数</t>
    <rPh sb="0" eb="3">
      <t>カンセンショウ</t>
    </rPh>
    <rPh sb="3" eb="6">
      <t>カンジャスウ</t>
    </rPh>
    <phoneticPr fontId="2"/>
  </si>
  <si>
    <t>エキノコックス症検診数</t>
    <rPh sb="7" eb="8">
      <t>ショウ</t>
    </rPh>
    <rPh sb="8" eb="10">
      <t>ケンシン</t>
    </rPh>
    <rPh sb="10" eb="11">
      <t>スウ</t>
    </rPh>
    <phoneticPr fontId="2"/>
  </si>
  <si>
    <t>老人保健事業（胃がん検診）</t>
    <rPh sb="0" eb="2">
      <t>ロウジン</t>
    </rPh>
    <rPh sb="2" eb="4">
      <t>ホケン</t>
    </rPh>
    <rPh sb="4" eb="6">
      <t>ジギョウ</t>
    </rPh>
    <rPh sb="7" eb="8">
      <t>イ</t>
    </rPh>
    <rPh sb="10" eb="12">
      <t>ケンシン</t>
    </rPh>
    <phoneticPr fontId="2"/>
  </si>
  <si>
    <t>老人保健事業（肺がん検診）</t>
    <rPh sb="0" eb="2">
      <t>ロウジン</t>
    </rPh>
    <rPh sb="2" eb="4">
      <t>ホケン</t>
    </rPh>
    <rPh sb="4" eb="6">
      <t>ジギョウ</t>
    </rPh>
    <rPh sb="7" eb="8">
      <t>ハイ</t>
    </rPh>
    <rPh sb="10" eb="12">
      <t>ケンシン</t>
    </rPh>
    <phoneticPr fontId="2"/>
  </si>
  <si>
    <t>老人保健事業（大腸がん検診）</t>
    <rPh sb="0" eb="2">
      <t>ロウジン</t>
    </rPh>
    <rPh sb="2" eb="4">
      <t>ホケン</t>
    </rPh>
    <rPh sb="4" eb="6">
      <t>ジギョウ</t>
    </rPh>
    <rPh sb="7" eb="9">
      <t>ダイチョウ</t>
    </rPh>
    <rPh sb="11" eb="13">
      <t>ケンシン</t>
    </rPh>
    <phoneticPr fontId="2"/>
  </si>
  <si>
    <t>老人保健事業（子宮がん検診）</t>
    <rPh sb="0" eb="2">
      <t>ロウジン</t>
    </rPh>
    <rPh sb="2" eb="4">
      <t>ホケン</t>
    </rPh>
    <rPh sb="4" eb="6">
      <t>ジギョウ</t>
    </rPh>
    <rPh sb="7" eb="9">
      <t>シキュウ</t>
    </rPh>
    <rPh sb="11" eb="13">
      <t>ケンシン</t>
    </rPh>
    <phoneticPr fontId="2"/>
  </si>
  <si>
    <t>老人保健事業（乳がん検診）</t>
    <rPh sb="0" eb="2">
      <t>ロウジン</t>
    </rPh>
    <rPh sb="2" eb="4">
      <t>ホケン</t>
    </rPh>
    <rPh sb="4" eb="6">
      <t>ジギョウ</t>
    </rPh>
    <rPh sb="7" eb="8">
      <t>ニュウ</t>
    </rPh>
    <rPh sb="10" eb="12">
      <t>ケンシン</t>
    </rPh>
    <phoneticPr fontId="2"/>
  </si>
  <si>
    <t>特定疾患医療受給者数（国）</t>
    <rPh sb="0" eb="2">
      <t>トクテイ</t>
    </rPh>
    <rPh sb="2" eb="4">
      <t>シッカン</t>
    </rPh>
    <rPh sb="4" eb="6">
      <t>イリョウ</t>
    </rPh>
    <rPh sb="6" eb="9">
      <t>ジュキュウシャ</t>
    </rPh>
    <rPh sb="9" eb="10">
      <t>スウ</t>
    </rPh>
    <rPh sb="11" eb="12">
      <t>クニ</t>
    </rPh>
    <phoneticPr fontId="2"/>
  </si>
  <si>
    <t>特定疾患医療受給者数（北海道）</t>
    <rPh sb="0" eb="2">
      <t>トクテイ</t>
    </rPh>
    <rPh sb="2" eb="4">
      <t>シッカン</t>
    </rPh>
    <rPh sb="4" eb="6">
      <t>イリョウ</t>
    </rPh>
    <rPh sb="6" eb="9">
      <t>ジュキュウシャ</t>
    </rPh>
    <rPh sb="9" eb="10">
      <t>スウ</t>
    </rPh>
    <rPh sb="11" eb="14">
      <t>ホッカイドウ</t>
    </rPh>
    <phoneticPr fontId="2"/>
  </si>
  <si>
    <t>保健医療従事者数（人口１０万対）</t>
    <rPh sb="0" eb="2">
      <t>ホケン</t>
    </rPh>
    <rPh sb="2" eb="4">
      <t>イリョウ</t>
    </rPh>
    <rPh sb="4" eb="7">
      <t>ジュウジシャ</t>
    </rPh>
    <rPh sb="7" eb="8">
      <t>スウ</t>
    </rPh>
    <rPh sb="9" eb="11">
      <t>ジンコウ</t>
    </rPh>
    <rPh sb="13" eb="14">
      <t>マン</t>
    </rPh>
    <rPh sb="14" eb="15">
      <t>タイ</t>
    </rPh>
    <phoneticPr fontId="2"/>
  </si>
  <si>
    <t>臨床検査数</t>
    <rPh sb="0" eb="2">
      <t>リンショウ</t>
    </rPh>
    <rPh sb="2" eb="4">
      <t>ケンサ</t>
    </rPh>
    <rPh sb="4" eb="5">
      <t>スウ</t>
    </rPh>
    <phoneticPr fontId="2"/>
  </si>
  <si>
    <t>生活環境検査数</t>
    <rPh sb="0" eb="2">
      <t>セイカツ</t>
    </rPh>
    <rPh sb="2" eb="4">
      <t>カンキョウ</t>
    </rPh>
    <rPh sb="4" eb="6">
      <t>ケンサ</t>
    </rPh>
    <rPh sb="6" eb="7">
      <t>スウ</t>
    </rPh>
    <phoneticPr fontId="2"/>
  </si>
  <si>
    <t>エキノコックス症媒介動物剖検数</t>
    <rPh sb="7" eb="8">
      <t>ショウ</t>
    </rPh>
    <rPh sb="8" eb="10">
      <t>バイカイ</t>
    </rPh>
    <rPh sb="10" eb="12">
      <t>ドウブツ</t>
    </rPh>
    <rPh sb="12" eb="14">
      <t>ボウケン</t>
    </rPh>
    <rPh sb="14" eb="15">
      <t>スウ</t>
    </rPh>
    <phoneticPr fontId="2"/>
  </si>
  <si>
    <t>環境衛生（施設数）</t>
    <rPh sb="0" eb="2">
      <t>カンキョウ</t>
    </rPh>
    <rPh sb="2" eb="4">
      <t>エイセイ</t>
    </rPh>
    <rPh sb="5" eb="8">
      <t>シセツスウ</t>
    </rPh>
    <phoneticPr fontId="2"/>
  </si>
  <si>
    <t>食品衛生（施設数）</t>
    <rPh sb="0" eb="2">
      <t>ショクヒン</t>
    </rPh>
    <rPh sb="2" eb="4">
      <t>エイセイ</t>
    </rPh>
    <rPh sb="5" eb="8">
      <t>シセツスウ</t>
    </rPh>
    <phoneticPr fontId="2"/>
  </si>
  <si>
    <t>食品等収去検査数</t>
    <rPh sb="0" eb="2">
      <t>ショクヒン</t>
    </rPh>
    <rPh sb="2" eb="3">
      <t>ナド</t>
    </rPh>
    <rPh sb="3" eb="4">
      <t>シュウ</t>
    </rPh>
    <rPh sb="4" eb="5">
      <t>キョ</t>
    </rPh>
    <rPh sb="5" eb="7">
      <t>ケンサ</t>
    </rPh>
    <rPh sb="7" eb="8">
      <t>カズ</t>
    </rPh>
    <phoneticPr fontId="2"/>
  </si>
  <si>
    <t>医薬品等取扱業者数</t>
    <rPh sb="0" eb="3">
      <t>イヤクヒン</t>
    </rPh>
    <rPh sb="3" eb="4">
      <t>ナド</t>
    </rPh>
    <rPh sb="4" eb="5">
      <t>ト</t>
    </rPh>
    <rPh sb="5" eb="6">
      <t>アツカ</t>
    </rPh>
    <rPh sb="6" eb="9">
      <t>ギョウシャスウ</t>
    </rPh>
    <phoneticPr fontId="2"/>
  </si>
  <si>
    <t>保健師家庭訪問数</t>
    <rPh sb="0" eb="2">
      <t>ホケン</t>
    </rPh>
    <rPh sb="2" eb="3">
      <t>シ</t>
    </rPh>
    <rPh sb="3" eb="5">
      <t>カテイ</t>
    </rPh>
    <rPh sb="5" eb="7">
      <t>ホウモン</t>
    </rPh>
    <rPh sb="7" eb="8">
      <t>カズ</t>
    </rPh>
    <phoneticPr fontId="2"/>
  </si>
  <si>
    <t>保健師業務別割合</t>
    <rPh sb="0" eb="2">
      <t>ホケン</t>
    </rPh>
    <rPh sb="2" eb="3">
      <t>シ</t>
    </rPh>
    <rPh sb="3" eb="5">
      <t>ギョウム</t>
    </rPh>
    <rPh sb="5" eb="6">
      <t>ベツ</t>
    </rPh>
    <rPh sb="6" eb="8">
      <t>ワリアイ</t>
    </rPh>
    <phoneticPr fontId="2"/>
  </si>
  <si>
    <t>保健所把握精神障害者数（新規）</t>
    <rPh sb="0" eb="3">
      <t>ホケンショ</t>
    </rPh>
    <rPh sb="3" eb="5">
      <t>ハアク</t>
    </rPh>
    <rPh sb="5" eb="7">
      <t>セイシン</t>
    </rPh>
    <rPh sb="7" eb="10">
      <t>ショウガイシャ</t>
    </rPh>
    <rPh sb="10" eb="11">
      <t>スウ</t>
    </rPh>
    <rPh sb="12" eb="14">
      <t>シンキ</t>
    </rPh>
    <phoneticPr fontId="2"/>
  </si>
  <si>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2"/>
  </si>
  <si>
    <t>精神保健事業</t>
    <rPh sb="0" eb="2">
      <t>セイシン</t>
    </rPh>
    <rPh sb="2" eb="4">
      <t>ホケン</t>
    </rPh>
    <rPh sb="4" eb="6">
      <t>ジギョウ</t>
    </rPh>
    <phoneticPr fontId="2"/>
  </si>
  <si>
    <t>小児医療等給付事業</t>
    <rPh sb="0" eb="2">
      <t>ショウニ</t>
    </rPh>
    <rPh sb="2" eb="4">
      <t>イリョウ</t>
    </rPh>
    <rPh sb="4" eb="5">
      <t>ナド</t>
    </rPh>
    <rPh sb="5" eb="7">
      <t>キュウフ</t>
    </rPh>
    <rPh sb="7" eb="9">
      <t>ジギョウ</t>
    </rPh>
    <phoneticPr fontId="2"/>
  </si>
  <si>
    <t>表　　　　　　題</t>
    <rPh sb="0" eb="1">
      <t>オモテ</t>
    </rPh>
    <rPh sb="7" eb="8">
      <t>ダイ</t>
    </rPh>
    <phoneticPr fontId="2"/>
  </si>
  <si>
    <t>結核管理検診数</t>
    <rPh sb="0" eb="2">
      <t>ケッカク</t>
    </rPh>
    <rPh sb="2" eb="4">
      <t>カンリ</t>
    </rPh>
    <rPh sb="4" eb="6">
      <t>ケンシン</t>
    </rPh>
    <rPh sb="6" eb="7">
      <t>スウ</t>
    </rPh>
    <phoneticPr fontId="2"/>
  </si>
  <si>
    <t>水道普及状況</t>
    <rPh sb="0" eb="2">
      <t>スイドウ</t>
    </rPh>
    <rPh sb="2" eb="4">
      <t>フキュウ</t>
    </rPh>
    <rPh sb="4" eb="6">
      <t>ジョウキョウ</t>
    </rPh>
    <phoneticPr fontId="2"/>
  </si>
  <si>
    <t>食品衛生（監視数）</t>
    <rPh sb="0" eb="2">
      <t>ショクヒン</t>
    </rPh>
    <rPh sb="2" eb="4">
      <t>エイセイ</t>
    </rPh>
    <rPh sb="5" eb="7">
      <t>カンシ</t>
    </rPh>
    <rPh sb="7" eb="8">
      <t>カズ</t>
    </rPh>
    <phoneticPr fontId="2"/>
  </si>
  <si>
    <t>狂犬病予防及び野犬掃とう数</t>
    <rPh sb="0" eb="3">
      <t>キョウケンビョウ</t>
    </rPh>
    <rPh sb="3" eb="5">
      <t>ヨボウ</t>
    </rPh>
    <rPh sb="5" eb="6">
      <t>オヨ</t>
    </rPh>
    <rPh sb="7" eb="9">
      <t>ヤケン</t>
    </rPh>
    <rPh sb="9" eb="10">
      <t>ハ</t>
    </rPh>
    <rPh sb="12" eb="13">
      <t>カズ</t>
    </rPh>
    <phoneticPr fontId="2"/>
  </si>
  <si>
    <t>保健医療施設数</t>
    <rPh sb="0" eb="2">
      <t>ホケン</t>
    </rPh>
    <rPh sb="2" eb="4">
      <t>イリョウ</t>
    </rPh>
    <rPh sb="4" eb="7">
      <t>シセツスウ</t>
    </rPh>
    <phoneticPr fontId="2"/>
  </si>
  <si>
    <t>28～2</t>
  </si>
  <si>
    <t>結核新登録患者数（年齢階級別）</t>
    <rPh sb="0" eb="2">
      <t>ケッカク</t>
    </rPh>
    <rPh sb="2" eb="3">
      <t>シン</t>
    </rPh>
    <rPh sb="3" eb="5">
      <t>トウロク</t>
    </rPh>
    <rPh sb="5" eb="8">
      <t>カンジャスウ</t>
    </rPh>
    <rPh sb="9" eb="11">
      <t>ネンレイ</t>
    </rPh>
    <rPh sb="11" eb="14">
      <t>カイキュウベツ</t>
    </rPh>
    <phoneticPr fontId="2"/>
  </si>
  <si>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2"/>
  </si>
  <si>
    <t>結核予防（ＢＣＧ）</t>
    <rPh sb="0" eb="2">
      <t>ケッカク</t>
    </rPh>
    <rPh sb="2" eb="4">
      <t>ヨボウ</t>
    </rPh>
    <phoneticPr fontId="2"/>
  </si>
  <si>
    <t>献血者数</t>
    <rPh sb="0" eb="2">
      <t>ケンケツ</t>
    </rPh>
    <rPh sb="2" eb="3">
      <t>シャ</t>
    </rPh>
    <rPh sb="3" eb="4">
      <t>カズ</t>
    </rPh>
    <phoneticPr fontId="2"/>
  </si>
  <si>
    <t>介護保険（施設数、検査数）</t>
    <rPh sb="0" eb="2">
      <t>カイゴ</t>
    </rPh>
    <rPh sb="2" eb="4">
      <t>ホケン</t>
    </rPh>
    <rPh sb="5" eb="8">
      <t>シセツスウ</t>
    </rPh>
    <rPh sb="9" eb="11">
      <t>ケンサ</t>
    </rPh>
    <rPh sb="11" eb="12">
      <t>スウ</t>
    </rPh>
    <phoneticPr fontId="2"/>
  </si>
  <si>
    <t>結核患者家族等検診数</t>
    <rPh sb="0" eb="2">
      <t>ケッカク</t>
    </rPh>
    <rPh sb="2" eb="4">
      <t>カンジャ</t>
    </rPh>
    <rPh sb="4" eb="6">
      <t>カゾク</t>
    </rPh>
    <rPh sb="6" eb="7">
      <t>ナド</t>
    </rPh>
    <rPh sb="7" eb="9">
      <t>ケンシン</t>
    </rPh>
    <rPh sb="9" eb="10">
      <t>スウ</t>
    </rPh>
    <phoneticPr fontId="2"/>
  </si>
  <si>
    <t>区　　分</t>
    <rPh sb="0" eb="1">
      <t>ク</t>
    </rPh>
    <rPh sb="3" eb="4">
      <t>ブン</t>
    </rPh>
    <phoneticPr fontId="2"/>
  </si>
  <si>
    <t>様 式　　　番 号</t>
    <rPh sb="0" eb="1">
      <t>サマ</t>
    </rPh>
    <rPh sb="2" eb="3">
      <t>シキ</t>
    </rPh>
    <rPh sb="6" eb="7">
      <t>バン</t>
    </rPh>
    <rPh sb="8" eb="9">
      <t>ゴウ</t>
    </rPh>
    <phoneticPr fontId="2"/>
  </si>
  <si>
    <t>人口</t>
    <rPh sb="0" eb="2">
      <t>ジンコウ</t>
    </rPh>
    <phoneticPr fontId="2"/>
  </si>
  <si>
    <t>人口、世帯、面積及び人口密度</t>
    <rPh sb="0" eb="2">
      <t>ジンコウ</t>
    </rPh>
    <rPh sb="3" eb="5">
      <t>セタイ</t>
    </rPh>
    <rPh sb="6" eb="8">
      <t>メンセキ</t>
    </rPh>
    <rPh sb="8" eb="9">
      <t>オヨ</t>
    </rPh>
    <rPh sb="10" eb="12">
      <t>ジンコウ</t>
    </rPh>
    <rPh sb="12" eb="14">
      <t>ミツド</t>
    </rPh>
    <phoneticPr fontId="2"/>
  </si>
  <si>
    <t>国勢調査総人口の推移</t>
    <rPh sb="0" eb="2">
      <t>コクセイ</t>
    </rPh>
    <rPh sb="2" eb="4">
      <t>チョウサ</t>
    </rPh>
    <rPh sb="4" eb="7">
      <t>ソウジンコウ</t>
    </rPh>
    <rPh sb="8" eb="10">
      <t>スイイ</t>
    </rPh>
    <phoneticPr fontId="2"/>
  </si>
  <si>
    <t>国勢調査総人口（性・年齢階級別）</t>
    <rPh sb="0" eb="2">
      <t>コクセイ</t>
    </rPh>
    <rPh sb="2" eb="4">
      <t>チョウサ</t>
    </rPh>
    <rPh sb="4" eb="7">
      <t>ソウジンコウ</t>
    </rPh>
    <rPh sb="8" eb="9">
      <t>セイ</t>
    </rPh>
    <rPh sb="10" eb="12">
      <t>ネンレイ</t>
    </rPh>
    <rPh sb="12" eb="15">
      <t>カイキュウベツ</t>
    </rPh>
    <phoneticPr fontId="2"/>
  </si>
  <si>
    <t>人口動態総覧（実数・率）</t>
    <rPh sb="0" eb="2">
      <t>ジンコウ</t>
    </rPh>
    <rPh sb="2" eb="4">
      <t>ドウタイ</t>
    </rPh>
    <rPh sb="4" eb="6">
      <t>ソウラン</t>
    </rPh>
    <rPh sb="7" eb="9">
      <t>ジッスウ</t>
    </rPh>
    <rPh sb="10" eb="11">
      <t>リツ</t>
    </rPh>
    <phoneticPr fontId="2"/>
  </si>
  <si>
    <t>出生数（性・体重別）</t>
    <rPh sb="0" eb="3">
      <t>シュッショウスウ</t>
    </rPh>
    <rPh sb="4" eb="5">
      <t>セイ</t>
    </rPh>
    <rPh sb="6" eb="9">
      <t>タイジュウベツ</t>
    </rPh>
    <phoneticPr fontId="2"/>
  </si>
  <si>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2"/>
  </si>
  <si>
    <t>死亡数（性・年齢階級別）</t>
    <rPh sb="0" eb="3">
      <t>シボウスウ</t>
    </rPh>
    <rPh sb="4" eb="5">
      <t>セイ</t>
    </rPh>
    <rPh sb="6" eb="8">
      <t>ネンレイ</t>
    </rPh>
    <rPh sb="8" eb="11">
      <t>カイキュウベツ</t>
    </rPh>
    <phoneticPr fontId="2"/>
  </si>
  <si>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2"/>
  </si>
  <si>
    <t>悪性新生物死亡数（性・年齢階級別）</t>
    <rPh sb="0" eb="2">
      <t>アクセイ</t>
    </rPh>
    <rPh sb="2" eb="5">
      <t>シンセイブツ</t>
    </rPh>
    <rPh sb="5" eb="8">
      <t>シボウスウ</t>
    </rPh>
    <rPh sb="9" eb="10">
      <t>セイ</t>
    </rPh>
    <rPh sb="11" eb="13">
      <t>ネンレイ</t>
    </rPh>
    <rPh sb="13" eb="16">
      <t>カイキュウベツ</t>
    </rPh>
    <phoneticPr fontId="2"/>
  </si>
  <si>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2"/>
  </si>
  <si>
    <t>心疾患死亡数（性・年齢階級別）</t>
    <rPh sb="0" eb="3">
      <t>シンシッカン</t>
    </rPh>
    <rPh sb="3" eb="6">
      <t>シボウスウ</t>
    </rPh>
    <rPh sb="7" eb="8">
      <t>セイ</t>
    </rPh>
    <rPh sb="9" eb="11">
      <t>ネンレイ</t>
    </rPh>
    <rPh sb="11" eb="14">
      <t>カイキュウベツ</t>
    </rPh>
    <phoneticPr fontId="2"/>
  </si>
  <si>
    <t>心疾患死亡数（性・病類別）</t>
    <rPh sb="0" eb="3">
      <t>シンシッカン</t>
    </rPh>
    <rPh sb="3" eb="6">
      <t>シボウスウ</t>
    </rPh>
    <rPh sb="7" eb="8">
      <t>セイ</t>
    </rPh>
    <rPh sb="9" eb="10">
      <t>ヤマイ</t>
    </rPh>
    <rPh sb="10" eb="12">
      <t>ルイベツ</t>
    </rPh>
    <phoneticPr fontId="2"/>
  </si>
  <si>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2"/>
  </si>
  <si>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2"/>
  </si>
  <si>
    <t>脳血管疾患死亡数（性・年齢階級別）</t>
    <rPh sb="0" eb="3">
      <t>ノウケッカン</t>
    </rPh>
    <rPh sb="3" eb="5">
      <t>シッカン</t>
    </rPh>
    <rPh sb="5" eb="8">
      <t>シボウスウ</t>
    </rPh>
    <rPh sb="9" eb="10">
      <t>セイ</t>
    </rPh>
    <rPh sb="11" eb="13">
      <t>ネンレイ</t>
    </rPh>
    <rPh sb="13" eb="16">
      <t>カイキュウベツ</t>
    </rPh>
    <phoneticPr fontId="2"/>
  </si>
  <si>
    <t>脳血管疾患死亡数（性・病類別）</t>
    <rPh sb="0" eb="3">
      <t>ノウケッカン</t>
    </rPh>
    <rPh sb="3" eb="5">
      <t>シッカン</t>
    </rPh>
    <rPh sb="5" eb="8">
      <t>シボウスウ</t>
    </rPh>
    <rPh sb="9" eb="10">
      <t>セイ</t>
    </rPh>
    <rPh sb="11" eb="12">
      <t>ヤマイ</t>
    </rPh>
    <rPh sb="12" eb="14">
      <t>ルイベツ</t>
    </rPh>
    <phoneticPr fontId="2"/>
  </si>
  <si>
    <t>脳内出血死亡数（性・年齢階級別）</t>
    <rPh sb="0" eb="2">
      <t>ノウナイ</t>
    </rPh>
    <rPh sb="2" eb="4">
      <t>シュッケツ</t>
    </rPh>
    <rPh sb="4" eb="7">
      <t>シボウスウ</t>
    </rPh>
    <rPh sb="8" eb="9">
      <t>セイ</t>
    </rPh>
    <rPh sb="10" eb="12">
      <t>ネンレイ</t>
    </rPh>
    <rPh sb="12" eb="15">
      <t>カイキュウベツ</t>
    </rPh>
    <phoneticPr fontId="2"/>
  </si>
  <si>
    <t>脳梗塞死亡数（性・年齢階級別）</t>
    <rPh sb="0" eb="3">
      <t>ノウコウソク</t>
    </rPh>
    <rPh sb="3" eb="6">
      <t>シボウスウ</t>
    </rPh>
    <rPh sb="7" eb="8">
      <t>セイ</t>
    </rPh>
    <rPh sb="9" eb="11">
      <t>ネンレイ</t>
    </rPh>
    <rPh sb="11" eb="14">
      <t>カイキュウベツ</t>
    </rPh>
    <phoneticPr fontId="2"/>
  </si>
  <si>
    <t>肺炎死亡数（性・年齢階級別）</t>
    <rPh sb="0" eb="2">
      <t>ハイエン</t>
    </rPh>
    <rPh sb="2" eb="5">
      <t>シボウスウ</t>
    </rPh>
    <rPh sb="6" eb="7">
      <t>セイ</t>
    </rPh>
    <rPh sb="8" eb="10">
      <t>ネンレイ</t>
    </rPh>
    <rPh sb="10" eb="13">
      <t>カイキュウベツ</t>
    </rPh>
    <phoneticPr fontId="2"/>
  </si>
  <si>
    <t>不慮の事故死亡数（性・年齢階級別）</t>
    <rPh sb="0" eb="2">
      <t>フリョ</t>
    </rPh>
    <rPh sb="3" eb="5">
      <t>ジコ</t>
    </rPh>
    <rPh sb="5" eb="8">
      <t>シボウスウ</t>
    </rPh>
    <rPh sb="9" eb="10">
      <t>セイ</t>
    </rPh>
    <rPh sb="11" eb="13">
      <t>ネンレイ</t>
    </rPh>
    <rPh sb="13" eb="16">
      <t>カイキュウベツ</t>
    </rPh>
    <phoneticPr fontId="2"/>
  </si>
  <si>
    <t>自殺死亡数（性・年齢階級別）</t>
    <rPh sb="0" eb="2">
      <t>ジサツ</t>
    </rPh>
    <rPh sb="2" eb="5">
      <t>シボウスウ</t>
    </rPh>
    <rPh sb="6" eb="7">
      <t>セイ</t>
    </rPh>
    <rPh sb="8" eb="10">
      <t>ネンレイ</t>
    </rPh>
    <rPh sb="10" eb="12">
      <t>カイキュウ</t>
    </rPh>
    <rPh sb="12" eb="13">
      <t>ベツ</t>
    </rPh>
    <phoneticPr fontId="2"/>
  </si>
  <si>
    <t>母子保健（妊娠の届出・健康診査）</t>
    <rPh sb="0" eb="2">
      <t>ボシ</t>
    </rPh>
    <rPh sb="2" eb="4">
      <t>ホケン</t>
    </rPh>
    <rPh sb="5" eb="7">
      <t>ニンシン</t>
    </rPh>
    <rPh sb="8" eb="9">
      <t>トド</t>
    </rPh>
    <rPh sb="9" eb="10">
      <t>デ</t>
    </rPh>
    <rPh sb="11" eb="13">
      <t>ケンコウ</t>
    </rPh>
    <rPh sb="13" eb="15">
      <t>シンサ</t>
    </rPh>
    <phoneticPr fontId="2"/>
  </si>
  <si>
    <t>母子保健（保健指導）</t>
    <rPh sb="0" eb="2">
      <t>ボシ</t>
    </rPh>
    <rPh sb="2" eb="4">
      <t>ホケン</t>
    </rPh>
    <rPh sb="5" eb="7">
      <t>ホケン</t>
    </rPh>
    <rPh sb="7" eb="9">
      <t>シドウ</t>
    </rPh>
    <phoneticPr fontId="2"/>
  </si>
  <si>
    <t>母子保健（訪問指導）</t>
    <rPh sb="0" eb="2">
      <t>ボシ</t>
    </rPh>
    <rPh sb="2" eb="4">
      <t>ホケン</t>
    </rPh>
    <rPh sb="5" eb="7">
      <t>ホウモン</t>
    </rPh>
    <rPh sb="7" eb="9">
      <t>シドウ</t>
    </rPh>
    <phoneticPr fontId="2"/>
  </si>
  <si>
    <t>健康増進（栄養・運動等指導）</t>
    <rPh sb="0" eb="2">
      <t>ケンコウ</t>
    </rPh>
    <rPh sb="2" eb="4">
      <t>ゾウシン</t>
    </rPh>
    <rPh sb="5" eb="7">
      <t>エイヨウ</t>
    </rPh>
    <rPh sb="8" eb="10">
      <t>ウンドウ</t>
    </rPh>
    <rPh sb="10" eb="11">
      <t>ナド</t>
    </rPh>
    <rPh sb="11" eb="13">
      <t>シドウ</t>
    </rPh>
    <phoneticPr fontId="2"/>
  </si>
  <si>
    <t>予防接種（定期）接種者数</t>
    <rPh sb="0" eb="2">
      <t>ヨボウ</t>
    </rPh>
    <rPh sb="2" eb="4">
      <t>セッシュ</t>
    </rPh>
    <rPh sb="5" eb="7">
      <t>テイキ</t>
    </rPh>
    <rPh sb="8" eb="10">
      <t>セッシュ</t>
    </rPh>
    <rPh sb="10" eb="11">
      <t>シャ</t>
    </rPh>
    <rPh sb="11" eb="12">
      <t>スウ</t>
    </rPh>
    <phoneticPr fontId="2"/>
  </si>
  <si>
    <t>歯科保健（予防処置・治療）</t>
    <rPh sb="0" eb="2">
      <t>シカ</t>
    </rPh>
    <rPh sb="2" eb="4">
      <t>ホケン</t>
    </rPh>
    <rPh sb="5" eb="7">
      <t>ヨボウ</t>
    </rPh>
    <rPh sb="7" eb="9">
      <t>ショチ</t>
    </rPh>
    <rPh sb="10" eb="12">
      <t>チリョウ</t>
    </rPh>
    <phoneticPr fontId="2"/>
  </si>
  <si>
    <t>医療給付事業</t>
    <rPh sb="0" eb="2">
      <t>イリョウ</t>
    </rPh>
    <rPh sb="2" eb="4">
      <t>キュウフ</t>
    </rPh>
    <rPh sb="4" eb="6">
      <t>ジギョウ</t>
    </rPh>
    <phoneticPr fontId="2"/>
  </si>
  <si>
    <t>老人保健事業（健康手帳の交付）</t>
    <rPh sb="0" eb="2">
      <t>ロウジン</t>
    </rPh>
    <rPh sb="2" eb="4">
      <t>ホケン</t>
    </rPh>
    <rPh sb="4" eb="6">
      <t>ジギョウ</t>
    </rPh>
    <rPh sb="7" eb="9">
      <t>ケンコウ</t>
    </rPh>
    <rPh sb="9" eb="11">
      <t>テチョウ</t>
    </rPh>
    <rPh sb="12" eb="14">
      <t>コウフ</t>
    </rPh>
    <phoneticPr fontId="2"/>
  </si>
  <si>
    <t>老人保健事業（健康教育）</t>
    <rPh sb="0" eb="2">
      <t>ロウジン</t>
    </rPh>
    <rPh sb="2" eb="4">
      <t>ホケン</t>
    </rPh>
    <rPh sb="4" eb="6">
      <t>ジギョウ</t>
    </rPh>
    <rPh sb="7" eb="9">
      <t>ケンコウ</t>
    </rPh>
    <rPh sb="9" eb="11">
      <t>キョウイク</t>
    </rPh>
    <phoneticPr fontId="2"/>
  </si>
  <si>
    <t>老人保健事業（健康相談）</t>
    <rPh sb="0" eb="2">
      <t>ロウジン</t>
    </rPh>
    <rPh sb="2" eb="4">
      <t>ホケン</t>
    </rPh>
    <rPh sb="4" eb="6">
      <t>ジギョウ</t>
    </rPh>
    <rPh sb="7" eb="9">
      <t>ケンコウ</t>
    </rPh>
    <rPh sb="9" eb="11">
      <t>ソウダン</t>
    </rPh>
    <phoneticPr fontId="2"/>
  </si>
  <si>
    <t>老人保健事業（基本健康診査）</t>
    <rPh sb="0" eb="2">
      <t>ロウジン</t>
    </rPh>
    <rPh sb="2" eb="4">
      <t>ホケン</t>
    </rPh>
    <rPh sb="4" eb="6">
      <t>ジギョウ</t>
    </rPh>
    <rPh sb="7" eb="9">
      <t>キホン</t>
    </rPh>
    <rPh sb="9" eb="11">
      <t>ケンコウ</t>
    </rPh>
    <rPh sb="11" eb="13">
      <t>シンサ</t>
    </rPh>
    <phoneticPr fontId="2"/>
  </si>
  <si>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2"/>
  </si>
  <si>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2"/>
  </si>
  <si>
    <t>老人保健事業（機能訓練）</t>
    <rPh sb="0" eb="2">
      <t>ロウジン</t>
    </rPh>
    <rPh sb="2" eb="4">
      <t>ホケン</t>
    </rPh>
    <rPh sb="4" eb="6">
      <t>ジギョウ</t>
    </rPh>
    <rPh sb="7" eb="9">
      <t>キノウ</t>
    </rPh>
    <rPh sb="9" eb="11">
      <t>クンレン</t>
    </rPh>
    <phoneticPr fontId="2"/>
  </si>
  <si>
    <t>老人保健事業（訪問指導）</t>
    <rPh sb="0" eb="2">
      <t>ロウジン</t>
    </rPh>
    <rPh sb="2" eb="4">
      <t>ホケン</t>
    </rPh>
    <rPh sb="4" eb="6">
      <t>ジギョウ</t>
    </rPh>
    <rPh sb="7" eb="9">
      <t>ホウモン</t>
    </rPh>
    <rPh sb="9" eb="11">
      <t>シドウ</t>
    </rPh>
    <phoneticPr fontId="2"/>
  </si>
  <si>
    <t>56～2</t>
  </si>
  <si>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2"/>
  </si>
  <si>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2"/>
  </si>
  <si>
    <t>環境衛生（監視数）</t>
    <rPh sb="0" eb="2">
      <t>カンキョウ</t>
    </rPh>
    <rPh sb="2" eb="4">
      <t>エイセイ</t>
    </rPh>
    <rPh sb="5" eb="7">
      <t>カンシ</t>
    </rPh>
    <rPh sb="7" eb="8">
      <t>カズ</t>
    </rPh>
    <phoneticPr fontId="2"/>
  </si>
  <si>
    <t>衛生教育</t>
    <rPh sb="0" eb="2">
      <t>エイセイ</t>
    </rPh>
    <rPh sb="2" eb="4">
      <t>キョウイク</t>
    </rPh>
    <phoneticPr fontId="2"/>
  </si>
  <si>
    <t>1章</t>
    <rPh sb="1" eb="2">
      <t>ショウ</t>
    </rPh>
    <phoneticPr fontId="2"/>
  </si>
  <si>
    <t>人</t>
    <rPh sb="0" eb="1">
      <t>ヒト</t>
    </rPh>
    <phoneticPr fontId="2"/>
  </si>
  <si>
    <t>口</t>
    <rPh sb="0" eb="1">
      <t>クチ</t>
    </rPh>
    <phoneticPr fontId="2"/>
  </si>
  <si>
    <t>動</t>
    <rPh sb="0" eb="1">
      <t>ドウ</t>
    </rPh>
    <phoneticPr fontId="2"/>
  </si>
  <si>
    <t>向</t>
    <rPh sb="0" eb="1">
      <t>ム</t>
    </rPh>
    <phoneticPr fontId="2"/>
  </si>
  <si>
    <t>2章</t>
    <rPh sb="1" eb="2">
      <t>ショウ</t>
    </rPh>
    <phoneticPr fontId="2"/>
  </si>
  <si>
    <t>保</t>
    <rPh sb="0" eb="1">
      <t>ホ</t>
    </rPh>
    <phoneticPr fontId="2"/>
  </si>
  <si>
    <t>健</t>
    <rPh sb="0" eb="1">
      <t>ケン</t>
    </rPh>
    <phoneticPr fontId="2"/>
  </si>
  <si>
    <t>予</t>
    <rPh sb="0" eb="1">
      <t>ヨ</t>
    </rPh>
    <phoneticPr fontId="2"/>
  </si>
  <si>
    <t>防</t>
    <rPh sb="0" eb="1">
      <t>ボウ</t>
    </rPh>
    <phoneticPr fontId="2"/>
  </si>
  <si>
    <t>結核</t>
    <rPh sb="0" eb="2">
      <t>ケッカク</t>
    </rPh>
    <phoneticPr fontId="2"/>
  </si>
  <si>
    <t>感染症</t>
    <rPh sb="0" eb="3">
      <t>カンセンショウ</t>
    </rPh>
    <phoneticPr fontId="2"/>
  </si>
  <si>
    <t>医療</t>
    <rPh sb="0" eb="2">
      <t>イリョウ</t>
    </rPh>
    <phoneticPr fontId="2"/>
  </si>
  <si>
    <t>3章</t>
    <rPh sb="1" eb="2">
      <t>ショウ</t>
    </rPh>
    <phoneticPr fontId="2"/>
  </si>
  <si>
    <t>医</t>
    <rPh sb="0" eb="1">
      <t>イ</t>
    </rPh>
    <phoneticPr fontId="2"/>
  </si>
  <si>
    <t>療</t>
    <rPh sb="0" eb="1">
      <t>リョウ</t>
    </rPh>
    <phoneticPr fontId="2"/>
  </si>
  <si>
    <t>薬</t>
    <rPh sb="0" eb="1">
      <t>ヤク</t>
    </rPh>
    <phoneticPr fontId="2"/>
  </si>
  <si>
    <t>事</t>
    <rPh sb="0" eb="1">
      <t>ジ</t>
    </rPh>
    <phoneticPr fontId="2"/>
  </si>
  <si>
    <t>介護保険</t>
    <rPh sb="0" eb="2">
      <t>カイゴ</t>
    </rPh>
    <rPh sb="2" eb="4">
      <t>ホケン</t>
    </rPh>
    <phoneticPr fontId="2"/>
  </si>
  <si>
    <t>4章</t>
    <rPh sb="1" eb="2">
      <t>ショウ</t>
    </rPh>
    <phoneticPr fontId="2"/>
  </si>
  <si>
    <t>生</t>
    <rPh sb="0" eb="1">
      <t>セイ</t>
    </rPh>
    <phoneticPr fontId="2"/>
  </si>
  <si>
    <t>活</t>
    <rPh sb="0" eb="1">
      <t>カツ</t>
    </rPh>
    <phoneticPr fontId="2"/>
  </si>
  <si>
    <t>環</t>
    <rPh sb="0" eb="1">
      <t>カン</t>
    </rPh>
    <phoneticPr fontId="2"/>
  </si>
  <si>
    <t>境</t>
    <rPh sb="0" eb="1">
      <t>キョウ</t>
    </rPh>
    <phoneticPr fontId="2"/>
  </si>
  <si>
    <t>5章</t>
    <rPh sb="1" eb="2">
      <t>ショウ</t>
    </rPh>
    <phoneticPr fontId="2"/>
  </si>
  <si>
    <t>衛生</t>
    <rPh sb="0" eb="2">
      <t>エイセイ</t>
    </rPh>
    <phoneticPr fontId="2"/>
  </si>
  <si>
    <t>教育等</t>
    <rPh sb="0" eb="2">
      <t>キョウイク</t>
    </rPh>
    <rPh sb="2" eb="3">
      <t>ナド</t>
    </rPh>
    <phoneticPr fontId="2"/>
  </si>
  <si>
    <t>の</t>
    <phoneticPr fontId="2"/>
  </si>
  <si>
    <t>12～1</t>
    <phoneticPr fontId="2"/>
  </si>
  <si>
    <t>12～2</t>
    <phoneticPr fontId="2"/>
  </si>
  <si>
    <t>12～3</t>
    <phoneticPr fontId="2"/>
  </si>
  <si>
    <t>14～1</t>
    <phoneticPr fontId="2"/>
  </si>
  <si>
    <t>14～2</t>
    <phoneticPr fontId="2"/>
  </si>
  <si>
    <t>14～3</t>
    <phoneticPr fontId="2"/>
  </si>
  <si>
    <t>（「ツベルクリン反応検査」の各項目）</t>
    <rPh sb="8" eb="10">
      <t>ハンノウ</t>
    </rPh>
    <rPh sb="10" eb="12">
      <t>ケンサ</t>
    </rPh>
    <rPh sb="14" eb="15">
      <t>カク</t>
    </rPh>
    <rPh sb="15" eb="17">
      <t>コウモク</t>
    </rPh>
    <phoneticPr fontId="2"/>
  </si>
  <si>
    <t>（上記以外の項目）</t>
    <rPh sb="1" eb="3">
      <t>ジョウキ</t>
    </rPh>
    <rPh sb="3" eb="5">
      <t>イガイ</t>
    </rPh>
    <rPh sb="6" eb="8">
      <t>コウモク</t>
    </rPh>
    <phoneticPr fontId="2"/>
  </si>
  <si>
    <t>（重度等医療）</t>
    <rPh sb="1" eb="3">
      <t>ジュウド</t>
    </rPh>
    <rPh sb="3" eb="4">
      <t>ナド</t>
    </rPh>
    <rPh sb="4" eb="6">
      <t>イリョウ</t>
    </rPh>
    <phoneticPr fontId="2"/>
  </si>
  <si>
    <t>（母子・乳幼児医療）</t>
    <rPh sb="1" eb="3">
      <t>ボシ</t>
    </rPh>
    <rPh sb="4" eb="7">
      <t>ニュウヨウジ</t>
    </rPh>
    <rPh sb="7" eb="9">
      <t>イリョウ</t>
    </rPh>
    <phoneticPr fontId="2"/>
  </si>
  <si>
    <t>（育成医療）</t>
    <rPh sb="1" eb="3">
      <t>イクセイ</t>
    </rPh>
    <rPh sb="3" eb="5">
      <t>イリョウ</t>
    </rPh>
    <phoneticPr fontId="2"/>
  </si>
  <si>
    <t>（未熟児・結核）</t>
    <rPh sb="1" eb="4">
      <t>ミジュクジ</t>
    </rPh>
    <rPh sb="5" eb="7">
      <t>ケッカク</t>
    </rPh>
    <phoneticPr fontId="2"/>
  </si>
  <si>
    <t>（小児慢性）</t>
    <rPh sb="1" eb="3">
      <t>ショウニ</t>
    </rPh>
    <rPh sb="3" eb="5">
      <t>マンセイ</t>
    </rPh>
    <phoneticPr fontId="2"/>
  </si>
  <si>
    <t>（「相談～普及啓発」の各項目）</t>
    <rPh sb="2" eb="4">
      <t>ソウダン</t>
    </rPh>
    <rPh sb="5" eb="7">
      <t>フキュウ</t>
    </rPh>
    <rPh sb="7" eb="9">
      <t>ケイハツ</t>
    </rPh>
    <rPh sb="11" eb="12">
      <t>カク</t>
    </rPh>
    <rPh sb="12" eb="14">
      <t>コウモク</t>
    </rPh>
    <phoneticPr fontId="2"/>
  </si>
  <si>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2"/>
  </si>
  <si>
    <t>（「病院～歯科診療所」の各項目）</t>
    <rPh sb="2" eb="4">
      <t>ビョウイン</t>
    </rPh>
    <rPh sb="5" eb="7">
      <t>シカ</t>
    </rPh>
    <rPh sb="7" eb="10">
      <t>シンリョウショ</t>
    </rPh>
    <rPh sb="12" eb="13">
      <t>カク</t>
    </rPh>
    <rPh sb="13" eb="15">
      <t>コウモク</t>
    </rPh>
    <phoneticPr fontId="2"/>
  </si>
  <si>
    <t>（助産所、衛生検査所）</t>
    <rPh sb="1" eb="4">
      <t>ジョサンショ</t>
    </rPh>
    <rPh sb="5" eb="7">
      <t>エイセイ</t>
    </rPh>
    <rPh sb="7" eb="10">
      <t>ケンサショ</t>
    </rPh>
    <phoneticPr fontId="2"/>
  </si>
  <si>
    <t>（「旅館～コインランドリー、化製場等施設」の各項目）</t>
    <rPh sb="2" eb="4">
      <t>リョカン</t>
    </rPh>
    <rPh sb="14" eb="15">
      <t>カ</t>
    </rPh>
    <rPh sb="15" eb="16">
      <t>セイ</t>
    </rPh>
    <rPh sb="16" eb="18">
      <t>バナド</t>
    </rPh>
    <rPh sb="18" eb="20">
      <t>シセツ</t>
    </rPh>
    <rPh sb="22" eb="25">
      <t>カクコウモク</t>
    </rPh>
    <phoneticPr fontId="2"/>
  </si>
  <si>
    <t>（「特定建築物」「建築物衛生登録業者」）</t>
    <rPh sb="2" eb="4">
      <t>トクテイ</t>
    </rPh>
    <rPh sb="4" eb="7">
      <t>ケンチクブツ</t>
    </rPh>
    <rPh sb="9" eb="12">
      <t>ケンチクブツ</t>
    </rPh>
    <rPh sb="12" eb="14">
      <t>エイセイ</t>
    </rPh>
    <rPh sb="14" eb="16">
      <t>トウロク</t>
    </rPh>
    <rPh sb="16" eb="18">
      <t>ギョウシャ</t>
    </rPh>
    <phoneticPr fontId="2"/>
  </si>
  <si>
    <t>市町村栄養改善活動状況</t>
    <rPh sb="0" eb="3">
      <t>シチョウソン</t>
    </rPh>
    <rPh sb="3" eb="5">
      <t>エイヨウ</t>
    </rPh>
    <rPh sb="5" eb="7">
      <t>カイゼン</t>
    </rPh>
    <rPh sb="7" eb="9">
      <t>カツドウ</t>
    </rPh>
    <rPh sb="9" eb="11">
      <t>ジョウキョウ</t>
    </rPh>
    <phoneticPr fontId="2"/>
  </si>
  <si>
    <t>医療施設数・病床数（人口10万対）</t>
    <rPh sb="0" eb="2">
      <t>イリョウ</t>
    </rPh>
    <rPh sb="2" eb="5">
      <t>シセツスウ</t>
    </rPh>
    <rPh sb="6" eb="9">
      <t>ビョウショウスウ</t>
    </rPh>
    <rPh sb="10" eb="12">
      <t>ジンコウ</t>
    </rPh>
    <rPh sb="14" eb="15">
      <t>マン</t>
    </rPh>
    <rPh sb="15" eb="16">
      <t>タイ</t>
    </rPh>
    <phoneticPr fontId="2"/>
  </si>
  <si>
    <t>水道</t>
    <rPh sb="0" eb="2">
      <t>スイドウ</t>
    </rPh>
    <phoneticPr fontId="2"/>
  </si>
  <si>
    <t>狂犬病</t>
    <rPh sb="0" eb="3">
      <t>キョウケンビョウ</t>
    </rPh>
    <phoneticPr fontId="2"/>
  </si>
  <si>
    <t>（「栄養士」の項目）</t>
    <rPh sb="2" eb="5">
      <t>エイヨウシ</t>
    </rPh>
    <rPh sb="7" eb="9">
      <t>コウモク</t>
    </rPh>
    <phoneticPr fontId="2"/>
  </si>
  <si>
    <t>と</t>
    <phoneticPr fontId="2"/>
  </si>
  <si>
    <t>（マル初）</t>
    <rPh sb="3" eb="4">
      <t>ショ</t>
    </rPh>
    <phoneticPr fontId="2"/>
  </si>
  <si>
    <t>（「マル初」「非定型抗酸菌陽性」）</t>
    <rPh sb="4" eb="5">
      <t>ショ</t>
    </rPh>
    <rPh sb="7" eb="8">
      <t>ヒ</t>
    </rPh>
    <rPh sb="8" eb="10">
      <t>テイケイ</t>
    </rPh>
    <rPh sb="10" eb="11">
      <t>コウ</t>
    </rPh>
    <rPh sb="11" eb="12">
      <t>サン</t>
    </rPh>
    <rPh sb="12" eb="13">
      <t>キン</t>
    </rPh>
    <rPh sb="13" eb="15">
      <t>ヨウセイ</t>
    </rPh>
    <phoneticPr fontId="2"/>
  </si>
  <si>
    <t>（老人医療給付）</t>
    <rPh sb="1" eb="3">
      <t>ロウジン</t>
    </rPh>
    <rPh sb="3" eb="5">
      <t>イリョウ</t>
    </rPh>
    <rPh sb="5" eb="7">
      <t>キュウフ</t>
    </rPh>
    <phoneticPr fontId="2"/>
  </si>
  <si>
    <t>（老人医療給付特別対策）</t>
    <rPh sb="1" eb="3">
      <t>ロウジン</t>
    </rPh>
    <rPh sb="7" eb="9">
      <t>トクベツ</t>
    </rPh>
    <rPh sb="9" eb="11">
      <t>タイサク</t>
    </rPh>
    <phoneticPr fontId="2"/>
  </si>
  <si>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2"/>
  </si>
  <si>
    <t>29～1</t>
    <phoneticPr fontId="2"/>
  </si>
  <si>
    <t>29～2</t>
    <phoneticPr fontId="2"/>
  </si>
  <si>
    <t>50～54</t>
    <phoneticPr fontId="2"/>
  </si>
  <si>
    <t>28～1</t>
    <phoneticPr fontId="2"/>
  </si>
  <si>
    <t>56～1</t>
    <phoneticPr fontId="2"/>
  </si>
  <si>
    <t>（胆振保健福祉事務所保健福祉部）</t>
    <rPh sb="1" eb="3">
      <t>イブリ</t>
    </rPh>
    <rPh sb="3" eb="5">
      <t>ホケン</t>
    </rPh>
    <rPh sb="5" eb="7">
      <t>フクシ</t>
    </rPh>
    <rPh sb="7" eb="10">
      <t>ジムショ</t>
    </rPh>
    <rPh sb="10" eb="12">
      <t>ホケン</t>
    </rPh>
    <rPh sb="12" eb="15">
      <t>フクシブ</t>
    </rPh>
    <phoneticPr fontId="2"/>
  </si>
  <si>
    <t>道北</t>
    <rPh sb="0" eb="2">
      <t>ドウホク</t>
    </rPh>
    <phoneticPr fontId="2"/>
  </si>
  <si>
    <t>（上川保健福祉事務所保健福祉部）</t>
    <rPh sb="1" eb="3">
      <t>カミカワ</t>
    </rPh>
    <rPh sb="3" eb="5">
      <t>ホケン</t>
    </rPh>
    <rPh sb="5" eb="7">
      <t>フクシ</t>
    </rPh>
    <rPh sb="7" eb="10">
      <t>ジムショ</t>
    </rPh>
    <rPh sb="10" eb="12">
      <t>ホケン</t>
    </rPh>
    <rPh sb="12" eb="15">
      <t>フクシブ</t>
    </rPh>
    <phoneticPr fontId="2"/>
  </si>
  <si>
    <t>オホーツク</t>
    <phoneticPr fontId="2"/>
  </si>
  <si>
    <t>十勝</t>
    <rPh sb="0" eb="2">
      <t>トカチ</t>
    </rPh>
    <phoneticPr fontId="2"/>
  </si>
  <si>
    <t>釧根</t>
    <rPh sb="0" eb="1">
      <t>セン</t>
    </rPh>
    <rPh sb="1" eb="2">
      <t>ネ</t>
    </rPh>
    <phoneticPr fontId="2"/>
  </si>
  <si>
    <t>道南</t>
    <rPh sb="0" eb="2">
      <t>ドウナン</t>
    </rPh>
    <phoneticPr fontId="2"/>
  </si>
  <si>
    <t>（渡島保健福祉事務所保健福祉部）</t>
    <rPh sb="1" eb="3">
      <t>オシマ</t>
    </rPh>
    <rPh sb="3" eb="5">
      <t>ホケン</t>
    </rPh>
    <rPh sb="5" eb="7">
      <t>フクシ</t>
    </rPh>
    <rPh sb="7" eb="10">
      <t>ジムショ</t>
    </rPh>
    <rPh sb="10" eb="12">
      <t>ホケン</t>
    </rPh>
    <rPh sb="12" eb="15">
      <t>フクシブ</t>
    </rPh>
    <phoneticPr fontId="2"/>
  </si>
  <si>
    <t>後志</t>
    <rPh sb="0" eb="2">
      <t>シリベシ</t>
    </rPh>
    <phoneticPr fontId="2"/>
  </si>
  <si>
    <t>（後志保健福祉事務所保健福祉部）</t>
    <rPh sb="1" eb="3">
      <t>シリベシ</t>
    </rPh>
    <rPh sb="3" eb="5">
      <t>ホケン</t>
    </rPh>
    <rPh sb="5" eb="7">
      <t>フクシ</t>
    </rPh>
    <rPh sb="7" eb="10">
      <t>ジムショ</t>
    </rPh>
    <rPh sb="10" eb="12">
      <t>ホケン</t>
    </rPh>
    <rPh sb="12" eb="15">
      <t>フクシブ</t>
    </rPh>
    <phoneticPr fontId="2"/>
  </si>
  <si>
    <t>石狩</t>
    <rPh sb="0" eb="2">
      <t>イシカリ</t>
    </rPh>
    <phoneticPr fontId="2"/>
  </si>
  <si>
    <t>空知</t>
    <rPh sb="0" eb="2">
      <t>ソラチ</t>
    </rPh>
    <phoneticPr fontId="2"/>
  </si>
  <si>
    <t>人口動態</t>
    <rPh sb="0" eb="2">
      <t>ジンコウ</t>
    </rPh>
    <rPh sb="2" eb="4">
      <t>ドウタイ</t>
    </rPh>
    <phoneticPr fontId="2"/>
  </si>
  <si>
    <t>母子保健</t>
    <rPh sb="0" eb="2">
      <t>ボシ</t>
    </rPh>
    <rPh sb="2" eb="4">
      <t>ホケン</t>
    </rPh>
    <phoneticPr fontId="2"/>
  </si>
  <si>
    <t>栄養改善</t>
    <rPh sb="0" eb="2">
      <t>エイヨウ</t>
    </rPh>
    <rPh sb="2" eb="4">
      <t>カイゼン</t>
    </rPh>
    <phoneticPr fontId="2"/>
  </si>
  <si>
    <t>歯科保健</t>
    <rPh sb="0" eb="2">
      <t>シカ</t>
    </rPh>
    <rPh sb="2" eb="4">
      <t>ホケン</t>
    </rPh>
    <phoneticPr fontId="2"/>
  </si>
  <si>
    <t>医療給付</t>
    <rPh sb="0" eb="2">
      <t>イリョウ</t>
    </rPh>
    <rPh sb="2" eb="4">
      <t>キュウフ</t>
    </rPh>
    <phoneticPr fontId="2"/>
  </si>
  <si>
    <t>成人保健</t>
    <rPh sb="0" eb="2">
      <t>セイジン</t>
    </rPh>
    <rPh sb="2" eb="4">
      <t>ホケン</t>
    </rPh>
    <phoneticPr fontId="2"/>
  </si>
  <si>
    <t>特定疾患</t>
    <rPh sb="0" eb="2">
      <t>トクテイ</t>
    </rPh>
    <rPh sb="2" eb="4">
      <t>シッカン</t>
    </rPh>
    <phoneticPr fontId="2"/>
  </si>
  <si>
    <t>精神保健</t>
    <rPh sb="0" eb="2">
      <t>セイシン</t>
    </rPh>
    <rPh sb="2" eb="4">
      <t>ホケン</t>
    </rPh>
    <phoneticPr fontId="2"/>
  </si>
  <si>
    <t>保健師活動</t>
    <rPh sb="0" eb="2">
      <t>ホケン</t>
    </rPh>
    <rPh sb="2" eb="3">
      <t>シ</t>
    </rPh>
    <rPh sb="3" eb="5">
      <t>カツドウ</t>
    </rPh>
    <phoneticPr fontId="2"/>
  </si>
  <si>
    <t>環境衛生</t>
    <rPh sb="0" eb="2">
      <t>カンキョウ</t>
    </rPh>
    <rPh sb="2" eb="4">
      <t>エイセイ</t>
    </rPh>
    <phoneticPr fontId="2"/>
  </si>
  <si>
    <t>食品衛生</t>
    <rPh sb="0" eb="2">
      <t>ショクヒン</t>
    </rPh>
    <rPh sb="2" eb="4">
      <t>エイセイ</t>
    </rPh>
    <phoneticPr fontId="2"/>
  </si>
  <si>
    <t>試験検査</t>
    <rPh sb="0" eb="2">
      <t>シケン</t>
    </rPh>
    <rPh sb="2" eb="4">
      <t>ケンサ</t>
    </rPh>
    <phoneticPr fontId="2"/>
  </si>
  <si>
    <t>○</t>
    <phoneticPr fontId="2"/>
  </si>
  <si>
    <t>全道</t>
  </si>
  <si>
    <t>-</t>
  </si>
  <si>
    <t>ジアルジア症</t>
  </si>
  <si>
    <t>梅毒</t>
  </si>
  <si>
    <t>破傷風</t>
  </si>
  <si>
    <t>受診率</t>
    <rPh sb="0" eb="3">
      <t>ジュシンリツ</t>
    </rPh>
    <phoneticPr fontId="2"/>
  </si>
  <si>
    <t>五類感染症（全数把握）</t>
    <rPh sb="0" eb="1">
      <t>ゴ</t>
    </rPh>
    <phoneticPr fontId="2"/>
  </si>
  <si>
    <t>アメーバ赤痢</t>
    <rPh sb="4" eb="6">
      <t>セキリ</t>
    </rPh>
    <phoneticPr fontId="2"/>
  </si>
  <si>
    <t>クリプトスポリジウム症</t>
    <rPh sb="10" eb="11">
      <t>ショウ</t>
    </rPh>
    <phoneticPr fontId="2"/>
  </si>
  <si>
    <t>クロイツフェルト・ヤコブ病</t>
    <rPh sb="12" eb="13">
      <t>ビョウ</t>
    </rPh>
    <phoneticPr fontId="2"/>
  </si>
  <si>
    <t>後天性免疫不全症候群</t>
    <rPh sb="0" eb="3">
      <t>コウテンセイ</t>
    </rPh>
    <rPh sb="3" eb="5">
      <t>メンエキ</t>
    </rPh>
    <rPh sb="5" eb="7">
      <t>フゼン</t>
    </rPh>
    <rPh sb="7" eb="10">
      <t>ショウコウグン</t>
    </rPh>
    <phoneticPr fontId="2"/>
  </si>
  <si>
    <t>先天性風しん症候群</t>
    <rPh sb="0" eb="3">
      <t>センテンセイ</t>
    </rPh>
    <rPh sb="3" eb="4">
      <t>フウ</t>
    </rPh>
    <rPh sb="6" eb="9">
      <t>ショウコウグン</t>
    </rPh>
    <phoneticPr fontId="2"/>
  </si>
  <si>
    <t>実　施　数</t>
  </si>
  <si>
    <t>計</t>
    <rPh sb="0" eb="1">
      <t>ケイ</t>
    </rPh>
    <phoneticPr fontId="2"/>
  </si>
  <si>
    <t>医療機関委託(再掲)</t>
    <rPh sb="0" eb="2">
      <t>イリョウ</t>
    </rPh>
    <rPh sb="2" eb="3">
      <t>キ</t>
    </rPh>
    <rPh sb="3" eb="4">
      <t>セキ</t>
    </rPh>
    <rPh sb="4" eb="6">
      <t>イタク</t>
    </rPh>
    <rPh sb="7" eb="9">
      <t>サイケイ</t>
    </rPh>
    <phoneticPr fontId="2"/>
  </si>
  <si>
    <t>改正案※</t>
    <rPh sb="0" eb="2">
      <t>カイセイ</t>
    </rPh>
    <rPh sb="2" eb="3">
      <t>アン</t>
    </rPh>
    <phoneticPr fontId="2"/>
  </si>
  <si>
    <t>※○は発行担当保健所から改正案有</t>
    <rPh sb="3" eb="5">
      <t>ハッコウ</t>
    </rPh>
    <rPh sb="5" eb="7">
      <t>タントウ</t>
    </rPh>
    <rPh sb="7" eb="10">
      <t>ホケンショ</t>
    </rPh>
    <rPh sb="12" eb="15">
      <t>カイセイアン</t>
    </rPh>
    <rPh sb="15" eb="16">
      <t>ア</t>
    </rPh>
    <phoneticPr fontId="2"/>
  </si>
  <si>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2"/>
  </si>
  <si>
    <t>（空知保健福祉事務所保健福祉部）</t>
    <rPh sb="1" eb="3">
      <t>ソラチ</t>
    </rPh>
    <rPh sb="3" eb="5">
      <t>ホケン</t>
    </rPh>
    <rPh sb="5" eb="7">
      <t>フクシ</t>
    </rPh>
    <rPh sb="7" eb="10">
      <t>ジムショ</t>
    </rPh>
    <rPh sb="10" eb="12">
      <t>ホケン</t>
    </rPh>
    <rPh sb="12" eb="15">
      <t>フクシブ</t>
    </rPh>
    <phoneticPr fontId="2"/>
  </si>
  <si>
    <t>日胆</t>
    <rPh sb="0" eb="1">
      <t>ヒ</t>
    </rPh>
    <rPh sb="1" eb="2">
      <t>タン</t>
    </rPh>
    <phoneticPr fontId="2"/>
  </si>
  <si>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2"/>
  </si>
  <si>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2"/>
  </si>
  <si>
    <t>（釧路保健福祉事務所保健福祉部）</t>
    <rPh sb="1" eb="3">
      <t>クシロ</t>
    </rPh>
    <rPh sb="3" eb="5">
      <t>ホケン</t>
    </rPh>
    <rPh sb="5" eb="7">
      <t>フクシ</t>
    </rPh>
    <rPh sb="7" eb="10">
      <t>ジムショ</t>
    </rPh>
    <rPh sb="10" eb="12">
      <t>ホケン</t>
    </rPh>
    <rPh sb="12" eb="15">
      <t>フクシブ</t>
    </rPh>
    <phoneticPr fontId="2"/>
  </si>
  <si>
    <t>57～1</t>
    <phoneticPr fontId="2"/>
  </si>
  <si>
    <t>57～2</t>
    <phoneticPr fontId="2"/>
  </si>
  <si>
    <t>57～3</t>
  </si>
  <si>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2"/>
  </si>
  <si>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2"/>
  </si>
  <si>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2"/>
  </si>
  <si>
    <t>○</t>
  </si>
  <si>
    <t>61～1</t>
    <phoneticPr fontId="2"/>
  </si>
  <si>
    <t>61～2</t>
    <phoneticPr fontId="2"/>
  </si>
  <si>
    <t>障害福祉サービス等の状況</t>
    <rPh sb="0" eb="2">
      <t>ショウガイ</t>
    </rPh>
    <rPh sb="2" eb="4">
      <t>フクシ</t>
    </rPh>
    <rPh sb="8" eb="9">
      <t>トウ</t>
    </rPh>
    <rPh sb="10" eb="12">
      <t>ジョウキョウ</t>
    </rPh>
    <phoneticPr fontId="2"/>
  </si>
  <si>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2"/>
  </si>
  <si>
    <t>○</t>
    <phoneticPr fontId="2"/>
  </si>
  <si>
    <t>（石狩保健福祉事務所保健福祉部）</t>
    <rPh sb="1" eb="3">
      <t>イシカリ</t>
    </rPh>
    <rPh sb="3" eb="5">
      <t>ホケン</t>
    </rPh>
    <rPh sb="5" eb="7">
      <t>フクシ</t>
    </rPh>
    <rPh sb="7" eb="10">
      <t>ジムショ</t>
    </rPh>
    <rPh sb="10" eb="12">
      <t>ホケン</t>
    </rPh>
    <rPh sb="12" eb="14">
      <t>フクシ</t>
    </rPh>
    <rPh sb="14" eb="15">
      <t>ブ</t>
    </rPh>
    <phoneticPr fontId="2"/>
  </si>
  <si>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2"/>
  </si>
  <si>
    <t>27～2</t>
    <phoneticPr fontId="2"/>
  </si>
  <si>
    <t>27～1</t>
    <phoneticPr fontId="2"/>
  </si>
  <si>
    <t>給食施設指導数（個別）</t>
    <rPh sb="0" eb="2">
      <t>キュウショク</t>
    </rPh>
    <rPh sb="2" eb="4">
      <t>シセツ</t>
    </rPh>
    <rPh sb="4" eb="6">
      <t>シドウ</t>
    </rPh>
    <rPh sb="6" eb="7">
      <t>スウ</t>
    </rPh>
    <rPh sb="8" eb="10">
      <t>コベツ</t>
    </rPh>
    <phoneticPr fontId="2"/>
  </si>
  <si>
    <t>給食施設指導数（集団）</t>
    <rPh sb="0" eb="2">
      <t>キュウショク</t>
    </rPh>
    <rPh sb="2" eb="4">
      <t>シセツ</t>
    </rPh>
    <rPh sb="4" eb="6">
      <t>シドウ</t>
    </rPh>
    <rPh sb="6" eb="7">
      <t>スウ</t>
    </rPh>
    <rPh sb="8" eb="10">
      <t>シュウダン</t>
    </rPh>
    <phoneticPr fontId="2"/>
  </si>
  <si>
    <t>一般住民結核健診数</t>
    <rPh sb="0" eb="2">
      <t>イッパン</t>
    </rPh>
    <rPh sb="2" eb="4">
      <t>ジュウミン</t>
    </rPh>
    <rPh sb="4" eb="6">
      <t>ケッカク</t>
    </rPh>
    <rPh sb="6" eb="8">
      <t>ケンシン</t>
    </rPh>
    <rPh sb="8" eb="9">
      <t>スウ</t>
    </rPh>
    <phoneticPr fontId="2"/>
  </si>
  <si>
    <t>34～1</t>
    <phoneticPr fontId="2"/>
  </si>
  <si>
    <t>34～2</t>
    <phoneticPr fontId="2"/>
  </si>
  <si>
    <t>歯科保健（健診・保健指導）</t>
    <rPh sb="0" eb="2">
      <t>シカ</t>
    </rPh>
    <rPh sb="2" eb="4">
      <t>ホケン</t>
    </rPh>
    <rPh sb="5" eb="7">
      <t>ケンシン</t>
    </rPh>
    <rPh sb="8" eb="10">
      <t>ホケン</t>
    </rPh>
    <rPh sb="10" eb="12">
      <t>シドウ</t>
    </rPh>
    <phoneticPr fontId="2"/>
  </si>
  <si>
    <t>産婦</t>
  </si>
  <si>
    <t>第１８表　母子保健（妊娠の届出・健康診査）</t>
    <rPh sb="0" eb="1">
      <t>ダイ</t>
    </rPh>
    <rPh sb="3" eb="4">
      <t>ヒョウ</t>
    </rPh>
    <rPh sb="5" eb="7">
      <t>ボシ</t>
    </rPh>
    <rPh sb="7" eb="9">
      <t>ホケン</t>
    </rPh>
    <rPh sb="10" eb="12">
      <t>ニンシン</t>
    </rPh>
    <rPh sb="13" eb="14">
      <t>トド</t>
    </rPh>
    <rPh sb="14" eb="15">
      <t>デ</t>
    </rPh>
    <rPh sb="16" eb="18">
      <t>ケンコウ</t>
    </rPh>
    <rPh sb="18" eb="20">
      <t>シンサ</t>
    </rPh>
    <phoneticPr fontId="2"/>
  </si>
  <si>
    <t>一般健康診査</t>
    <rPh sb="0" eb="2">
      <t>イッパン</t>
    </rPh>
    <rPh sb="2" eb="4">
      <t>ケンコウ</t>
    </rPh>
    <rPh sb="4" eb="6">
      <t>シンサ</t>
    </rPh>
    <phoneticPr fontId="2"/>
  </si>
  <si>
    <t>精密健康診査受診実人員</t>
    <rPh sb="0" eb="2">
      <t>セイミツ</t>
    </rPh>
    <rPh sb="2" eb="4">
      <t>ケンコウ</t>
    </rPh>
    <rPh sb="4" eb="6">
      <t>シンサ</t>
    </rPh>
    <rPh sb="6" eb="8">
      <t>ジュシン</t>
    </rPh>
    <rPh sb="8" eb="9">
      <t>ジツ</t>
    </rPh>
    <rPh sb="9" eb="11">
      <t>ジンイン</t>
    </rPh>
    <phoneticPr fontId="2"/>
  </si>
  <si>
    <t>妊娠届出数</t>
    <rPh sb="0" eb="1">
      <t>ニン</t>
    </rPh>
    <rPh sb="1" eb="2">
      <t>ハラ</t>
    </rPh>
    <rPh sb="2" eb="4">
      <t>トドケデ</t>
    </rPh>
    <rPh sb="4" eb="5">
      <t>スウ</t>
    </rPh>
    <phoneticPr fontId="2"/>
  </si>
  <si>
    <t>再掲</t>
    <rPh sb="0" eb="2">
      <t>サイケイ</t>
    </rPh>
    <phoneticPr fontId="2"/>
  </si>
  <si>
    <t>妊婦</t>
    <rPh sb="0" eb="2">
      <t>ニンプ</t>
    </rPh>
    <phoneticPr fontId="2"/>
  </si>
  <si>
    <t>産婦</t>
    <rPh sb="0" eb="2">
      <t>サンプ</t>
    </rPh>
    <phoneticPr fontId="2"/>
  </si>
  <si>
    <t>乳児</t>
    <rPh sb="0" eb="2">
      <t>ニュウジ</t>
    </rPh>
    <phoneticPr fontId="2"/>
  </si>
  <si>
    <t>幼児</t>
    <rPh sb="0" eb="2">
      <t>ヨウジ</t>
    </rPh>
    <phoneticPr fontId="2"/>
  </si>
  <si>
    <t>事後指導</t>
    <rPh sb="0" eb="2">
      <t>ジゴ</t>
    </rPh>
    <rPh sb="2" eb="4">
      <t>シドウ</t>
    </rPh>
    <phoneticPr fontId="2"/>
  </si>
  <si>
    <t>不詳</t>
    <rPh sb="0" eb="2">
      <t>フショウ</t>
    </rPh>
    <phoneticPr fontId="2"/>
  </si>
  <si>
    <t>受診実人員</t>
    <rPh sb="0" eb="2">
      <t>ジュシン</t>
    </rPh>
    <rPh sb="2" eb="3">
      <t>ジツ</t>
    </rPh>
    <rPh sb="3" eb="5">
      <t>ジンイン</t>
    </rPh>
    <phoneticPr fontId="2"/>
  </si>
  <si>
    <t>受診延人員</t>
    <rPh sb="0" eb="2">
      <t>ジュシン</t>
    </rPh>
    <rPh sb="2" eb="3">
      <t>ノ</t>
    </rPh>
    <rPh sb="3" eb="5">
      <t>ジンイン</t>
    </rPh>
    <phoneticPr fontId="2"/>
  </si>
  <si>
    <t>3歳</t>
    <rPh sb="1" eb="2">
      <t>サイ</t>
    </rPh>
    <phoneticPr fontId="2"/>
  </si>
  <si>
    <t>1～2
ヶ月</t>
    <rPh sb="5" eb="6">
      <t>ゲツ</t>
    </rPh>
    <phoneticPr fontId="2"/>
  </si>
  <si>
    <t>3～5
ヶ月</t>
    <rPh sb="5" eb="6">
      <t>ゲツ</t>
    </rPh>
    <phoneticPr fontId="2"/>
  </si>
  <si>
    <t>6～8
ヶ月</t>
    <rPh sb="5" eb="6">
      <t>ゲツ</t>
    </rPh>
    <phoneticPr fontId="2"/>
  </si>
  <si>
    <t>9～12
ヶ月</t>
    <rPh sb="6" eb="7">
      <t>ゲツ</t>
    </rPh>
    <phoneticPr fontId="2"/>
  </si>
  <si>
    <t>1歳
6ヶ月</t>
    <rPh sb="1" eb="2">
      <t>サイ</t>
    </rPh>
    <rPh sb="5" eb="6">
      <t>ゲツ</t>
    </rPh>
    <phoneticPr fontId="2"/>
  </si>
  <si>
    <t>第１９表　１歳６ヶ月児歯科健康診査の結果</t>
    <rPh sb="0" eb="1">
      <t>ダイ</t>
    </rPh>
    <rPh sb="3" eb="4">
      <t>ヒョウ</t>
    </rPh>
    <rPh sb="6" eb="7">
      <t>サイ</t>
    </rPh>
    <rPh sb="8" eb="10">
      <t>カゲツ</t>
    </rPh>
    <rPh sb="10" eb="11">
      <t>ジ</t>
    </rPh>
    <rPh sb="11" eb="13">
      <t>シカ</t>
    </rPh>
    <rPh sb="13" eb="15">
      <t>ケンコウ</t>
    </rPh>
    <rPh sb="15" eb="17">
      <t>シンサ</t>
    </rPh>
    <rPh sb="18" eb="20">
      <t>ケッカ</t>
    </rPh>
    <phoneticPr fontId="2"/>
  </si>
  <si>
    <t>う歯のない者（罹患型）</t>
    <rPh sb="1" eb="2">
      <t>ハ</t>
    </rPh>
    <rPh sb="5" eb="6">
      <t>モノ</t>
    </rPh>
    <rPh sb="7" eb="9">
      <t>リカン</t>
    </rPh>
    <rPh sb="9" eb="10">
      <t>カタ</t>
    </rPh>
    <phoneticPr fontId="2"/>
  </si>
  <si>
    <t>う歯のある者（罹患型）</t>
    <rPh sb="1" eb="2">
      <t>ハ</t>
    </rPh>
    <rPh sb="5" eb="6">
      <t>モノ</t>
    </rPh>
    <rPh sb="7" eb="9">
      <t>リカン</t>
    </rPh>
    <rPh sb="9" eb="10">
      <t>カタ</t>
    </rPh>
    <phoneticPr fontId="2"/>
  </si>
  <si>
    <t>一人平均う歯数</t>
    <rPh sb="0" eb="2">
      <t>ヒトリ</t>
    </rPh>
    <rPh sb="2" eb="4">
      <t>ヘイキン</t>
    </rPh>
    <rPh sb="5" eb="6">
      <t>ハ</t>
    </rPh>
    <rPh sb="6" eb="7">
      <t>カズ</t>
    </rPh>
    <phoneticPr fontId="2"/>
  </si>
  <si>
    <t>軟組織の異常</t>
    <rPh sb="0" eb="1">
      <t>ナン</t>
    </rPh>
    <rPh sb="1" eb="3">
      <t>ソシキ</t>
    </rPh>
    <rPh sb="4" eb="6">
      <t>イジョウ</t>
    </rPh>
    <phoneticPr fontId="2"/>
  </si>
  <si>
    <t>咬合異常のある者</t>
    <rPh sb="0" eb="2">
      <t>コウゴウ</t>
    </rPh>
    <rPh sb="2" eb="4">
      <t>イジョウ</t>
    </rPh>
    <rPh sb="7" eb="8">
      <t>モノ</t>
    </rPh>
    <phoneticPr fontId="2"/>
  </si>
  <si>
    <t>その他異常</t>
    <rPh sb="2" eb="3">
      <t>タ</t>
    </rPh>
    <rPh sb="3" eb="5">
      <t>イジョウ</t>
    </rPh>
    <phoneticPr fontId="2"/>
  </si>
  <si>
    <t>Ｏ１型</t>
    <rPh sb="2" eb="3">
      <t>カタ</t>
    </rPh>
    <phoneticPr fontId="2"/>
  </si>
  <si>
    <t>Ｏ２型</t>
    <rPh sb="2" eb="3">
      <t>カタ</t>
    </rPh>
    <phoneticPr fontId="2"/>
  </si>
  <si>
    <t>資料　北海道母子保健報告システム事業</t>
    <rPh sb="0" eb="2">
      <t>シリョウ</t>
    </rPh>
    <rPh sb="3" eb="6">
      <t>ホッカイドウ</t>
    </rPh>
    <rPh sb="6" eb="8">
      <t>ボシ</t>
    </rPh>
    <rPh sb="8" eb="10">
      <t>ホケン</t>
    </rPh>
    <rPh sb="10" eb="12">
      <t>ホウコク</t>
    </rPh>
    <rPh sb="16" eb="18">
      <t>ジギョウ</t>
    </rPh>
    <phoneticPr fontId="2"/>
  </si>
  <si>
    <t>対象者
a</t>
    <rPh sb="0" eb="3">
      <t>タイショウシャ</t>
    </rPh>
    <phoneticPr fontId="2"/>
  </si>
  <si>
    <t>受診者数
b</t>
    <rPh sb="0" eb="3">
      <t>ジュシンシャ</t>
    </rPh>
    <rPh sb="3" eb="4">
      <t>スウ</t>
    </rPh>
    <phoneticPr fontId="2"/>
  </si>
  <si>
    <t>受診率
(%)
b/a</t>
    <rPh sb="0" eb="3">
      <t>ジュシンリツ</t>
    </rPh>
    <phoneticPr fontId="2"/>
  </si>
  <si>
    <t>う歯総本数 d</t>
    <rPh sb="1" eb="2">
      <t>ハ</t>
    </rPh>
    <rPh sb="2" eb="3">
      <t>ソウ</t>
    </rPh>
    <rPh sb="3" eb="5">
      <t>ホンスウ</t>
    </rPh>
    <phoneticPr fontId="2"/>
  </si>
  <si>
    <t xml:space="preserve">軟組織の異常 </t>
    <rPh sb="0" eb="1">
      <t>ナン</t>
    </rPh>
    <rPh sb="1" eb="3">
      <t>ソシキ</t>
    </rPh>
    <rPh sb="4" eb="6">
      <t>イジョウ</t>
    </rPh>
    <phoneticPr fontId="2"/>
  </si>
  <si>
    <t>計
c</t>
    <rPh sb="0" eb="1">
      <t>ケイ</t>
    </rPh>
    <phoneticPr fontId="2"/>
  </si>
  <si>
    <t>第２０表　３歳児歯科健康診査の結果</t>
    <rPh sb="0" eb="1">
      <t>ダイ</t>
    </rPh>
    <rPh sb="3" eb="4">
      <t>ヒョウ</t>
    </rPh>
    <rPh sb="6" eb="7">
      <t>サイ</t>
    </rPh>
    <rPh sb="7" eb="8">
      <t>ジ</t>
    </rPh>
    <rPh sb="8" eb="10">
      <t>シカ</t>
    </rPh>
    <rPh sb="10" eb="12">
      <t>ケンコウ</t>
    </rPh>
    <rPh sb="12" eb="14">
      <t>シンサ</t>
    </rPh>
    <rPh sb="15" eb="17">
      <t>ケッカ</t>
    </rPh>
    <phoneticPr fontId="2"/>
  </si>
  <si>
    <t>う歯のない者</t>
    <rPh sb="1" eb="2">
      <t>ハ</t>
    </rPh>
    <rPh sb="5" eb="6">
      <t>モノ</t>
    </rPh>
    <phoneticPr fontId="2"/>
  </si>
  <si>
    <t>第２７－１表　給食施設指導数（個別）</t>
    <rPh sb="0" eb="1">
      <t>ダイ</t>
    </rPh>
    <rPh sb="5" eb="6">
      <t>ヒョウ</t>
    </rPh>
    <rPh sb="7" eb="9">
      <t>キュウショク</t>
    </rPh>
    <rPh sb="9" eb="11">
      <t>シセツ</t>
    </rPh>
    <rPh sb="11" eb="13">
      <t>シドウ</t>
    </rPh>
    <rPh sb="13" eb="14">
      <t>スウ</t>
    </rPh>
    <rPh sb="15" eb="17">
      <t>コベツ</t>
    </rPh>
    <phoneticPr fontId="2"/>
  </si>
  <si>
    <t>学校</t>
    <rPh sb="0" eb="2">
      <t>ガッコウ</t>
    </rPh>
    <phoneticPr fontId="2"/>
  </si>
  <si>
    <t>施設数</t>
  </si>
  <si>
    <t>指導数</t>
  </si>
  <si>
    <t>病院</t>
    <rPh sb="0" eb="2">
      <t>ビョウイン</t>
    </rPh>
    <phoneticPr fontId="2"/>
  </si>
  <si>
    <t>介護老人保健施設</t>
    <rPh sb="0" eb="2">
      <t>カイゴ</t>
    </rPh>
    <rPh sb="2" eb="4">
      <t>ロウジン</t>
    </rPh>
    <rPh sb="4" eb="6">
      <t>ホケン</t>
    </rPh>
    <rPh sb="6" eb="8">
      <t>シセツ</t>
    </rPh>
    <phoneticPr fontId="2"/>
  </si>
  <si>
    <t>老人福祉施設</t>
    <rPh sb="0" eb="2">
      <t>ロウジン</t>
    </rPh>
    <rPh sb="2" eb="4">
      <t>フクシ</t>
    </rPh>
    <rPh sb="4" eb="6">
      <t>シセツ</t>
    </rPh>
    <phoneticPr fontId="2"/>
  </si>
  <si>
    <t>児童福祉施設</t>
    <rPh sb="0" eb="2">
      <t>ジドウ</t>
    </rPh>
    <rPh sb="2" eb="4">
      <t>フクシ</t>
    </rPh>
    <rPh sb="4" eb="6">
      <t>シセツ</t>
    </rPh>
    <phoneticPr fontId="2"/>
  </si>
  <si>
    <t>社会福祉施設</t>
    <rPh sb="0" eb="2">
      <t>シャカイ</t>
    </rPh>
    <rPh sb="2" eb="4">
      <t>フクシ</t>
    </rPh>
    <rPh sb="4" eb="6">
      <t>シセツ</t>
    </rPh>
    <phoneticPr fontId="2"/>
  </si>
  <si>
    <t>事業所</t>
    <rPh sb="0" eb="3">
      <t>ジギョウショ</t>
    </rPh>
    <phoneticPr fontId="2"/>
  </si>
  <si>
    <t>資料　行政栄養士業務実績報告</t>
    <rPh sb="3" eb="5">
      <t>ギョウセイ</t>
    </rPh>
    <rPh sb="5" eb="8">
      <t>エイヨウシ</t>
    </rPh>
    <rPh sb="8" eb="10">
      <t>ギョウム</t>
    </rPh>
    <rPh sb="10" eb="12">
      <t>ジッセキ</t>
    </rPh>
    <rPh sb="12" eb="14">
      <t>ホウコク</t>
    </rPh>
    <phoneticPr fontId="2"/>
  </si>
  <si>
    <t>注１　学校は、学校給食センター・幼稚園を含む。</t>
    <rPh sb="0" eb="1">
      <t>チュウ</t>
    </rPh>
    <rPh sb="3" eb="5">
      <t>ガッコウ</t>
    </rPh>
    <rPh sb="7" eb="9">
      <t>ガッコウ</t>
    </rPh>
    <rPh sb="9" eb="11">
      <t>キュウショク</t>
    </rPh>
    <rPh sb="16" eb="19">
      <t>ヨウチエン</t>
    </rPh>
    <rPh sb="20" eb="21">
      <t>フク</t>
    </rPh>
    <phoneticPr fontId="2"/>
  </si>
  <si>
    <t>一類感染症</t>
  </si>
  <si>
    <t>二類感染症</t>
  </si>
  <si>
    <t>エボラ出血熱</t>
  </si>
  <si>
    <t>クリミア・コンゴ出血熱</t>
  </si>
  <si>
    <t>ペスト</t>
  </si>
  <si>
    <t>ラッサ熱</t>
  </si>
  <si>
    <t>急性灰白髄炎</t>
  </si>
  <si>
    <t>ジフテリア</t>
  </si>
  <si>
    <t>黄熱</t>
  </si>
  <si>
    <t>日本脳炎</t>
  </si>
  <si>
    <t>エキノコックス症</t>
  </si>
  <si>
    <t>四類感染症（全数把握）</t>
  </si>
  <si>
    <t>炭疽</t>
    <rPh sb="0" eb="2">
      <t>タンソ</t>
    </rPh>
    <phoneticPr fontId="2"/>
  </si>
  <si>
    <t>腎症候性出血熱</t>
    <rPh sb="0" eb="1">
      <t>ジン</t>
    </rPh>
    <rPh sb="1" eb="2">
      <t>ショウ</t>
    </rPh>
    <rPh sb="2" eb="3">
      <t>コウ</t>
    </rPh>
    <rPh sb="3" eb="4">
      <t>セイ</t>
    </rPh>
    <rPh sb="4" eb="6">
      <t>シュッケツ</t>
    </rPh>
    <rPh sb="6" eb="7">
      <t>ネツ</t>
    </rPh>
    <phoneticPr fontId="2"/>
  </si>
  <si>
    <t>痘そう</t>
    <rPh sb="0" eb="1">
      <t>トウ</t>
    </rPh>
    <phoneticPr fontId="2"/>
  </si>
  <si>
    <t>延人員</t>
    <rPh sb="0" eb="1">
      <t>ノ</t>
    </rPh>
    <rPh sb="1" eb="3">
      <t>ジンイン</t>
    </rPh>
    <phoneticPr fontId="2"/>
  </si>
  <si>
    <t>保健所活動</t>
    <rPh sb="0" eb="3">
      <t>ホケンショ</t>
    </rPh>
    <rPh sb="3" eb="5">
      <t>カツドウ</t>
    </rPh>
    <phoneticPr fontId="2"/>
  </si>
  <si>
    <t>第２８－１表　結核新登録患者数（年齢階級別）</t>
    <rPh sb="9" eb="10">
      <t>シン</t>
    </rPh>
    <phoneticPr fontId="2"/>
  </si>
  <si>
    <t>総数</t>
  </si>
  <si>
    <t>10～14歳</t>
  </si>
  <si>
    <t>15～19歳</t>
  </si>
  <si>
    <t>45～49歳</t>
    <rPh sb="5" eb="6">
      <t>サイ</t>
    </rPh>
    <phoneticPr fontId="2"/>
  </si>
  <si>
    <t>50～54歳</t>
    <rPh sb="5" eb="6">
      <t>サイ</t>
    </rPh>
    <phoneticPr fontId="2"/>
  </si>
  <si>
    <t>55～59歳</t>
    <rPh sb="5" eb="6">
      <t>サイ</t>
    </rPh>
    <phoneticPr fontId="2"/>
  </si>
  <si>
    <t>60～64歳</t>
    <rPh sb="5" eb="6">
      <t>サイ</t>
    </rPh>
    <phoneticPr fontId="2"/>
  </si>
  <si>
    <t>65～69歳</t>
    <rPh sb="5" eb="6">
      <t>サイ</t>
    </rPh>
    <phoneticPr fontId="2"/>
  </si>
  <si>
    <t>70～74歳</t>
    <rPh sb="5" eb="6">
      <t>サイ</t>
    </rPh>
    <phoneticPr fontId="2"/>
  </si>
  <si>
    <t>75～79歳</t>
    <rPh sb="5" eb="6">
      <t>サイ</t>
    </rPh>
    <phoneticPr fontId="2"/>
  </si>
  <si>
    <t>80～84歳</t>
    <rPh sb="5" eb="6">
      <t>サイ</t>
    </rPh>
    <phoneticPr fontId="2"/>
  </si>
  <si>
    <t>85～89歳</t>
    <rPh sb="5" eb="6">
      <t>サイ</t>
    </rPh>
    <phoneticPr fontId="2"/>
  </si>
  <si>
    <t>第２８－２表　結核登録患者数（年齢階級別）</t>
    <phoneticPr fontId="2"/>
  </si>
  <si>
    <t>第２９－１表　結核新登録患者数 (活動性分類・受療状況)</t>
    <rPh sb="9" eb="10">
      <t>シン</t>
    </rPh>
    <phoneticPr fontId="2"/>
  </si>
  <si>
    <t>活　　　動　　　性　　　結　　　核</t>
  </si>
  <si>
    <t>肺　結　核　活　動　性</t>
  </si>
  <si>
    <t>登録時喀痰塗抹陽性</t>
  </si>
  <si>
    <t>初回治療</t>
  </si>
  <si>
    <t>再治療</t>
  </si>
  <si>
    <t>第２９－２表　結核登録患者数 (活動性分類・受療状況)</t>
    <phoneticPr fontId="2"/>
  </si>
  <si>
    <t>治療中</t>
  </si>
  <si>
    <t>観察中</t>
  </si>
  <si>
    <t>第３０表　一般住民結核健診数</t>
    <rPh sb="11" eb="12">
      <t>ケン</t>
    </rPh>
    <phoneticPr fontId="2"/>
  </si>
  <si>
    <t>対象者数</t>
    <rPh sb="0" eb="3">
      <t>タイショウシャ</t>
    </rPh>
    <rPh sb="3" eb="4">
      <t>スウ</t>
    </rPh>
    <phoneticPr fontId="2"/>
  </si>
  <si>
    <t>その他の検査</t>
    <rPh sb="2" eb="3">
      <t>タ</t>
    </rPh>
    <rPh sb="4" eb="6">
      <t>ケンサ</t>
    </rPh>
    <phoneticPr fontId="2"/>
  </si>
  <si>
    <t>被発見者数</t>
    <rPh sb="0" eb="1">
      <t>ヒ</t>
    </rPh>
    <rPh sb="1" eb="4">
      <t>ハッケンシャ</t>
    </rPh>
    <rPh sb="4" eb="5">
      <t>スウ</t>
    </rPh>
    <phoneticPr fontId="2"/>
  </si>
  <si>
    <t>患者発見率</t>
  </si>
  <si>
    <t>結核患者</t>
    <rPh sb="0" eb="2">
      <t>ケッカク</t>
    </rPh>
    <rPh sb="2" eb="4">
      <t>カンジャ</t>
    </rPh>
    <phoneticPr fontId="2"/>
  </si>
  <si>
    <t>(10万対)</t>
  </si>
  <si>
    <t>資料　感染症の予防及び感染症の患者に対する医療に関する法律に基づく健康診断予防接種月報</t>
    <rPh sb="0" eb="2">
      <t>シリョウ</t>
    </rPh>
    <rPh sb="3" eb="6">
      <t>カンセンショウ</t>
    </rPh>
    <rPh sb="7" eb="9">
      <t>ヨボウ</t>
    </rPh>
    <rPh sb="9" eb="10">
      <t>オヨ</t>
    </rPh>
    <rPh sb="11" eb="14">
      <t>カンセンショウ</t>
    </rPh>
    <rPh sb="15" eb="17">
      <t>カンジャ</t>
    </rPh>
    <rPh sb="18" eb="19">
      <t>タイ</t>
    </rPh>
    <rPh sb="21" eb="23">
      <t>イリョウ</t>
    </rPh>
    <rPh sb="24" eb="25">
      <t>カン</t>
    </rPh>
    <rPh sb="27" eb="29">
      <t>ホウリツ</t>
    </rPh>
    <rPh sb="30" eb="31">
      <t>モト</t>
    </rPh>
    <rPh sb="33" eb="35">
      <t>ケンコウ</t>
    </rPh>
    <rPh sb="35" eb="37">
      <t>シンダン</t>
    </rPh>
    <rPh sb="37" eb="39">
      <t>ヨボウ</t>
    </rPh>
    <rPh sb="39" eb="41">
      <t>セッシュ</t>
    </rPh>
    <rPh sb="41" eb="43">
      <t>ゲッポウ</t>
    </rPh>
    <phoneticPr fontId="2"/>
  </si>
  <si>
    <t>A型</t>
    <rPh sb="1" eb="2">
      <t>カタ</t>
    </rPh>
    <phoneticPr fontId="2"/>
  </si>
  <si>
    <t>B型</t>
    <rPh sb="1" eb="2">
      <t>カタ</t>
    </rPh>
    <phoneticPr fontId="2"/>
  </si>
  <si>
    <t>C型</t>
    <rPh sb="1" eb="2">
      <t>カタ</t>
    </rPh>
    <phoneticPr fontId="2"/>
  </si>
  <si>
    <t>20～24歳</t>
  </si>
  <si>
    <t>25～29歳</t>
  </si>
  <si>
    <t>30～34歳</t>
  </si>
  <si>
    <t>35～39歳</t>
  </si>
  <si>
    <t>40～44歳</t>
  </si>
  <si>
    <t>45～49歳</t>
  </si>
  <si>
    <t>全道</t>
    <rPh sb="0" eb="1">
      <t>ゼン</t>
    </rPh>
    <rPh sb="1" eb="2">
      <t>ミチ</t>
    </rPh>
    <phoneticPr fontId="2"/>
  </si>
  <si>
    <t>不詳</t>
  </si>
  <si>
    <t>第２１表　母子保健（保健指導）</t>
    <rPh sb="0" eb="1">
      <t>ダイ</t>
    </rPh>
    <rPh sb="3" eb="4">
      <t>ヒョウ</t>
    </rPh>
    <rPh sb="5" eb="7">
      <t>ボシ</t>
    </rPh>
    <rPh sb="7" eb="9">
      <t>ホケン</t>
    </rPh>
    <rPh sb="10" eb="12">
      <t>ホケン</t>
    </rPh>
    <rPh sb="12" eb="14">
      <t>シドウ</t>
    </rPh>
    <phoneticPr fontId="2"/>
  </si>
  <si>
    <t>妊  婦</t>
    <rPh sb="0" eb="1">
      <t>ニン</t>
    </rPh>
    <rPh sb="3" eb="4">
      <t>フ</t>
    </rPh>
    <phoneticPr fontId="2"/>
  </si>
  <si>
    <t>産  婦</t>
    <rPh sb="0" eb="1">
      <t>サン</t>
    </rPh>
    <rPh sb="3" eb="4">
      <t>フ</t>
    </rPh>
    <phoneticPr fontId="2"/>
  </si>
  <si>
    <t>乳  児</t>
    <rPh sb="0" eb="1">
      <t>チチ</t>
    </rPh>
    <rPh sb="3" eb="4">
      <t>コ</t>
    </rPh>
    <phoneticPr fontId="2"/>
  </si>
  <si>
    <t>幼  児</t>
    <rPh sb="0" eb="1">
      <t>ヨウ</t>
    </rPh>
    <rPh sb="3" eb="4">
      <t>コ</t>
    </rPh>
    <phoneticPr fontId="2"/>
  </si>
  <si>
    <t>電話相談延人員</t>
    <rPh sb="0" eb="2">
      <t>デンワ</t>
    </rPh>
    <rPh sb="2" eb="4">
      <t>ソウダン</t>
    </rPh>
    <rPh sb="4" eb="5">
      <t>ノ</t>
    </rPh>
    <rPh sb="5" eb="7">
      <t>ジンイン</t>
    </rPh>
    <phoneticPr fontId="2"/>
  </si>
  <si>
    <t>実人員</t>
    <rPh sb="0" eb="1">
      <t>ミ</t>
    </rPh>
    <rPh sb="1" eb="3">
      <t>ジンイン</t>
    </rPh>
    <phoneticPr fontId="2"/>
  </si>
  <si>
    <t>第２２表　母子保健（訪問指導）</t>
    <rPh sb="0" eb="1">
      <t>ダイ</t>
    </rPh>
    <rPh sb="3" eb="4">
      <t>ヒョウ</t>
    </rPh>
    <rPh sb="5" eb="7">
      <t>ボシ</t>
    </rPh>
    <rPh sb="7" eb="9">
      <t>ホケン</t>
    </rPh>
    <rPh sb="10" eb="12">
      <t>ホウモン</t>
    </rPh>
    <rPh sb="12" eb="14">
      <t>シドウ</t>
    </rPh>
    <phoneticPr fontId="2"/>
  </si>
  <si>
    <t>新生児
（未熟児除く）</t>
    <rPh sb="0" eb="3">
      <t>シンセイジ</t>
    </rPh>
    <rPh sb="5" eb="8">
      <t>ミジュクジ</t>
    </rPh>
    <rPh sb="8" eb="9">
      <t>ノゾ</t>
    </rPh>
    <phoneticPr fontId="2"/>
  </si>
  <si>
    <t>未熟児</t>
    <rPh sb="0" eb="3">
      <t>ミジュクジ</t>
    </rPh>
    <phoneticPr fontId="2"/>
  </si>
  <si>
    <t>乳児（新生児・未熟児除く）</t>
    <rPh sb="0" eb="2">
      <t>ニュウジ</t>
    </rPh>
    <rPh sb="3" eb="6">
      <t>シンセイジ</t>
    </rPh>
    <rPh sb="7" eb="10">
      <t>ミジュクジ</t>
    </rPh>
    <rPh sb="10" eb="11">
      <t>ノゾ</t>
    </rPh>
    <phoneticPr fontId="2"/>
  </si>
  <si>
    <t>実施数</t>
    <rPh sb="0" eb="2">
      <t>ジッシ</t>
    </rPh>
    <rPh sb="2" eb="3">
      <t>スウ</t>
    </rPh>
    <phoneticPr fontId="2"/>
  </si>
  <si>
    <t>医療機関委託(再掲)</t>
    <rPh sb="7" eb="9">
      <t>サイケイ</t>
    </rPh>
    <phoneticPr fontId="2"/>
  </si>
  <si>
    <t>保健所活動</t>
  </si>
  <si>
    <t>第２３表　人工妊娠中絶数（年齢階級・妊娠週数別）</t>
    <rPh sb="0" eb="1">
      <t>ダイ</t>
    </rPh>
    <rPh sb="3" eb="4">
      <t>ヒョウ</t>
    </rPh>
    <rPh sb="5" eb="7">
      <t>ジンコウ</t>
    </rPh>
    <rPh sb="7" eb="9">
      <t>ニンシン</t>
    </rPh>
    <rPh sb="9" eb="11">
      <t>チュウゼツ</t>
    </rPh>
    <rPh sb="11" eb="12">
      <t>スウ</t>
    </rPh>
    <rPh sb="13" eb="15">
      <t>ネンレイ</t>
    </rPh>
    <rPh sb="15" eb="17">
      <t>カイキュウ</t>
    </rPh>
    <rPh sb="18" eb="20">
      <t>ニンシン</t>
    </rPh>
    <rPh sb="20" eb="21">
      <t>シュウ</t>
    </rPh>
    <rPh sb="21" eb="22">
      <t>スウ</t>
    </rPh>
    <rPh sb="22" eb="23">
      <t>ベツ</t>
    </rPh>
    <phoneticPr fontId="2"/>
  </si>
  <si>
    <t>50歳以上</t>
  </si>
  <si>
    <t>　～満 7週</t>
    <rPh sb="2" eb="3">
      <t>マン</t>
    </rPh>
    <phoneticPr fontId="2"/>
  </si>
  <si>
    <t>満 8～満11週</t>
    <rPh sb="0" eb="1">
      <t>マン</t>
    </rPh>
    <rPh sb="4" eb="5">
      <t>マン</t>
    </rPh>
    <phoneticPr fontId="2"/>
  </si>
  <si>
    <t>満12～満15週</t>
    <rPh sb="0" eb="1">
      <t>マン</t>
    </rPh>
    <rPh sb="4" eb="5">
      <t>マン</t>
    </rPh>
    <phoneticPr fontId="2"/>
  </si>
  <si>
    <t>満16～満19週</t>
    <rPh sb="0" eb="1">
      <t>マン</t>
    </rPh>
    <rPh sb="4" eb="5">
      <t>マン</t>
    </rPh>
    <phoneticPr fontId="2"/>
  </si>
  <si>
    <t>満20・満21週</t>
    <rPh sb="0" eb="1">
      <t>マン</t>
    </rPh>
    <rPh sb="4" eb="5">
      <t>マン</t>
    </rPh>
    <phoneticPr fontId="2"/>
  </si>
  <si>
    <t>週数不詳</t>
    <rPh sb="0" eb="2">
      <t>シュウスウ</t>
    </rPh>
    <phoneticPr fontId="2"/>
  </si>
  <si>
    <t>合計</t>
    <rPh sb="0" eb="2">
      <t>ゴウケイ</t>
    </rPh>
    <phoneticPr fontId="2"/>
  </si>
  <si>
    <t>合計</t>
  </si>
  <si>
    <t>資料　衛生行政報告例</t>
    <rPh sb="3" eb="5">
      <t>エイセイ</t>
    </rPh>
    <rPh sb="5" eb="7">
      <t>ギョウセイ</t>
    </rPh>
    <rPh sb="7" eb="10">
      <t>ホウコクレイ</t>
    </rPh>
    <phoneticPr fontId="2"/>
  </si>
  <si>
    <t>第２４表　健康増進（栄養・運動等指導）</t>
    <rPh sb="0" eb="1">
      <t>ダイ</t>
    </rPh>
    <rPh sb="3" eb="4">
      <t>ヒョウ</t>
    </rPh>
    <rPh sb="5" eb="7">
      <t>ケンコウ</t>
    </rPh>
    <rPh sb="7" eb="9">
      <t>ゾウシン</t>
    </rPh>
    <rPh sb="10" eb="12">
      <t>エイヨウ</t>
    </rPh>
    <rPh sb="13" eb="15">
      <t>ウンドウ</t>
    </rPh>
    <rPh sb="15" eb="16">
      <t>トウ</t>
    </rPh>
    <rPh sb="16" eb="18">
      <t>シドウ</t>
    </rPh>
    <phoneticPr fontId="2"/>
  </si>
  <si>
    <t>個別指導延人員</t>
    <rPh sb="0" eb="2">
      <t>コベツ</t>
    </rPh>
    <rPh sb="2" eb="4">
      <t>シドウ</t>
    </rPh>
    <rPh sb="4" eb="5">
      <t>ノ</t>
    </rPh>
    <rPh sb="5" eb="7">
      <t>ジンイン</t>
    </rPh>
    <phoneticPr fontId="2"/>
  </si>
  <si>
    <t>集団指導延人員</t>
    <rPh sb="0" eb="2">
      <t>シュウダン</t>
    </rPh>
    <rPh sb="2" eb="4">
      <t>シドウ</t>
    </rPh>
    <rPh sb="4" eb="5">
      <t>ノ</t>
    </rPh>
    <rPh sb="5" eb="7">
      <t>ジンイン</t>
    </rPh>
    <phoneticPr fontId="2"/>
  </si>
  <si>
    <t>栄養指導</t>
    <rPh sb="0" eb="2">
      <t>エイヨウ</t>
    </rPh>
    <rPh sb="2" eb="4">
      <t>シドウ</t>
    </rPh>
    <phoneticPr fontId="2"/>
  </si>
  <si>
    <t>運動指導</t>
    <rPh sb="0" eb="2">
      <t>ウンドウ</t>
    </rPh>
    <rPh sb="2" eb="4">
      <t>シドウ</t>
    </rPh>
    <phoneticPr fontId="2"/>
  </si>
  <si>
    <t>休養指導</t>
    <rPh sb="0" eb="2">
      <t>キュウヨウ</t>
    </rPh>
    <rPh sb="2" eb="4">
      <t>シドウ</t>
    </rPh>
    <phoneticPr fontId="2"/>
  </si>
  <si>
    <t>禁煙指導</t>
    <rPh sb="0" eb="2">
      <t>キンエン</t>
    </rPh>
    <rPh sb="2" eb="4">
      <t>シドウ</t>
    </rPh>
    <phoneticPr fontId="2"/>
  </si>
  <si>
    <t>訪問による栄養指導(再掲)</t>
    <rPh sb="0" eb="2">
      <t>ホウモン</t>
    </rPh>
    <rPh sb="5" eb="7">
      <t>エイヨウ</t>
    </rPh>
    <rPh sb="7" eb="9">
      <t>シドウ</t>
    </rPh>
    <rPh sb="10" eb="12">
      <t>サイケイ</t>
    </rPh>
    <phoneticPr fontId="2"/>
  </si>
  <si>
    <t>全道　</t>
    <rPh sb="0" eb="1">
      <t>ゼン</t>
    </rPh>
    <phoneticPr fontId="2"/>
  </si>
  <si>
    <t>妊産婦</t>
    <rPh sb="0" eb="3">
      <t>ニンサンプ</t>
    </rPh>
    <phoneticPr fontId="2"/>
  </si>
  <si>
    <t>乳幼児</t>
    <rPh sb="0" eb="3">
      <t>ニュウヨウジ</t>
    </rPh>
    <phoneticPr fontId="2"/>
  </si>
  <si>
    <t>20歳未満</t>
  </si>
  <si>
    <t>20歳以上</t>
  </si>
  <si>
    <t>休養関係</t>
    <rPh sb="0" eb="2">
      <t>キュウヨウ</t>
    </rPh>
    <rPh sb="2" eb="4">
      <t>カンケイ</t>
    </rPh>
    <phoneticPr fontId="2"/>
  </si>
  <si>
    <t>たばこ関係</t>
    <rPh sb="3" eb="5">
      <t>カンケイ</t>
    </rPh>
    <phoneticPr fontId="2"/>
  </si>
  <si>
    <t>調理師関係</t>
    <rPh sb="0" eb="3">
      <t>チョウリシ</t>
    </rPh>
    <rPh sb="3" eb="5">
      <t>カンケイ</t>
    </rPh>
    <phoneticPr fontId="2"/>
  </si>
  <si>
    <t>学生実習</t>
    <rPh sb="0" eb="2">
      <t>ガクセイ</t>
    </rPh>
    <rPh sb="2" eb="4">
      <t>ジッシュウ</t>
    </rPh>
    <phoneticPr fontId="2"/>
  </si>
  <si>
    <t>回数</t>
  </si>
  <si>
    <t>資料　行政栄養士業務実績報告</t>
    <rPh sb="3" eb="5">
      <t>ギョウセイ</t>
    </rPh>
    <rPh sb="7" eb="8">
      <t>シ</t>
    </rPh>
    <rPh sb="8" eb="10">
      <t>ギョウム</t>
    </rPh>
    <phoneticPr fontId="2"/>
  </si>
  <si>
    <t>注１　　「健康増進法第６章関係」は、特別用途表示、栄養表示基準に関する指導等のことである。</t>
    <rPh sb="0" eb="1">
      <t>チュウ</t>
    </rPh>
    <rPh sb="5" eb="7">
      <t>ケンコウ</t>
    </rPh>
    <rPh sb="7" eb="9">
      <t>ゾウシン</t>
    </rPh>
    <rPh sb="9" eb="10">
      <t>ホウ</t>
    </rPh>
    <rPh sb="10" eb="11">
      <t>ダイ</t>
    </rPh>
    <rPh sb="12" eb="13">
      <t>ショウ</t>
    </rPh>
    <rPh sb="13" eb="15">
      <t>カンケイ</t>
    </rPh>
    <rPh sb="18" eb="20">
      <t>トクベツ</t>
    </rPh>
    <rPh sb="20" eb="22">
      <t>ヨウト</t>
    </rPh>
    <rPh sb="22" eb="24">
      <t>ヒョウジ</t>
    </rPh>
    <rPh sb="25" eb="27">
      <t>エイヨウ</t>
    </rPh>
    <rPh sb="27" eb="29">
      <t>ヒョウジ</t>
    </rPh>
    <rPh sb="29" eb="31">
      <t>キジュン</t>
    </rPh>
    <rPh sb="32" eb="33">
      <t>カン</t>
    </rPh>
    <rPh sb="35" eb="37">
      <t>シドウ</t>
    </rPh>
    <rPh sb="37" eb="38">
      <t>ナド</t>
    </rPh>
    <phoneticPr fontId="2"/>
  </si>
  <si>
    <t>学童期・思春期</t>
    <rPh sb="2" eb="3">
      <t>キ</t>
    </rPh>
    <phoneticPr fontId="2"/>
  </si>
  <si>
    <t>資料　市町村栄養改善業務実績、保健所集計</t>
    <rPh sb="0" eb="2">
      <t>シリョウ</t>
    </rPh>
    <rPh sb="3" eb="6">
      <t>シチョウソン</t>
    </rPh>
    <rPh sb="6" eb="8">
      <t>エイヨウ</t>
    </rPh>
    <rPh sb="8" eb="10">
      <t>カイゼン</t>
    </rPh>
    <rPh sb="10" eb="12">
      <t>ギョウム</t>
    </rPh>
    <rPh sb="12" eb="14">
      <t>ジッセキ</t>
    </rPh>
    <rPh sb="15" eb="18">
      <t>ホケンショ</t>
    </rPh>
    <rPh sb="18" eb="20">
      <t>シュウケイ</t>
    </rPh>
    <phoneticPr fontId="2"/>
  </si>
  <si>
    <t>第３２表　結核管理検診数</t>
    <phoneticPr fontId="2"/>
  </si>
  <si>
    <t>対象者数</t>
  </si>
  <si>
    <t>受診者数</t>
  </si>
  <si>
    <t>受診率</t>
  </si>
  <si>
    <t>要医療者</t>
  </si>
  <si>
    <t>登録除外</t>
  </si>
  <si>
    <t>注　　札幌市・函館市・小樽市・旭川市の数は各市調べによる。</t>
    <rPh sb="0" eb="1">
      <t>チュウ</t>
    </rPh>
    <phoneticPr fontId="2"/>
  </si>
  <si>
    <t>ツベルクリン反応検査</t>
    <rPh sb="6" eb="8">
      <t>ハンノウ</t>
    </rPh>
    <rPh sb="8" eb="10">
      <t>ケンサ</t>
    </rPh>
    <phoneticPr fontId="2"/>
  </si>
  <si>
    <t>被注射者数</t>
    <rPh sb="0" eb="1">
      <t>ヒ</t>
    </rPh>
    <rPh sb="1" eb="3">
      <t>チュウシャ</t>
    </rPh>
    <rPh sb="3" eb="4">
      <t>シャ</t>
    </rPh>
    <rPh sb="4" eb="5">
      <t>スウ</t>
    </rPh>
    <phoneticPr fontId="2"/>
  </si>
  <si>
    <t>被判定者数</t>
    <rPh sb="0" eb="1">
      <t>ヒ</t>
    </rPh>
    <rPh sb="1" eb="3">
      <t>ハンテイ</t>
    </rPh>
    <rPh sb="3" eb="4">
      <t>シャ</t>
    </rPh>
    <rPh sb="4" eb="5">
      <t>スウ</t>
    </rPh>
    <phoneticPr fontId="2"/>
  </si>
  <si>
    <t>陰性者数</t>
    <rPh sb="0" eb="2">
      <t>インセイ</t>
    </rPh>
    <rPh sb="2" eb="3">
      <t>シャ</t>
    </rPh>
    <rPh sb="3" eb="4">
      <t>スウ</t>
    </rPh>
    <phoneticPr fontId="2"/>
  </si>
  <si>
    <t>陽性者数</t>
    <rPh sb="0" eb="2">
      <t>ヨウセイ</t>
    </rPh>
    <rPh sb="2" eb="3">
      <t>シャ</t>
    </rPh>
    <rPh sb="3" eb="4">
      <t>スウ</t>
    </rPh>
    <phoneticPr fontId="2"/>
  </si>
  <si>
    <t>第３４－１表　予防接種（定期）接種者数</t>
    <rPh sb="15" eb="17">
      <t>セッシュ</t>
    </rPh>
    <rPh sb="17" eb="18">
      <t>シャ</t>
    </rPh>
    <rPh sb="18" eb="19">
      <t>スウ</t>
    </rPh>
    <phoneticPr fontId="2"/>
  </si>
  <si>
    <t>第１期</t>
    <rPh sb="0" eb="1">
      <t>ダイ</t>
    </rPh>
    <rPh sb="2" eb="3">
      <t>キ</t>
    </rPh>
    <phoneticPr fontId="2"/>
  </si>
  <si>
    <t>第２期</t>
  </si>
  <si>
    <t>65歳以上</t>
    <rPh sb="2" eb="3">
      <t>サイ</t>
    </rPh>
    <rPh sb="3" eb="5">
      <t>イジョウ</t>
    </rPh>
    <phoneticPr fontId="2"/>
  </si>
  <si>
    <t>初回接種</t>
    <rPh sb="0" eb="2">
      <t>ショカイ</t>
    </rPh>
    <rPh sb="2" eb="4">
      <t>セッシュ</t>
    </rPh>
    <phoneticPr fontId="2"/>
  </si>
  <si>
    <t>追加接種</t>
  </si>
  <si>
    <t>第１回</t>
  </si>
  <si>
    <t>第２回</t>
  </si>
  <si>
    <t>第３回</t>
  </si>
  <si>
    <t>対象者</t>
    <rPh sb="0" eb="3">
      <t>タイショウシャ</t>
    </rPh>
    <phoneticPr fontId="2"/>
  </si>
  <si>
    <t>個別</t>
    <rPh sb="0" eb="2">
      <t>コベツ</t>
    </rPh>
    <phoneticPr fontId="2"/>
  </si>
  <si>
    <t>集団</t>
    <rPh sb="0" eb="2">
      <t>シュウダン</t>
    </rPh>
    <phoneticPr fontId="2"/>
  </si>
  <si>
    <t>第３４－２表　予防接種（定期）接種者数</t>
    <rPh sb="15" eb="17">
      <t>セッシュ</t>
    </rPh>
    <rPh sb="17" eb="18">
      <t>シャ</t>
    </rPh>
    <rPh sb="18" eb="19">
      <t>スウ</t>
    </rPh>
    <phoneticPr fontId="2"/>
  </si>
  <si>
    <t>二次検診</t>
  </si>
  <si>
    <t>要経過観察者</t>
  </si>
  <si>
    <t>陽性
疑陽性者</t>
    <rPh sb="3" eb="4">
      <t>ギ</t>
    </rPh>
    <rPh sb="4" eb="6">
      <t>ヨウセイ</t>
    </rPh>
    <rPh sb="6" eb="7">
      <t>シャ</t>
    </rPh>
    <phoneticPr fontId="2"/>
  </si>
  <si>
    <t>陽性率</t>
    <rPh sb="0" eb="2">
      <t>ヨウセイ</t>
    </rPh>
    <rPh sb="2" eb="3">
      <t>リツ</t>
    </rPh>
    <phoneticPr fontId="2"/>
  </si>
  <si>
    <t>％</t>
  </si>
  <si>
    <t>第３７表　エキノコックス症媒介動物剖検数</t>
    <rPh sb="0" eb="1">
      <t>ダイ</t>
    </rPh>
    <rPh sb="3" eb="4">
      <t>ヒョウ</t>
    </rPh>
    <rPh sb="12" eb="13">
      <t>ショウ</t>
    </rPh>
    <rPh sb="13" eb="15">
      <t>バイカイ</t>
    </rPh>
    <rPh sb="15" eb="17">
      <t>ドウブツ</t>
    </rPh>
    <rPh sb="17" eb="19">
      <t>ボウケン</t>
    </rPh>
    <rPh sb="19" eb="20">
      <t>スウ</t>
    </rPh>
    <phoneticPr fontId="2"/>
  </si>
  <si>
    <t>犬</t>
  </si>
  <si>
    <t>剖検数</t>
  </si>
  <si>
    <t>累計</t>
    <rPh sb="0" eb="2">
      <t>ルイケイ</t>
    </rPh>
    <phoneticPr fontId="2"/>
  </si>
  <si>
    <t>累計虫体確認数</t>
    <rPh sb="2" eb="3">
      <t>チュウ</t>
    </rPh>
    <rPh sb="3" eb="4">
      <t>タイ</t>
    </rPh>
    <rPh sb="4" eb="7">
      <t>カクニンスウ</t>
    </rPh>
    <phoneticPr fontId="2"/>
  </si>
  <si>
    <t>資料　エキノコックス症媒介動物疫学調査</t>
    <rPh sb="10" eb="11">
      <t>ショウ</t>
    </rPh>
    <rPh sb="11" eb="13">
      <t>バイカイ</t>
    </rPh>
    <rPh sb="13" eb="15">
      <t>ドウブツ</t>
    </rPh>
    <rPh sb="15" eb="17">
      <t>エキガク</t>
    </rPh>
    <rPh sb="17" eb="19">
      <t>チョウサ</t>
    </rPh>
    <phoneticPr fontId="2"/>
  </si>
  <si>
    <t>３歳</t>
    <rPh sb="1" eb="2">
      <t>サイ</t>
    </rPh>
    <phoneticPr fontId="2"/>
  </si>
  <si>
    <t>１歳６ヶ月</t>
    <rPh sb="1" eb="2">
      <t>サイ</t>
    </rPh>
    <rPh sb="4" eb="5">
      <t>ゲツ</t>
    </rPh>
    <phoneticPr fontId="2"/>
  </si>
  <si>
    <t>第２７－２表　給食施設指導数（集団）</t>
    <rPh sb="0" eb="1">
      <t>ダイ</t>
    </rPh>
    <rPh sb="5" eb="6">
      <t>ヒョウ</t>
    </rPh>
    <rPh sb="7" eb="9">
      <t>キュウショク</t>
    </rPh>
    <rPh sb="9" eb="11">
      <t>シセツ</t>
    </rPh>
    <rPh sb="11" eb="13">
      <t>シドウ</t>
    </rPh>
    <rPh sb="13" eb="14">
      <t>スウ</t>
    </rPh>
    <rPh sb="15" eb="17">
      <t>シュウダン</t>
    </rPh>
    <phoneticPr fontId="2"/>
  </si>
  <si>
    <t>全国</t>
    <rPh sb="0" eb="2">
      <t>ゼンコク</t>
    </rPh>
    <phoneticPr fontId="2"/>
  </si>
  <si>
    <t>コクシジオイデス症</t>
    <rPh sb="8" eb="9">
      <t>ショウ</t>
    </rPh>
    <phoneticPr fontId="2"/>
  </si>
  <si>
    <t>健康危機管理</t>
    <rPh sb="0" eb="2">
      <t>ケンコウ</t>
    </rPh>
    <rPh sb="2" eb="4">
      <t>キキ</t>
    </rPh>
    <rPh sb="4" eb="6">
      <t>カンリ</t>
    </rPh>
    <phoneticPr fontId="2"/>
  </si>
  <si>
    <t>人　材　育　成</t>
    <rPh sb="0" eb="1">
      <t>ヒト</t>
    </rPh>
    <rPh sb="2" eb="3">
      <t>ザイ</t>
    </rPh>
    <rPh sb="4" eb="5">
      <t>イク</t>
    </rPh>
    <rPh sb="6" eb="7">
      <t>シゲル</t>
    </rPh>
    <phoneticPr fontId="2"/>
  </si>
  <si>
    <t>地区組織</t>
    <rPh sb="0" eb="2">
      <t>チク</t>
    </rPh>
    <rPh sb="2" eb="4">
      <t>ソシキ</t>
    </rPh>
    <phoneticPr fontId="2"/>
  </si>
  <si>
    <t>妊娠期及び出産期、乳児期及び幼児期</t>
    <rPh sb="0" eb="3">
      <t>ニンシンキ</t>
    </rPh>
    <rPh sb="3" eb="4">
      <t>オヨ</t>
    </rPh>
    <rPh sb="5" eb="7">
      <t>シュッサン</t>
    </rPh>
    <rPh sb="7" eb="8">
      <t>キ</t>
    </rPh>
    <rPh sb="9" eb="12">
      <t>ニュウジキ</t>
    </rPh>
    <rPh sb="12" eb="13">
      <t>オヨ</t>
    </rPh>
    <rPh sb="14" eb="17">
      <t>ヨウジキ</t>
    </rPh>
    <phoneticPr fontId="2"/>
  </si>
  <si>
    <t>成人期</t>
    <rPh sb="0" eb="3">
      <t>セイジンキ</t>
    </rPh>
    <phoneticPr fontId="2"/>
  </si>
  <si>
    <t>高齢期</t>
    <rPh sb="0" eb="3">
      <t>コウレイキ</t>
    </rPh>
    <phoneticPr fontId="2"/>
  </si>
  <si>
    <t>延人数</t>
    <rPh sb="0" eb="1">
      <t>ノ</t>
    </rPh>
    <rPh sb="2" eb="3">
      <t>スウ</t>
    </rPh>
    <phoneticPr fontId="2"/>
  </si>
  <si>
    <t>個　　別　　指　　導</t>
    <rPh sb="0" eb="1">
      <t>コ</t>
    </rPh>
    <rPh sb="3" eb="4">
      <t>ベツ</t>
    </rPh>
    <rPh sb="6" eb="7">
      <t>ユビ</t>
    </rPh>
    <rPh sb="9" eb="10">
      <t>シルベ</t>
    </rPh>
    <phoneticPr fontId="2"/>
  </si>
  <si>
    <t>延人数</t>
    <rPh sb="0" eb="1">
      <t>ノ</t>
    </rPh>
    <rPh sb="1" eb="2">
      <t>ニン</t>
    </rPh>
    <rPh sb="2" eb="3">
      <t>スウ</t>
    </rPh>
    <phoneticPr fontId="2"/>
  </si>
  <si>
    <t>普及啓発</t>
    <rPh sb="0" eb="2">
      <t>フキュウ</t>
    </rPh>
    <rPh sb="2" eb="4">
      <t>ケイハツ</t>
    </rPh>
    <phoneticPr fontId="2"/>
  </si>
  <si>
    <t>人材育成</t>
    <rPh sb="0" eb="2">
      <t>ジンザイ</t>
    </rPh>
    <rPh sb="2" eb="4">
      <t>イクセイ</t>
    </rPh>
    <phoneticPr fontId="2"/>
  </si>
  <si>
    <t>健康づくり関係その他</t>
    <rPh sb="0" eb="2">
      <t>ケンコウ</t>
    </rPh>
    <rPh sb="5" eb="7">
      <t>カンケイ</t>
    </rPh>
    <rPh sb="9" eb="10">
      <t>タ</t>
    </rPh>
    <phoneticPr fontId="2"/>
  </si>
  <si>
    <t>会　議　　・　　研　修　等　　・　　そ　の　他</t>
    <rPh sb="0" eb="1">
      <t>カイ</t>
    </rPh>
    <rPh sb="2" eb="3">
      <t>ギ</t>
    </rPh>
    <rPh sb="8" eb="9">
      <t>ケン</t>
    </rPh>
    <rPh sb="10" eb="11">
      <t>オサム</t>
    </rPh>
    <rPh sb="12" eb="13">
      <t>トウ</t>
    </rPh>
    <rPh sb="22" eb="23">
      <t>タ</t>
    </rPh>
    <phoneticPr fontId="2"/>
  </si>
  <si>
    <t>延施設数</t>
    <rPh sb="0" eb="1">
      <t>ノ</t>
    </rPh>
    <rPh sb="1" eb="4">
      <t>シセツスウ</t>
    </rPh>
    <phoneticPr fontId="2"/>
  </si>
  <si>
    <t>延指導人数</t>
    <rPh sb="0" eb="1">
      <t>ノ</t>
    </rPh>
    <rPh sb="3" eb="4">
      <t>ニン</t>
    </rPh>
    <phoneticPr fontId="2"/>
  </si>
  <si>
    <t>集　  　　団　　  　指　　  　導</t>
    <rPh sb="0" eb="1">
      <t>シュウ</t>
    </rPh>
    <rPh sb="6" eb="7">
      <t>ダン</t>
    </rPh>
    <rPh sb="12" eb="13">
      <t>ユビ</t>
    </rPh>
    <rPh sb="18" eb="19">
      <t>シルベ</t>
    </rPh>
    <phoneticPr fontId="2"/>
  </si>
  <si>
    <t>三類感染症</t>
    <rPh sb="0" eb="1">
      <t>サン</t>
    </rPh>
    <phoneticPr fontId="2"/>
  </si>
  <si>
    <t>南米出血熱</t>
    <rPh sb="0" eb="2">
      <t>ナンベイ</t>
    </rPh>
    <rPh sb="2" eb="4">
      <t>シュッケツ</t>
    </rPh>
    <rPh sb="4" eb="5">
      <t>ネツ</t>
    </rPh>
    <phoneticPr fontId="2"/>
  </si>
  <si>
    <t>細菌性赤痢</t>
    <rPh sb="0" eb="3">
      <t>サイキンセイ</t>
    </rPh>
    <rPh sb="3" eb="5">
      <t>セキリ</t>
    </rPh>
    <phoneticPr fontId="2"/>
  </si>
  <si>
    <t>オムスク出血熱</t>
    <rPh sb="4" eb="6">
      <t>シュッケツ</t>
    </rPh>
    <rPh sb="6" eb="7">
      <t>ネツ</t>
    </rPh>
    <phoneticPr fontId="2"/>
  </si>
  <si>
    <t>キャサヌル森林病</t>
    <rPh sb="5" eb="7">
      <t>シンリン</t>
    </rPh>
    <rPh sb="7" eb="8">
      <t>ビョウ</t>
    </rPh>
    <phoneticPr fontId="2"/>
  </si>
  <si>
    <t>西部ウマ脳炎</t>
    <rPh sb="0" eb="2">
      <t>セイブ</t>
    </rPh>
    <rPh sb="4" eb="6">
      <t>ノウエン</t>
    </rPh>
    <phoneticPr fontId="2"/>
  </si>
  <si>
    <t>ダニ媒介脳炎</t>
    <rPh sb="2" eb="4">
      <t>バイカイ</t>
    </rPh>
    <rPh sb="4" eb="6">
      <t>ノウエン</t>
    </rPh>
    <phoneticPr fontId="2"/>
  </si>
  <si>
    <t>東部ウマ脳炎</t>
    <rPh sb="0" eb="2">
      <t>トウブ</t>
    </rPh>
    <rPh sb="4" eb="6">
      <t>ノウエン</t>
    </rPh>
    <phoneticPr fontId="2"/>
  </si>
  <si>
    <t>鼻疽</t>
    <rPh sb="0" eb="1">
      <t>ハナ</t>
    </rPh>
    <rPh sb="1" eb="2">
      <t>ソ</t>
    </rPh>
    <phoneticPr fontId="2"/>
  </si>
  <si>
    <t>ベネズエラウマ脳炎</t>
    <rPh sb="7" eb="9">
      <t>ノウエン</t>
    </rPh>
    <phoneticPr fontId="2"/>
  </si>
  <si>
    <t>ヘンドラウイルス感染症</t>
    <rPh sb="8" eb="11">
      <t>カンセンショウ</t>
    </rPh>
    <phoneticPr fontId="2"/>
  </si>
  <si>
    <t>リフトバレー熱</t>
    <rPh sb="6" eb="7">
      <t>ネツ</t>
    </rPh>
    <phoneticPr fontId="2"/>
  </si>
  <si>
    <t>類鼻疽</t>
    <rPh sb="0" eb="1">
      <t>ルイ</t>
    </rPh>
    <rPh sb="1" eb="2">
      <t>ハナ</t>
    </rPh>
    <rPh sb="2" eb="3">
      <t>ソ</t>
    </rPh>
    <phoneticPr fontId="2"/>
  </si>
  <si>
    <t>ロッキー山紅斑熱</t>
    <rPh sb="4" eb="5">
      <t>サン</t>
    </rPh>
    <rPh sb="5" eb="6">
      <t>コウ</t>
    </rPh>
    <rPh sb="6" eb="7">
      <t>ハン</t>
    </rPh>
    <rPh sb="7" eb="8">
      <t>ネツ</t>
    </rPh>
    <phoneticPr fontId="2"/>
  </si>
  <si>
    <t>新型インフルエンザ等感染症</t>
    <rPh sb="0" eb="2">
      <t>シンガタ</t>
    </rPh>
    <rPh sb="9" eb="10">
      <t>トウ</t>
    </rPh>
    <rPh sb="10" eb="13">
      <t>カンセンショウ</t>
    </rPh>
    <phoneticPr fontId="2"/>
  </si>
  <si>
    <t>個　　　別　　　指　　　導</t>
    <rPh sb="0" eb="1">
      <t>コ</t>
    </rPh>
    <rPh sb="4" eb="5">
      <t>ベツ</t>
    </rPh>
    <rPh sb="8" eb="9">
      <t>ユビ</t>
    </rPh>
    <rPh sb="12" eb="13">
      <t>シルベ</t>
    </rPh>
    <phoneticPr fontId="2"/>
  </si>
  <si>
    <t>資料　地域保健・健康増進事業報告　</t>
    <rPh sb="3" eb="5">
      <t>チイキ</t>
    </rPh>
    <rPh sb="5" eb="7">
      <t>ホケン</t>
    </rPh>
    <rPh sb="8" eb="10">
      <t>ケンコウ</t>
    </rPh>
    <rPh sb="10" eb="12">
      <t>ゾウシン</t>
    </rPh>
    <phoneticPr fontId="2"/>
  </si>
  <si>
    <t>a</t>
  </si>
  <si>
    <t>b</t>
  </si>
  <si>
    <t>受診者数</t>
    <rPh sb="0" eb="3">
      <t>ジュシンシャ</t>
    </rPh>
    <rPh sb="3" eb="4">
      <t>スウ</t>
    </rPh>
    <phoneticPr fontId="2"/>
  </si>
  <si>
    <t>う歯総本数</t>
    <rPh sb="1" eb="2">
      <t>ハ</t>
    </rPh>
    <rPh sb="2" eb="3">
      <t>ソウ</t>
    </rPh>
    <rPh sb="3" eb="5">
      <t>ホンスウ</t>
    </rPh>
    <phoneticPr fontId="2"/>
  </si>
  <si>
    <t>（再掲）訪問指導延人数</t>
    <rPh sb="1" eb="3">
      <t>サイケイ</t>
    </rPh>
    <rPh sb="4" eb="6">
      <t>ホウモン</t>
    </rPh>
    <rPh sb="6" eb="8">
      <t>シドウ</t>
    </rPh>
    <rPh sb="8" eb="9">
      <t>ノ</t>
    </rPh>
    <rPh sb="9" eb="11">
      <t>ニンズウ</t>
    </rPh>
    <phoneticPr fontId="2"/>
  </si>
  <si>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2"/>
  </si>
  <si>
    <t>４～６歳</t>
    <rPh sb="3" eb="4">
      <t>サイ</t>
    </rPh>
    <phoneticPr fontId="2"/>
  </si>
  <si>
    <t>4～6歳</t>
    <rPh sb="3" eb="4">
      <t>サイ</t>
    </rPh>
    <phoneticPr fontId="2"/>
  </si>
  <si>
    <t>相談</t>
    <rPh sb="0" eb="2">
      <t>ソウダン</t>
    </rPh>
    <phoneticPr fontId="2"/>
  </si>
  <si>
    <t>訪問指導</t>
    <rPh sb="0" eb="2">
      <t>ホウモン</t>
    </rPh>
    <rPh sb="2" eb="4">
      <t>シドウ</t>
    </rPh>
    <phoneticPr fontId="2"/>
  </si>
  <si>
    <t>実人員</t>
    <rPh sb="0" eb="3">
      <t>ジツジンイン</t>
    </rPh>
    <phoneticPr fontId="2"/>
  </si>
  <si>
    <t>電話</t>
    <rPh sb="0" eb="2">
      <t>デンワ</t>
    </rPh>
    <phoneticPr fontId="2"/>
  </si>
  <si>
    <t>来所</t>
    <rPh sb="0" eb="2">
      <t>ライショ</t>
    </rPh>
    <phoneticPr fontId="2"/>
  </si>
  <si>
    <t>（再掲）
DOTS</t>
    <rPh sb="1" eb="3">
      <t>サイケイ</t>
    </rPh>
    <phoneticPr fontId="2"/>
  </si>
  <si>
    <t>判定保留</t>
    <rPh sb="0" eb="2">
      <t>ハンテイ</t>
    </rPh>
    <rPh sb="2" eb="4">
      <t>ホリュウ</t>
    </rPh>
    <phoneticPr fontId="2"/>
  </si>
  <si>
    <t>判定不可</t>
    <rPh sb="0" eb="2">
      <t>ハンテイ</t>
    </rPh>
    <rPh sb="2" eb="4">
      <t>フカ</t>
    </rPh>
    <phoneticPr fontId="2"/>
  </si>
  <si>
    <t>結核患者数</t>
    <rPh sb="0" eb="2">
      <t>ケッカク</t>
    </rPh>
    <rPh sb="2" eb="5">
      <t>カンジャスウ</t>
    </rPh>
    <phoneticPr fontId="2"/>
  </si>
  <si>
    <t>結核発病のおそれがあると診断された者</t>
    <rPh sb="0" eb="2">
      <t>ケッカク</t>
    </rPh>
    <rPh sb="2" eb="4">
      <t>ハツビョウ</t>
    </rPh>
    <rPh sb="12" eb="14">
      <t>シンダン</t>
    </rPh>
    <rPh sb="17" eb="18">
      <t>モノ</t>
    </rPh>
    <phoneticPr fontId="2"/>
  </si>
  <si>
    <t>相談件数</t>
    <rPh sb="0" eb="2">
      <t>ソウダン</t>
    </rPh>
    <rPh sb="2" eb="4">
      <t>ケンスウ</t>
    </rPh>
    <phoneticPr fontId="2"/>
  </si>
  <si>
    <t>実人員</t>
    <rPh sb="0" eb="1">
      <t>ジツ</t>
    </rPh>
    <rPh sb="1" eb="3">
      <t>ジンイン</t>
    </rPh>
    <phoneticPr fontId="2"/>
  </si>
  <si>
    <t>スクリーニング検査</t>
    <rPh sb="7" eb="9">
      <t>ケンサ</t>
    </rPh>
    <phoneticPr fontId="2"/>
  </si>
  <si>
    <t>確認検査</t>
    <rPh sb="0" eb="2">
      <t>カクニン</t>
    </rPh>
    <rPh sb="2" eb="4">
      <t>ケンサ</t>
    </rPh>
    <phoneticPr fontId="2"/>
  </si>
  <si>
    <t>陽性件数</t>
    <rPh sb="0" eb="2">
      <t>ヨウセイ</t>
    </rPh>
    <rPh sb="2" eb="4">
      <t>ケンスウ</t>
    </rPh>
    <phoneticPr fontId="2"/>
  </si>
  <si>
    <t>資料　地域保健･健康増進事業報告</t>
    <rPh sb="0" eb="2">
      <t>シリョウ</t>
    </rPh>
    <rPh sb="3" eb="5">
      <t>チイキ</t>
    </rPh>
    <rPh sb="5" eb="7">
      <t>ホケン</t>
    </rPh>
    <rPh sb="8" eb="10">
      <t>ケンコウ</t>
    </rPh>
    <rPh sb="10" eb="12">
      <t>ゾウシン</t>
    </rPh>
    <rPh sb="12" eb="14">
      <t>ジギョウ</t>
    </rPh>
    <rPh sb="14" eb="16">
      <t>ホウコク</t>
    </rPh>
    <phoneticPr fontId="2"/>
  </si>
  <si>
    <t>（％）</t>
    <phoneticPr fontId="2"/>
  </si>
  <si>
    <t>判定結果</t>
    <phoneticPr fontId="2"/>
  </si>
  <si>
    <t>回復者</t>
    <phoneticPr fontId="2"/>
  </si>
  <si>
    <t>資料　結核関係事業実績報告</t>
    <phoneticPr fontId="2"/>
  </si>
  <si>
    <t>第３５－２表　エイズ</t>
    <phoneticPr fontId="2"/>
  </si>
  <si>
    <t>分娩後</t>
    <rPh sb="0" eb="1">
      <t>ブン</t>
    </rPh>
    <rPh sb="1" eb="2">
      <t>ベン</t>
    </rPh>
    <rPh sb="2" eb="3">
      <t>ゴ</t>
    </rPh>
    <phoneticPr fontId="2"/>
  </si>
  <si>
    <t>資料　エキノコックス症対策実施状況調査</t>
    <rPh sb="11" eb="13">
      <t>タイサク</t>
    </rPh>
    <rPh sb="13" eb="15">
      <t>ジッシ</t>
    </rPh>
    <rPh sb="17" eb="19">
      <t>チョウサ</t>
    </rPh>
    <phoneticPr fontId="2"/>
  </si>
  <si>
    <t>　</t>
    <phoneticPr fontId="2"/>
  </si>
  <si>
    <t>Ｂ型肝炎検査</t>
    <phoneticPr fontId="2"/>
  </si>
  <si>
    <t>c/b</t>
    <phoneticPr fontId="2"/>
  </si>
  <si>
    <t>b/a</t>
    <phoneticPr fontId="2"/>
  </si>
  <si>
    <t>c</t>
    <phoneticPr fontId="2"/>
  </si>
  <si>
    <t>d</t>
    <phoneticPr fontId="2"/>
  </si>
  <si>
    <t>全道</t>
    <phoneticPr fontId="2"/>
  </si>
  <si>
    <t>全道</t>
    <phoneticPr fontId="2"/>
  </si>
  <si>
    <t>15歳未満</t>
    <phoneticPr fontId="2"/>
  </si>
  <si>
    <t>15歳</t>
    <phoneticPr fontId="2"/>
  </si>
  <si>
    <t>16歳</t>
    <phoneticPr fontId="2"/>
  </si>
  <si>
    <t>17歳</t>
    <phoneticPr fontId="2"/>
  </si>
  <si>
    <t>18歳</t>
    <phoneticPr fontId="2"/>
  </si>
  <si>
    <t>19歳</t>
    <phoneticPr fontId="2"/>
  </si>
  <si>
    <t>20歳未満</t>
    <phoneticPr fontId="2"/>
  </si>
  <si>
    <t>20歳以上</t>
    <phoneticPr fontId="2"/>
  </si>
  <si>
    <t>集　　　団　　　指　　　導</t>
    <phoneticPr fontId="2"/>
  </si>
  <si>
    <t>地区組織</t>
    <phoneticPr fontId="2"/>
  </si>
  <si>
    <t>啓発普及</t>
    <phoneticPr fontId="2"/>
  </si>
  <si>
    <t>人材育成</t>
    <phoneticPr fontId="2"/>
  </si>
  <si>
    <t>回数</t>
    <phoneticPr fontId="2"/>
  </si>
  <si>
    <t>　２　全道の数のうち、配置栄養士数は、札幌市を除く。</t>
    <phoneticPr fontId="2"/>
  </si>
  <si>
    <t>施設数</t>
    <phoneticPr fontId="2"/>
  </si>
  <si>
    <t>全道</t>
    <phoneticPr fontId="2"/>
  </si>
  <si>
    <t>0～4歳</t>
    <phoneticPr fontId="2"/>
  </si>
  <si>
    <t>5～9歳</t>
    <phoneticPr fontId="2"/>
  </si>
  <si>
    <t>20～24歳</t>
    <phoneticPr fontId="2"/>
  </si>
  <si>
    <t>25～29歳</t>
    <phoneticPr fontId="2"/>
  </si>
  <si>
    <t>30～34歳</t>
    <phoneticPr fontId="2"/>
  </si>
  <si>
    <t>35～39歳</t>
    <phoneticPr fontId="2"/>
  </si>
  <si>
    <t>40～44歳</t>
    <phoneticPr fontId="2"/>
  </si>
  <si>
    <t>資料　結核登録者情報システム</t>
    <phoneticPr fontId="2"/>
  </si>
  <si>
    <t>0～4歳</t>
    <phoneticPr fontId="2"/>
  </si>
  <si>
    <t>5～9歳</t>
    <phoneticPr fontId="2"/>
  </si>
  <si>
    <t>20～24歳</t>
    <phoneticPr fontId="2"/>
  </si>
  <si>
    <t>25～29歳</t>
    <phoneticPr fontId="2"/>
  </si>
  <si>
    <t>30～34歳</t>
    <phoneticPr fontId="2"/>
  </si>
  <si>
    <t>35～39歳</t>
    <phoneticPr fontId="2"/>
  </si>
  <si>
    <t>40～44歳</t>
    <phoneticPr fontId="2"/>
  </si>
  <si>
    <t>治療中</t>
    <phoneticPr fontId="2"/>
  </si>
  <si>
    <t xml:space="preserve">　  </t>
    <phoneticPr fontId="2"/>
  </si>
  <si>
    <t>不活動性
結核</t>
    <phoneticPr fontId="2"/>
  </si>
  <si>
    <t>　　</t>
    <phoneticPr fontId="2"/>
  </si>
  <si>
    <t>d/b</t>
    <phoneticPr fontId="2"/>
  </si>
  <si>
    <t>資料　地域保健・健康増進事業報告</t>
    <phoneticPr fontId="2"/>
  </si>
  <si>
    <t>（％）</t>
    <phoneticPr fontId="2"/>
  </si>
  <si>
    <t>a</t>
    <phoneticPr fontId="2"/>
  </si>
  <si>
    <t>b</t>
    <phoneticPr fontId="2"/>
  </si>
  <si>
    <t>b/a</t>
    <phoneticPr fontId="2"/>
  </si>
  <si>
    <t>注　　潜在性結核感染症は、結核感染が強く疑われ、かつ発病予防のために治療を要するとして届け出があったものの数を示す。</t>
    <rPh sb="0" eb="1">
      <t>チュウ</t>
    </rPh>
    <rPh sb="3" eb="6">
      <t>センザイセイ</t>
    </rPh>
    <rPh sb="6" eb="8">
      <t>ケッカク</t>
    </rPh>
    <rPh sb="8" eb="11">
      <t>カンセンショウ</t>
    </rPh>
    <rPh sb="13" eb="15">
      <t>ケッカク</t>
    </rPh>
    <rPh sb="15" eb="17">
      <t>カンセン</t>
    </rPh>
    <rPh sb="18" eb="19">
      <t>ツヨ</t>
    </rPh>
    <rPh sb="20" eb="21">
      <t>ウタガ</t>
    </rPh>
    <rPh sb="26" eb="28">
      <t>ハツビョウ</t>
    </rPh>
    <rPh sb="28" eb="30">
      <t>ヨボウ</t>
    </rPh>
    <rPh sb="34" eb="36">
      <t>チリョウ</t>
    </rPh>
    <rPh sb="37" eb="38">
      <t>ヨウ</t>
    </rPh>
    <rPh sb="43" eb="44">
      <t>トド</t>
    </rPh>
    <rPh sb="45" eb="46">
      <t>デ</t>
    </rPh>
    <rPh sb="53" eb="54">
      <t>スウ</t>
    </rPh>
    <rPh sb="55" eb="56">
      <t>シメ</t>
    </rPh>
    <phoneticPr fontId="2"/>
  </si>
  <si>
    <t>注　　潜在性結核感染症は、結核感染が強く疑われ、かつ発病予防のために治療を要するとして届け出があったものの数を示す。</t>
    <rPh sb="0" eb="1">
      <t>チュウ</t>
    </rPh>
    <phoneticPr fontId="2"/>
  </si>
  <si>
    <t>注　　保健所のみの実績であり、市町村分は含まない。</t>
    <rPh sb="0" eb="1">
      <t>チュウ</t>
    </rPh>
    <rPh sb="3" eb="6">
      <t>ホケンショ</t>
    </rPh>
    <rPh sb="9" eb="11">
      <t>ジッセキ</t>
    </rPh>
    <rPh sb="15" eb="18">
      <t>シチョウソン</t>
    </rPh>
    <rPh sb="18" eb="19">
      <t>ブン</t>
    </rPh>
    <rPh sb="20" eb="21">
      <t>フク</t>
    </rPh>
    <phoneticPr fontId="2"/>
  </si>
  <si>
    <t>第３３－１表　結核の接触者健康診断数</t>
    <rPh sb="10" eb="13">
      <t>セッショクシャ</t>
    </rPh>
    <rPh sb="13" eb="15">
      <t>ケンコウ</t>
    </rPh>
    <rPh sb="15" eb="17">
      <t>シンダン</t>
    </rPh>
    <rPh sb="17" eb="18">
      <t>スウ</t>
    </rPh>
    <phoneticPr fontId="2"/>
  </si>
  <si>
    <t>健康増進業務以外その他</t>
    <rPh sb="0" eb="2">
      <t>ケンコウ</t>
    </rPh>
    <rPh sb="2" eb="4">
      <t>ゾウシン</t>
    </rPh>
    <rPh sb="4" eb="6">
      <t>ギョウム</t>
    </rPh>
    <rPh sb="6" eb="8">
      <t>イガイ</t>
    </rPh>
    <rPh sb="10" eb="11">
      <t>タ</t>
    </rPh>
    <phoneticPr fontId="2"/>
  </si>
  <si>
    <t>満12週～19週</t>
    <rPh sb="0" eb="1">
      <t>マン</t>
    </rPh>
    <rPh sb="3" eb="4">
      <t>シュウ</t>
    </rPh>
    <rPh sb="7" eb="8">
      <t>シュウ</t>
    </rPh>
    <phoneticPr fontId="2"/>
  </si>
  <si>
    <t>（第4月～第5月)</t>
    <rPh sb="1" eb="2">
      <t>ダイ</t>
    </rPh>
    <rPh sb="3" eb="4">
      <t>ツキ</t>
    </rPh>
    <rPh sb="5" eb="6">
      <t>ダイ</t>
    </rPh>
    <rPh sb="7" eb="8">
      <t>ツキ</t>
    </rPh>
    <phoneticPr fontId="2"/>
  </si>
  <si>
    <t>満20週～27週</t>
    <rPh sb="0" eb="1">
      <t>マン</t>
    </rPh>
    <rPh sb="3" eb="4">
      <t>シュウ</t>
    </rPh>
    <rPh sb="7" eb="8">
      <t>シュウ</t>
    </rPh>
    <phoneticPr fontId="2"/>
  </si>
  <si>
    <t>（第6月～第7月)</t>
    <rPh sb="1" eb="2">
      <t>ダイ</t>
    </rPh>
    <rPh sb="3" eb="4">
      <t>ツキ</t>
    </rPh>
    <rPh sb="5" eb="6">
      <t>ダイ</t>
    </rPh>
    <rPh sb="7" eb="8">
      <t>ツキ</t>
    </rPh>
    <phoneticPr fontId="2"/>
  </si>
  <si>
    <t>釧路保健所</t>
    <rPh sb="0" eb="2">
      <t>クシロ</t>
    </rPh>
    <phoneticPr fontId="2"/>
  </si>
  <si>
    <t>釧路市</t>
    <rPh sb="0" eb="3">
      <t>クシロシ</t>
    </rPh>
    <phoneticPr fontId="2"/>
  </si>
  <si>
    <t>釧路町</t>
    <rPh sb="0" eb="3">
      <t>クシロチョウ</t>
    </rPh>
    <phoneticPr fontId="2"/>
  </si>
  <si>
    <t>厚岸町</t>
    <rPh sb="0" eb="2">
      <t>アッケシ</t>
    </rPh>
    <rPh sb="2" eb="3">
      <t>チョウ</t>
    </rPh>
    <phoneticPr fontId="2"/>
  </si>
  <si>
    <t>浜中町</t>
    <rPh sb="0" eb="2">
      <t>ハマナカ</t>
    </rPh>
    <rPh sb="2" eb="3">
      <t>チョウ</t>
    </rPh>
    <phoneticPr fontId="2"/>
  </si>
  <si>
    <t>標茶町</t>
    <rPh sb="0" eb="2">
      <t>シベチャ</t>
    </rPh>
    <rPh sb="2" eb="3">
      <t>チョウ</t>
    </rPh>
    <phoneticPr fontId="2"/>
  </si>
  <si>
    <t>弟子屈町</t>
    <rPh sb="0" eb="4">
      <t>テシカガチョウ</t>
    </rPh>
    <phoneticPr fontId="2"/>
  </si>
  <si>
    <t>鶴居村</t>
    <rPh sb="0" eb="3">
      <t>ツルイムラ</t>
    </rPh>
    <phoneticPr fontId="2"/>
  </si>
  <si>
    <t>白糠町</t>
    <rPh sb="0" eb="3">
      <t>シラヌカチョウ</t>
    </rPh>
    <phoneticPr fontId="2"/>
  </si>
  <si>
    <t>根室保健所</t>
    <rPh sb="0" eb="2">
      <t>ネムロ</t>
    </rPh>
    <rPh sb="2" eb="5">
      <t>ホケンショ</t>
    </rPh>
    <phoneticPr fontId="2"/>
  </si>
  <si>
    <t>根室市</t>
    <rPh sb="0" eb="2">
      <t>ネムロ</t>
    </rPh>
    <rPh sb="2" eb="3">
      <t>シ</t>
    </rPh>
    <phoneticPr fontId="2"/>
  </si>
  <si>
    <t>中標津保健所</t>
    <rPh sb="0" eb="3">
      <t>ナカシベツ</t>
    </rPh>
    <phoneticPr fontId="2"/>
  </si>
  <si>
    <t>別海町</t>
    <rPh sb="0" eb="3">
      <t>ベツカイチョウ</t>
    </rPh>
    <phoneticPr fontId="2"/>
  </si>
  <si>
    <t>中標津町</t>
    <rPh sb="0" eb="4">
      <t>ナカシベツチョウ</t>
    </rPh>
    <phoneticPr fontId="2"/>
  </si>
  <si>
    <t>標津町</t>
    <rPh sb="0" eb="3">
      <t>シベツチョウ</t>
    </rPh>
    <phoneticPr fontId="2"/>
  </si>
  <si>
    <t>羅臼町</t>
    <rPh sb="0" eb="3">
      <t>ラウスチョウ</t>
    </rPh>
    <phoneticPr fontId="2"/>
  </si>
  <si>
    <t>厚岸町</t>
    <rPh sb="0" eb="3">
      <t>アッケシチョウ</t>
    </rPh>
    <phoneticPr fontId="2"/>
  </si>
  <si>
    <t>標茶町</t>
    <rPh sb="0" eb="3">
      <t>シベチャチョウ</t>
    </rPh>
    <phoneticPr fontId="2"/>
  </si>
  <si>
    <t>弟子屈町</t>
    <rPh sb="0" eb="3">
      <t>テシカガ</t>
    </rPh>
    <rPh sb="3" eb="4">
      <t>チョウ</t>
    </rPh>
    <phoneticPr fontId="2"/>
  </si>
  <si>
    <t>根室市</t>
    <rPh sb="0" eb="3">
      <t>ネムロシ</t>
    </rPh>
    <phoneticPr fontId="2"/>
  </si>
  <si>
    <t>根室保健所</t>
    <rPh sb="0" eb="2">
      <t>ネムロ</t>
    </rPh>
    <rPh sb="2" eb="5">
      <t>ホケンジョ</t>
    </rPh>
    <phoneticPr fontId="2"/>
  </si>
  <si>
    <t>浜中町</t>
    <rPh sb="0" eb="3">
      <t>ハマナカチョウ</t>
    </rPh>
    <phoneticPr fontId="2"/>
  </si>
  <si>
    <t>白糠町</t>
    <rPh sb="0" eb="2">
      <t>シラヌカ</t>
    </rPh>
    <rPh sb="2" eb="3">
      <t>チョウ</t>
    </rPh>
    <phoneticPr fontId="2"/>
  </si>
  <si>
    <t>保健所活動</t>
    <phoneticPr fontId="2"/>
  </si>
  <si>
    <t>根室保健所</t>
    <rPh sb="0" eb="2">
      <t>ネムロ</t>
    </rPh>
    <rPh sb="2" eb="4">
      <t>ホケン</t>
    </rPh>
    <phoneticPr fontId="2"/>
  </si>
  <si>
    <t>根室保健所</t>
    <rPh sb="0" eb="2">
      <t>ネムロ</t>
    </rPh>
    <phoneticPr fontId="2"/>
  </si>
  <si>
    <t>中標津町</t>
    <rPh sb="0" eb="3">
      <t>ナカシベツ</t>
    </rPh>
    <rPh sb="3" eb="4">
      <t>チョウ</t>
    </rPh>
    <phoneticPr fontId="2"/>
  </si>
  <si>
    <t>中標津保健所</t>
    <rPh sb="0" eb="3">
      <t>ナカシベツ</t>
    </rPh>
    <rPh sb="3" eb="6">
      <t>ホケンジョ</t>
    </rPh>
    <phoneticPr fontId="2"/>
  </si>
  <si>
    <t>妊婦B型肝炎検査実人員</t>
    <rPh sb="0" eb="2">
      <t>ニンプ</t>
    </rPh>
    <rPh sb="3" eb="4">
      <t>カタ</t>
    </rPh>
    <rPh sb="4" eb="6">
      <t>カンエン</t>
    </rPh>
    <rPh sb="6" eb="8">
      <t>ケンサ</t>
    </rPh>
    <rPh sb="8" eb="9">
      <t>ジツ</t>
    </rPh>
    <rPh sb="9" eb="11">
      <t>ジンイン</t>
    </rPh>
    <phoneticPr fontId="2"/>
  </si>
  <si>
    <t>その他の給食施設</t>
    <rPh sb="4" eb="6">
      <t>キュウショク</t>
    </rPh>
    <rPh sb="6" eb="8">
      <t>シセツ</t>
    </rPh>
    <phoneticPr fontId="2"/>
  </si>
  <si>
    <t>虫体確認数</t>
    <phoneticPr fontId="2"/>
  </si>
  <si>
    <t>資料　地域保健・健康増進事業報告</t>
    <rPh sb="0" eb="2">
      <t>シリョウ</t>
    </rPh>
    <rPh sb="3" eb="7">
      <t>チイキホケン</t>
    </rPh>
    <rPh sb="8" eb="10">
      <t>ケンコウ</t>
    </rPh>
    <rPh sb="10" eb="12">
      <t>ゾウシン</t>
    </rPh>
    <rPh sb="12" eb="14">
      <t>ジギョウ</t>
    </rPh>
    <rPh sb="14" eb="16">
      <t>ホウコク</t>
    </rPh>
    <phoneticPr fontId="2"/>
  </si>
  <si>
    <t>う蝕罹患率　(％)</t>
    <rPh sb="1" eb="2">
      <t>ショク</t>
    </rPh>
    <rPh sb="2" eb="4">
      <t>リカン</t>
    </rPh>
    <rPh sb="4" eb="5">
      <t>リツ</t>
    </rPh>
    <phoneticPr fontId="2"/>
  </si>
  <si>
    <t>注１　２０歳未満は、乳幼児・妊産婦を除く。</t>
    <rPh sb="0" eb="1">
      <t>チュウ</t>
    </rPh>
    <rPh sb="5" eb="6">
      <t>サイ</t>
    </rPh>
    <rPh sb="6" eb="8">
      <t>ミマン</t>
    </rPh>
    <rPh sb="10" eb="13">
      <t>ニュウヨウジ</t>
    </rPh>
    <rPh sb="14" eb="17">
      <t>ニンサンプ</t>
    </rPh>
    <rPh sb="18" eb="19">
      <t>ノゾ</t>
    </rPh>
    <phoneticPr fontId="2"/>
  </si>
  <si>
    <t>第２５－１表　保健所栄養改善活動状況（集団指導）</t>
    <rPh sb="0" eb="1">
      <t>ダイ</t>
    </rPh>
    <rPh sb="7" eb="10">
      <t>ホケンジョ</t>
    </rPh>
    <rPh sb="10" eb="12">
      <t>エイヨウ</t>
    </rPh>
    <rPh sb="12" eb="14">
      <t>カイゼン</t>
    </rPh>
    <rPh sb="14" eb="16">
      <t>カツドウ</t>
    </rPh>
    <rPh sb="16" eb="18">
      <t>ジョウキョウ</t>
    </rPh>
    <rPh sb="19" eb="21">
      <t>シュウダン</t>
    </rPh>
    <rPh sb="21" eb="23">
      <t>シドウ</t>
    </rPh>
    <phoneticPr fontId="2"/>
  </si>
  <si>
    <t>　２　　札幌市・函館市・小樽市・旭川市の数は、各市調べによる。</t>
    <phoneticPr fontId="2"/>
  </si>
  <si>
    <t>第２５－２表　保健所栄養改善活動状況（個別指導）</t>
    <rPh sb="0" eb="1">
      <t>ダイ</t>
    </rPh>
    <rPh sb="7" eb="10">
      <t>ホケンジョ</t>
    </rPh>
    <rPh sb="10" eb="12">
      <t>エイヨウ</t>
    </rPh>
    <rPh sb="12" eb="14">
      <t>カイゼン</t>
    </rPh>
    <rPh sb="14" eb="16">
      <t>カツドウ</t>
    </rPh>
    <rPh sb="16" eb="18">
      <t>ジョウキョウ</t>
    </rPh>
    <rPh sb="19" eb="21">
      <t>コベツ</t>
    </rPh>
    <rPh sb="21" eb="23">
      <t>シドウ</t>
    </rPh>
    <phoneticPr fontId="2"/>
  </si>
  <si>
    <t>　２　　札幌市・函館市・小樽市・旭川市の数は、各市調べによる。</t>
    <phoneticPr fontId="2"/>
  </si>
  <si>
    <t>第２６－１表　市町村栄養改善活動状況（集団指導）</t>
    <rPh sb="0" eb="1">
      <t>ダイ</t>
    </rPh>
    <rPh sb="7" eb="10">
      <t>シチョウソン</t>
    </rPh>
    <rPh sb="10" eb="12">
      <t>エイヨウ</t>
    </rPh>
    <rPh sb="12" eb="14">
      <t>カイゼン</t>
    </rPh>
    <rPh sb="14" eb="16">
      <t>カツドウ</t>
    </rPh>
    <rPh sb="16" eb="18">
      <t>ジョウキョウ</t>
    </rPh>
    <rPh sb="19" eb="21">
      <t>シュウダン</t>
    </rPh>
    <rPh sb="21" eb="23">
      <t>シドウ</t>
    </rPh>
    <phoneticPr fontId="2"/>
  </si>
  <si>
    <t>注１　札幌市・函館市・小樽市・旭川市の数は、各市調べによる。</t>
    <phoneticPr fontId="2"/>
  </si>
  <si>
    <t>第２６－２表　市町村栄養改善活動状況（個別指導）</t>
    <rPh sb="0" eb="1">
      <t>ダイ</t>
    </rPh>
    <rPh sb="7" eb="10">
      <t>シチョウソン</t>
    </rPh>
    <rPh sb="10" eb="12">
      <t>エイヨウ</t>
    </rPh>
    <rPh sb="12" eb="14">
      <t>カイゼン</t>
    </rPh>
    <rPh sb="14" eb="16">
      <t>カツドウ</t>
    </rPh>
    <rPh sb="16" eb="18">
      <t>ジョウキョウ</t>
    </rPh>
    <rPh sb="19" eb="21">
      <t>コベツ</t>
    </rPh>
    <rPh sb="21" eb="23">
      <t>シドウ</t>
    </rPh>
    <phoneticPr fontId="2"/>
  </si>
  <si>
    <t>第２６－３表　市町村栄養改善活動状況（会議・研修等・その他）</t>
    <rPh sb="0" eb="1">
      <t>ダイ</t>
    </rPh>
    <rPh sb="7" eb="10">
      <t>シチョウソン</t>
    </rPh>
    <rPh sb="10" eb="12">
      <t>エイヨウ</t>
    </rPh>
    <rPh sb="12" eb="14">
      <t>カイゼン</t>
    </rPh>
    <rPh sb="14" eb="16">
      <t>カツドウ</t>
    </rPh>
    <rPh sb="16" eb="18">
      <t>ジョウキョウ</t>
    </rPh>
    <rPh sb="19" eb="21">
      <t>カイギ</t>
    </rPh>
    <rPh sb="22" eb="25">
      <t>ケンシュウトウ</t>
    </rPh>
    <rPh sb="28" eb="29">
      <t>タ</t>
    </rPh>
    <phoneticPr fontId="2"/>
  </si>
  <si>
    <t>注　札幌市・函館市・小樽市・旭川市の数は、各市調べによる。</t>
    <phoneticPr fontId="2"/>
  </si>
  <si>
    <t>注　　札幌市・函館市・小樽市・旭川市の数は、各市調べによる。</t>
    <rPh sb="0" eb="1">
      <t>チュウ</t>
    </rPh>
    <phoneticPr fontId="2"/>
  </si>
  <si>
    <t>注　札幌市・函館市・小樽市・旭川市の数は各市調べによる。</t>
    <rPh sb="0" eb="1">
      <t>チュウ</t>
    </rPh>
    <phoneticPr fontId="2"/>
  </si>
  <si>
    <t>ＤＰＴ</t>
    <phoneticPr fontId="2"/>
  </si>
  <si>
    <t>ＤＴ</t>
    <phoneticPr fontId="2"/>
  </si>
  <si>
    <t>ヒブワクチン</t>
    <phoneticPr fontId="2"/>
  </si>
  <si>
    <t>小児用肺炎球菌ワクチン</t>
    <rPh sb="0" eb="3">
      <t>ショウニヨウ</t>
    </rPh>
    <rPh sb="3" eb="5">
      <t>ハイエン</t>
    </rPh>
    <rPh sb="5" eb="7">
      <t>キュウキン</t>
    </rPh>
    <phoneticPr fontId="2"/>
  </si>
  <si>
    <t>子宮頸がん予防ワクチン</t>
    <rPh sb="0" eb="2">
      <t>シキュウ</t>
    </rPh>
    <rPh sb="2" eb="3">
      <t>ケイ</t>
    </rPh>
    <rPh sb="5" eb="7">
      <t>ヨボウ</t>
    </rPh>
    <phoneticPr fontId="2"/>
  </si>
  <si>
    <t>インフルエンザ</t>
    <phoneticPr fontId="2"/>
  </si>
  <si>
    <t>追加接種</t>
    <rPh sb="0" eb="2">
      <t>ツイカ</t>
    </rPh>
    <rPh sb="2" eb="4">
      <t>セッシュ</t>
    </rPh>
    <phoneticPr fontId="2"/>
  </si>
  <si>
    <t>第1回</t>
    <rPh sb="0" eb="1">
      <t>ダイ</t>
    </rPh>
    <rPh sb="2" eb="3">
      <t>カイ</t>
    </rPh>
    <phoneticPr fontId="2"/>
  </si>
  <si>
    <t>第2回</t>
    <rPh sb="0" eb="1">
      <t>ダイ</t>
    </rPh>
    <rPh sb="2" eb="3">
      <t>カイ</t>
    </rPh>
    <phoneticPr fontId="2"/>
  </si>
  <si>
    <t>第3回</t>
    <rPh sb="0" eb="1">
      <t>ダイ</t>
    </rPh>
    <rPh sb="2" eb="3">
      <t>カイ</t>
    </rPh>
    <phoneticPr fontId="2"/>
  </si>
  <si>
    <t>第4回</t>
    <rPh sb="0" eb="1">
      <t>ダイ</t>
    </rPh>
    <rPh sb="2" eb="3">
      <t>カイ</t>
    </rPh>
    <phoneticPr fontId="2"/>
  </si>
  <si>
    <t>第2回</t>
    <rPh sb="0" eb="3">
      <t>ダイニカイ</t>
    </rPh>
    <phoneticPr fontId="2"/>
  </si>
  <si>
    <t>チクングニア熱</t>
    <rPh sb="6" eb="7">
      <t>ネツ</t>
    </rPh>
    <phoneticPr fontId="2"/>
  </si>
  <si>
    <t>鳥インフルエンザ（Ｈ５Ｎ１及びＨ７Ｎ９を除く）</t>
    <rPh sb="0" eb="1">
      <t>トリ</t>
    </rPh>
    <rPh sb="13" eb="14">
      <t>オヨ</t>
    </rPh>
    <rPh sb="20" eb="21">
      <t>ノゾ</t>
    </rPh>
    <phoneticPr fontId="2"/>
  </si>
  <si>
    <t>侵襲性髄膜炎菌感染症</t>
    <rPh sb="0" eb="3">
      <t>シンシュウセイ</t>
    </rPh>
    <rPh sb="3" eb="6">
      <t>ズイマクエン</t>
    </rPh>
    <rPh sb="6" eb="7">
      <t>キン</t>
    </rPh>
    <rPh sb="7" eb="10">
      <t>カンセンショウ</t>
    </rPh>
    <phoneticPr fontId="2"/>
  </si>
  <si>
    <t>侵襲性肺炎球菌感染症</t>
    <rPh sb="0" eb="3">
      <t>シンシュウセイ</t>
    </rPh>
    <rPh sb="3" eb="5">
      <t>ハイエン</t>
    </rPh>
    <rPh sb="5" eb="6">
      <t>キュウ</t>
    </rPh>
    <rPh sb="6" eb="7">
      <t>キン</t>
    </rPh>
    <rPh sb="7" eb="10">
      <t>カンセンショウ</t>
    </rPh>
    <phoneticPr fontId="2"/>
  </si>
  <si>
    <t>日本紅斑熱</t>
    <phoneticPr fontId="2"/>
  </si>
  <si>
    <t>ハンタウイルス肺症候群</t>
    <phoneticPr fontId="2"/>
  </si>
  <si>
    <t>Ｂウイルス病</t>
    <phoneticPr fontId="2"/>
  </si>
  <si>
    <t>マラリア</t>
    <phoneticPr fontId="2"/>
  </si>
  <si>
    <t>-</t>
    <phoneticPr fontId="2"/>
  </si>
  <si>
    <t>-</t>
    <phoneticPr fontId="2"/>
  </si>
  <si>
    <t>健康づくり
関係その他</t>
    <rPh sb="0" eb="2">
      <t>ケンコウ</t>
    </rPh>
    <rPh sb="6" eb="8">
      <t>カンケイ</t>
    </rPh>
    <rPh sb="10" eb="11">
      <t>タ</t>
    </rPh>
    <phoneticPr fontId="2"/>
  </si>
  <si>
    <t>ＩＧＲＡ検査者数</t>
    <rPh sb="4" eb="6">
      <t>ケンサ</t>
    </rPh>
    <rPh sb="6" eb="7">
      <t>シャ</t>
    </rPh>
    <rPh sb="7" eb="8">
      <t>スウ</t>
    </rPh>
    <phoneticPr fontId="2"/>
  </si>
  <si>
    <t>第３３－２表　結核の接触者健康診断数（ＩＧＲＡ検査結果）</t>
    <rPh sb="7" eb="9">
      <t>ケッカク</t>
    </rPh>
    <rPh sb="10" eb="13">
      <t>セッショクシャ</t>
    </rPh>
    <rPh sb="13" eb="15">
      <t>ケンコウ</t>
    </rPh>
    <rPh sb="15" eb="17">
      <t>シンダン</t>
    </rPh>
    <rPh sb="23" eb="25">
      <t>ケンサ</t>
    </rPh>
    <rPh sb="25" eb="27">
      <t>ケッカ</t>
    </rPh>
    <phoneticPr fontId="2"/>
  </si>
  <si>
    <t>急性灰白髄炎（単抗原ＩＰＶ）</t>
    <rPh sb="7" eb="8">
      <t>タン</t>
    </rPh>
    <rPh sb="8" eb="10">
      <t>コウゲン</t>
    </rPh>
    <phoneticPr fontId="2"/>
  </si>
  <si>
    <t>新型インフルエンザ</t>
    <rPh sb="0" eb="2">
      <t>シンガタ</t>
    </rPh>
    <phoneticPr fontId="2"/>
  </si>
  <si>
    <t>再興型インフルエンザ</t>
    <rPh sb="0" eb="2">
      <t>サイコウ</t>
    </rPh>
    <rPh sb="2" eb="3">
      <t>ガタ</t>
    </rPh>
    <phoneticPr fontId="2"/>
  </si>
  <si>
    <t>対象
人員</t>
    <rPh sb="0" eb="2">
      <t>タイショウ</t>
    </rPh>
    <rPh sb="3" eb="5">
      <t>ジンイン</t>
    </rPh>
    <phoneticPr fontId="2"/>
  </si>
  <si>
    <t>受診
実人員</t>
    <rPh sb="0" eb="2">
      <t>ジュシン</t>
    </rPh>
    <rPh sb="3" eb="4">
      <t>ジツ</t>
    </rPh>
    <rPh sb="4" eb="6">
      <t>ジンイン</t>
    </rPh>
    <phoneticPr fontId="2"/>
  </si>
  <si>
    <t>受診
延人員</t>
    <rPh sb="0" eb="2">
      <t>ジュシン</t>
    </rPh>
    <rPh sb="3" eb="4">
      <t>ノ</t>
    </rPh>
    <rPh sb="4" eb="6">
      <t>ジンイン</t>
    </rPh>
    <phoneticPr fontId="2"/>
  </si>
  <si>
    <t>対象
人員
a</t>
    <rPh sb="0" eb="2">
      <t>タイショウ</t>
    </rPh>
    <rPh sb="3" eb="5">
      <t>ジンイン</t>
    </rPh>
    <phoneticPr fontId="2"/>
  </si>
  <si>
    <t>受診
実人員 b</t>
    <rPh sb="0" eb="2">
      <t>ジュシン</t>
    </rPh>
    <rPh sb="3" eb="4">
      <t>ジツ</t>
    </rPh>
    <rPh sb="4" eb="6">
      <t>ジンイン</t>
    </rPh>
    <phoneticPr fontId="2"/>
  </si>
  <si>
    <t>受診率
(%)
b/a</t>
    <rPh sb="0" eb="3">
      <t>ジュシンリツ</t>
    </rPh>
    <phoneticPr fontId="2"/>
  </si>
  <si>
    <t>対象
人員
c</t>
    <rPh sb="0" eb="2">
      <t>タイショウ</t>
    </rPh>
    <rPh sb="3" eb="5">
      <t>ジンイン</t>
    </rPh>
    <phoneticPr fontId="2"/>
  </si>
  <si>
    <t>受診
実人員
d</t>
    <rPh sb="0" eb="2">
      <t>ジュシン</t>
    </rPh>
    <rPh sb="3" eb="4">
      <t>ジツ</t>
    </rPh>
    <rPh sb="4" eb="6">
      <t>ジンイン</t>
    </rPh>
    <phoneticPr fontId="2"/>
  </si>
  <si>
    <t>受診率
(%)
d/c</t>
    <rPh sb="0" eb="3">
      <t>ジュシンリツ</t>
    </rPh>
    <phoneticPr fontId="2"/>
  </si>
  <si>
    <t>1～2ヶ月</t>
    <rPh sb="4" eb="5">
      <t>ゲツ</t>
    </rPh>
    <phoneticPr fontId="2"/>
  </si>
  <si>
    <t>3～5ヶ月</t>
    <rPh sb="4" eb="5">
      <t>ゲツ</t>
    </rPh>
    <phoneticPr fontId="2"/>
  </si>
  <si>
    <t>6～8ヶ月</t>
    <rPh sb="4" eb="5">
      <t>ゲツ</t>
    </rPh>
    <phoneticPr fontId="2"/>
  </si>
  <si>
    <t>9～12ヶ月</t>
    <rPh sb="5" eb="6">
      <t>ゲツ</t>
    </rPh>
    <phoneticPr fontId="2"/>
  </si>
  <si>
    <t>外食料理の
栄養成分
表示関係</t>
    <rPh sb="0" eb="2">
      <t>ガイショク</t>
    </rPh>
    <rPh sb="2" eb="4">
      <t>リョウリ</t>
    </rPh>
    <rPh sb="6" eb="8">
      <t>エイヨウ</t>
    </rPh>
    <rPh sb="8" eb="10">
      <t>セイブン</t>
    </rPh>
    <rPh sb="11" eb="13">
      <t>ヒョウジ</t>
    </rPh>
    <rPh sb="13" eb="15">
      <t>カンケイ</t>
    </rPh>
    <phoneticPr fontId="2"/>
  </si>
  <si>
    <t>健康増進法
第６章関係</t>
    <rPh sb="0" eb="2">
      <t>ケンコウ</t>
    </rPh>
    <rPh sb="2" eb="4">
      <t>ゾウシン</t>
    </rPh>
    <rPh sb="4" eb="5">
      <t>ホウ</t>
    </rPh>
    <rPh sb="6" eb="7">
      <t>ダイ</t>
    </rPh>
    <rPh sb="8" eb="9">
      <t>ショウ</t>
    </rPh>
    <rPh sb="9" eb="11">
      <t>カンケイ</t>
    </rPh>
    <phoneticPr fontId="2"/>
  </si>
  <si>
    <t>（再掲）
訪問指導
回数</t>
    <rPh sb="1" eb="3">
      <t>サイケイ</t>
    </rPh>
    <rPh sb="5" eb="7">
      <t>ホウモン</t>
    </rPh>
    <rPh sb="7" eb="9">
      <t>シドウ</t>
    </rPh>
    <rPh sb="10" eb="12">
      <t>カイスウ</t>
    </rPh>
    <phoneticPr fontId="2"/>
  </si>
  <si>
    <t>（再掲）
訪問指導
延人数</t>
    <rPh sb="1" eb="3">
      <t>サイケイ</t>
    </rPh>
    <rPh sb="5" eb="7">
      <t>ホウモン</t>
    </rPh>
    <rPh sb="7" eb="9">
      <t>シドウ</t>
    </rPh>
    <rPh sb="10" eb="11">
      <t>ノ</t>
    </rPh>
    <rPh sb="11" eb="13">
      <t>ニンズウ</t>
    </rPh>
    <phoneticPr fontId="2"/>
  </si>
  <si>
    <t>妊娠期及び出産期、
乳児期及び幼児期</t>
    <rPh sb="0" eb="3">
      <t>ニンシンキ</t>
    </rPh>
    <rPh sb="3" eb="4">
      <t>オヨ</t>
    </rPh>
    <rPh sb="5" eb="7">
      <t>シュッサン</t>
    </rPh>
    <rPh sb="7" eb="8">
      <t>キ</t>
    </rPh>
    <rPh sb="10" eb="13">
      <t>ニュウジキ</t>
    </rPh>
    <rPh sb="13" eb="14">
      <t>オヨ</t>
    </rPh>
    <rPh sb="15" eb="18">
      <t>ヨウジキ</t>
    </rPh>
    <phoneticPr fontId="2"/>
  </si>
  <si>
    <t>1回300食以上
又は
1日750食以上</t>
    <phoneticPr fontId="2"/>
  </si>
  <si>
    <t>1回100食以上
又は
1日250食以上</t>
    <phoneticPr fontId="2"/>
  </si>
  <si>
    <t>1回50食以上
又は
1日100食以上</t>
    <rPh sb="5" eb="7">
      <t>イジョウ</t>
    </rPh>
    <phoneticPr fontId="2"/>
  </si>
  <si>
    <t>1回100食以上
又は
1日250食以上</t>
    <phoneticPr fontId="2"/>
  </si>
  <si>
    <t>1回50食以上
又は
1日100食以上</t>
    <phoneticPr fontId="2"/>
  </si>
  <si>
    <t>　２　札幌市・函館市・小樽市・旭川市の数は、各市調べによる。</t>
    <rPh sb="3" eb="6">
      <t>サッポロシ</t>
    </rPh>
    <rPh sb="7" eb="10">
      <t>ハコダテシ</t>
    </rPh>
    <rPh sb="11" eb="14">
      <t>オタルシ</t>
    </rPh>
    <rPh sb="15" eb="18">
      <t>アサヒカワシ</t>
    </rPh>
    <rPh sb="19" eb="20">
      <t>カズ</t>
    </rPh>
    <rPh sb="22" eb="24">
      <t>カクシ</t>
    </rPh>
    <rPh sb="24" eb="25">
      <t>シラ</t>
    </rPh>
    <phoneticPr fontId="2"/>
  </si>
  <si>
    <t>乳児家庭全戸訪問事業を
併せて実施(再掲)</t>
    <rPh sb="0" eb="2">
      <t>ニュウジ</t>
    </rPh>
    <rPh sb="2" eb="4">
      <t>カテイ</t>
    </rPh>
    <rPh sb="4" eb="6">
      <t>ゼンコ</t>
    </rPh>
    <rPh sb="6" eb="8">
      <t>ホウモン</t>
    </rPh>
    <rPh sb="8" eb="10">
      <t>ジギョウ</t>
    </rPh>
    <rPh sb="12" eb="13">
      <t>アワ</t>
    </rPh>
    <rPh sb="15" eb="17">
      <t>ジッシ</t>
    </rPh>
    <rPh sb="18" eb="20">
      <t>サイケイ</t>
    </rPh>
    <phoneticPr fontId="2"/>
  </si>
  <si>
    <t>乳児家庭全戸訪問事業を
併せて実施(再掲)</t>
    <phoneticPr fontId="2"/>
  </si>
  <si>
    <t>病態別
栄養指導(再掲)</t>
    <rPh sb="0" eb="3">
      <t>ビョウタイベツ</t>
    </rPh>
    <rPh sb="4" eb="6">
      <t>エイヨウ</t>
    </rPh>
    <rPh sb="6" eb="8">
      <t>シドウ</t>
    </rPh>
    <rPh sb="9" eb="11">
      <t>サイケイ</t>
    </rPh>
    <phoneticPr fontId="2"/>
  </si>
  <si>
    <t>病態別
運動指導(再掲)</t>
    <rPh sb="0" eb="3">
      <t>ビョウタイベツ</t>
    </rPh>
    <rPh sb="4" eb="6">
      <t>ウンドウ</t>
    </rPh>
    <rPh sb="6" eb="8">
      <t>シドウ</t>
    </rPh>
    <rPh sb="9" eb="11">
      <t>サイケイ</t>
    </rPh>
    <phoneticPr fontId="2"/>
  </si>
  <si>
    <t>　２　２０歳以上は、妊産婦を除く。</t>
    <rPh sb="5" eb="6">
      <t>サイ</t>
    </rPh>
    <rPh sb="6" eb="8">
      <t>イジョウ</t>
    </rPh>
    <rPh sb="10" eb="13">
      <t>ニンサンプ</t>
    </rPh>
    <rPh sb="14" eb="15">
      <t>ノゾ</t>
    </rPh>
    <phoneticPr fontId="2"/>
  </si>
  <si>
    <t>健康運動指導</t>
    <rPh sb="4" eb="6">
      <t>シドウ</t>
    </rPh>
    <phoneticPr fontId="2"/>
  </si>
  <si>
    <t>その他
（健康づくり
関係事業）</t>
    <rPh sb="2" eb="3">
      <t>タ</t>
    </rPh>
    <rPh sb="5" eb="7">
      <t>ケンコウ</t>
    </rPh>
    <rPh sb="11" eb="13">
      <t>カンケイ</t>
    </rPh>
    <rPh sb="13" eb="15">
      <t>ジギョウ</t>
    </rPh>
    <phoneticPr fontId="2"/>
  </si>
  <si>
    <t>健康増進業務
以外その他</t>
    <rPh sb="0" eb="2">
      <t>ケンコウ</t>
    </rPh>
    <rPh sb="2" eb="4">
      <t>ゾウシン</t>
    </rPh>
    <rPh sb="4" eb="5">
      <t>ギョウ</t>
    </rPh>
    <rPh sb="7" eb="9">
      <t>イガイ</t>
    </rPh>
    <rPh sb="11" eb="12">
      <t>タ</t>
    </rPh>
    <phoneticPr fontId="2"/>
  </si>
  <si>
    <t>注　　札幌市・函館市・小樽市・旭川市の数は、各市調べによる。</t>
    <rPh sb="0" eb="1">
      <t>チュウ</t>
    </rPh>
    <rPh sb="3" eb="6">
      <t>サッポロシ</t>
    </rPh>
    <rPh sb="7" eb="10">
      <t>ハコダテシ</t>
    </rPh>
    <rPh sb="11" eb="14">
      <t>オタルシ</t>
    </rPh>
    <rPh sb="15" eb="18">
      <t>アサヒカワシ</t>
    </rPh>
    <rPh sb="19" eb="20">
      <t>カズ</t>
    </rPh>
    <rPh sb="22" eb="24">
      <t>カクシ</t>
    </rPh>
    <rPh sb="24" eb="25">
      <t>シラ</t>
    </rPh>
    <phoneticPr fontId="2"/>
  </si>
  <si>
    <t>潜在性
結核感染症
（別掲）</t>
    <rPh sb="0" eb="3">
      <t>センザイセイ</t>
    </rPh>
    <rPh sb="4" eb="6">
      <t>ケッカク</t>
    </rPh>
    <rPh sb="6" eb="9">
      <t>カンセンショウ</t>
    </rPh>
    <rPh sb="11" eb="13">
      <t>ベッケイ</t>
    </rPh>
    <phoneticPr fontId="2"/>
  </si>
  <si>
    <t>登録時
菌陰性
その他</t>
    <rPh sb="10" eb="11">
      <t>タ</t>
    </rPh>
    <phoneticPr fontId="2"/>
  </si>
  <si>
    <t>潜在性
結核感染症
（別掲）</t>
    <rPh sb="0" eb="3">
      <t>センザイセイ</t>
    </rPh>
    <rPh sb="4" eb="6">
      <t>ケッカク</t>
    </rPh>
    <rPh sb="6" eb="9">
      <t>カンセンショウ</t>
    </rPh>
    <phoneticPr fontId="2"/>
  </si>
  <si>
    <t>活動性
不明</t>
    <phoneticPr fontId="2"/>
  </si>
  <si>
    <t>直接
撮影者数</t>
    <rPh sb="0" eb="2">
      <t>チョクセツ</t>
    </rPh>
    <rPh sb="3" eb="6">
      <t>サツエイシャ</t>
    </rPh>
    <rPh sb="6" eb="7">
      <t>スウ</t>
    </rPh>
    <phoneticPr fontId="2"/>
  </si>
  <si>
    <t>ＢＣＧ
接種者数</t>
    <rPh sb="4" eb="6">
      <t>セッシュ</t>
    </rPh>
    <rPh sb="6" eb="7">
      <t>シャ</t>
    </rPh>
    <rPh sb="7" eb="8">
      <t>スウ</t>
    </rPh>
    <phoneticPr fontId="2"/>
  </si>
  <si>
    <t>間接
撮影者数</t>
    <rPh sb="0" eb="2">
      <t>カンセツ</t>
    </rPh>
    <rPh sb="3" eb="6">
      <t>サツエイシャ</t>
    </rPh>
    <rPh sb="6" eb="7">
      <t>スウ</t>
    </rPh>
    <phoneticPr fontId="2"/>
  </si>
  <si>
    <t>かくたん
検査者数</t>
    <rPh sb="5" eb="7">
      <t>ケンサ</t>
    </rPh>
    <rPh sb="7" eb="8">
      <t>シャ</t>
    </rPh>
    <rPh sb="8" eb="9">
      <t>スウ</t>
    </rPh>
    <phoneticPr fontId="2"/>
  </si>
  <si>
    <t>ＩＧＲＡ
検査者数</t>
    <rPh sb="5" eb="7">
      <t>ケンサ</t>
    </rPh>
    <rPh sb="7" eb="8">
      <t>シャ</t>
    </rPh>
    <rPh sb="8" eb="9">
      <t>スウ</t>
    </rPh>
    <phoneticPr fontId="2"/>
  </si>
  <si>
    <t>潜在性
結核患者</t>
    <rPh sb="0" eb="3">
      <t>センザイセイ</t>
    </rPh>
    <rPh sb="4" eb="6">
      <t>ケッカク</t>
    </rPh>
    <rPh sb="6" eb="8">
      <t>カンジャ</t>
    </rPh>
    <phoneticPr fontId="2"/>
  </si>
  <si>
    <t>保健所活動</t>
    <phoneticPr fontId="2"/>
  </si>
  <si>
    <t>満11週
以内</t>
    <rPh sb="0" eb="1">
      <t>マン</t>
    </rPh>
    <rPh sb="3" eb="4">
      <t>シュウ</t>
    </rPh>
    <rPh sb="5" eb="7">
      <t>イナイ</t>
    </rPh>
    <phoneticPr fontId="2"/>
  </si>
  <si>
    <t>（第3月
以内)</t>
    <rPh sb="1" eb="2">
      <t>ダイ</t>
    </rPh>
    <rPh sb="3" eb="4">
      <t>ツキ</t>
    </rPh>
    <rPh sb="5" eb="7">
      <t>イナイ</t>
    </rPh>
    <phoneticPr fontId="2"/>
  </si>
  <si>
    <t>満28週～
分娩まで　　　</t>
    <rPh sb="0" eb="1">
      <t>マン</t>
    </rPh>
    <rPh sb="3" eb="4">
      <t>シュウ</t>
    </rPh>
    <rPh sb="6" eb="7">
      <t>ブン</t>
    </rPh>
    <rPh sb="7" eb="8">
      <t>ベン</t>
    </rPh>
    <phoneticPr fontId="2"/>
  </si>
  <si>
    <t>（第8月～
分娩まで)</t>
    <rPh sb="1" eb="2">
      <t>ダイ</t>
    </rPh>
    <rPh sb="3" eb="4">
      <t>ツキ</t>
    </rPh>
    <rPh sb="6" eb="8">
      <t>ブンベン</t>
    </rPh>
    <phoneticPr fontId="2"/>
  </si>
  <si>
    <t>受診率(％)</t>
    <rPh sb="0" eb="3">
      <t>ジュシンリツ</t>
    </rPh>
    <phoneticPr fontId="2"/>
  </si>
  <si>
    <t>う蝕罹患率(％)</t>
    <rPh sb="1" eb="2">
      <t>ショク</t>
    </rPh>
    <rPh sb="2" eb="4">
      <t>リカン</t>
    </rPh>
    <rPh sb="4" eb="5">
      <t>リツ</t>
    </rPh>
    <phoneticPr fontId="2"/>
  </si>
  <si>
    <t>(再掲)
健診の
事後指導</t>
    <rPh sb="1" eb="3">
      <t>サイケイ</t>
    </rPh>
    <rPh sb="5" eb="7">
      <t>ケンシン</t>
    </rPh>
    <rPh sb="9" eb="11">
      <t>ジゴ</t>
    </rPh>
    <rPh sb="11" eb="13">
      <t>シドウ</t>
    </rPh>
    <phoneticPr fontId="2"/>
  </si>
  <si>
    <t>市町村に対する
技術支援</t>
    <rPh sb="0" eb="3">
      <t>シチョウソン</t>
    </rPh>
    <rPh sb="4" eb="5">
      <t>タイ</t>
    </rPh>
    <rPh sb="8" eb="10">
      <t>ギジュツ</t>
    </rPh>
    <rPh sb="10" eb="12">
      <t>シエン</t>
    </rPh>
    <phoneticPr fontId="2"/>
  </si>
  <si>
    <t>専門的栄養指導</t>
    <rPh sb="0" eb="3">
      <t>センモンテキ</t>
    </rPh>
    <rPh sb="3" eb="5">
      <t>エイヨウ</t>
    </rPh>
    <rPh sb="5" eb="7">
      <t>シドウ</t>
    </rPh>
    <phoneticPr fontId="2"/>
  </si>
  <si>
    <t>一般的栄養指導</t>
    <rPh sb="0" eb="3">
      <t>イッパンテキ</t>
    </rPh>
    <rPh sb="3" eb="5">
      <t>エイヨウ</t>
    </rPh>
    <rPh sb="5" eb="7">
      <t>シドウ</t>
    </rPh>
    <phoneticPr fontId="2"/>
  </si>
  <si>
    <t>管理栄養士・
栄養士関係</t>
    <rPh sb="2" eb="4">
      <t>エイヨウ</t>
    </rPh>
    <rPh sb="4" eb="5">
      <t>シ</t>
    </rPh>
    <rPh sb="7" eb="10">
      <t>エイヨウシ</t>
    </rPh>
    <rPh sb="10" eb="12">
      <t>カンケイ</t>
    </rPh>
    <phoneticPr fontId="2"/>
  </si>
  <si>
    <t>管理栄養士・
栄養士関係</t>
    <rPh sb="0" eb="2">
      <t>カンリ</t>
    </rPh>
    <rPh sb="2" eb="5">
      <t>エイヨウシ</t>
    </rPh>
    <rPh sb="7" eb="9">
      <t>エイヨウ</t>
    </rPh>
    <rPh sb="9" eb="10">
      <t>シ</t>
    </rPh>
    <rPh sb="10" eb="12">
      <t>カンケイ</t>
    </rPh>
    <phoneticPr fontId="2"/>
  </si>
  <si>
    <t>栄養士
配置数</t>
    <rPh sb="0" eb="3">
      <t>エイヨウシ</t>
    </rPh>
    <rPh sb="4" eb="7">
      <t>ハイチスウ</t>
    </rPh>
    <phoneticPr fontId="2"/>
  </si>
  <si>
    <t>健康づくり関係
その他</t>
    <rPh sb="0" eb="2">
      <t>ケンコウ</t>
    </rPh>
    <rPh sb="5" eb="7">
      <t>カンケイ</t>
    </rPh>
    <rPh sb="10" eb="11">
      <t>タ</t>
    </rPh>
    <phoneticPr fontId="2"/>
  </si>
  <si>
    <t>90歳以上</t>
    <rPh sb="2" eb="3">
      <t>サイ</t>
    </rPh>
    <rPh sb="3" eb="5">
      <t>イジョウ</t>
    </rPh>
    <phoneticPr fontId="2"/>
  </si>
  <si>
    <t>登録時
その他の
結核菌陽性</t>
    <rPh sb="9" eb="12">
      <t>ケッカクキン</t>
    </rPh>
    <rPh sb="12" eb="14">
      <t>ヨウセイ</t>
    </rPh>
    <phoneticPr fontId="2"/>
  </si>
  <si>
    <t>肺外結核
活動性</t>
    <phoneticPr fontId="2"/>
  </si>
  <si>
    <t>潜在性結核感染症
（別掲）</t>
    <rPh sb="0" eb="3">
      <t>センザイセイ</t>
    </rPh>
    <rPh sb="3" eb="5">
      <t>ケッカク</t>
    </rPh>
    <rPh sb="5" eb="8">
      <t>カンセンショウ</t>
    </rPh>
    <phoneticPr fontId="2"/>
  </si>
  <si>
    <t>結核発病の
おそれがある者</t>
    <rPh sb="0" eb="2">
      <t>ケッカク</t>
    </rPh>
    <rPh sb="2" eb="4">
      <t>ハツビョウ</t>
    </rPh>
    <rPh sb="12" eb="13">
      <t>モノ</t>
    </rPh>
    <phoneticPr fontId="2"/>
  </si>
  <si>
    <t>間接撮影者数</t>
    <rPh sb="0" eb="2">
      <t>カンセツ</t>
    </rPh>
    <rPh sb="2" eb="4">
      <t>サツエイ</t>
    </rPh>
    <rPh sb="4" eb="5">
      <t>シャ</t>
    </rPh>
    <rPh sb="5" eb="6">
      <t>スウ</t>
    </rPh>
    <phoneticPr fontId="2"/>
  </si>
  <si>
    <t>直接撮影者数</t>
    <rPh sb="0" eb="2">
      <t>チョクセツ</t>
    </rPh>
    <rPh sb="2" eb="5">
      <t>サツエイシャ</t>
    </rPh>
    <rPh sb="5" eb="6">
      <t>スウ</t>
    </rPh>
    <phoneticPr fontId="2"/>
  </si>
  <si>
    <t>重症急性呼吸器症候群
（※１）</t>
    <rPh sb="0" eb="2">
      <t>ジュウショウ</t>
    </rPh>
    <rPh sb="2" eb="4">
      <t>キュウセイ</t>
    </rPh>
    <rPh sb="4" eb="7">
      <t>コキュウキ</t>
    </rPh>
    <rPh sb="7" eb="10">
      <t>ショウコウグン</t>
    </rPh>
    <phoneticPr fontId="2"/>
  </si>
  <si>
    <t>劇症型溶血性レンサ球菌
感染症</t>
    <rPh sb="0" eb="1">
      <t>ゲキ</t>
    </rPh>
    <rPh sb="1" eb="2">
      <t>ショウ</t>
    </rPh>
    <rPh sb="2" eb="3">
      <t>カタ</t>
    </rPh>
    <rPh sb="3" eb="4">
      <t>ヨウ</t>
    </rPh>
    <rPh sb="4" eb="5">
      <t>チ</t>
    </rPh>
    <rPh sb="5" eb="6">
      <t>セイ</t>
    </rPh>
    <rPh sb="9" eb="11">
      <t>キュウキン</t>
    </rPh>
    <rPh sb="12" eb="15">
      <t>カンセンショウ</t>
    </rPh>
    <phoneticPr fontId="2"/>
  </si>
  <si>
    <t>侵襲性インフルエンザ菌
感染症</t>
    <rPh sb="0" eb="3">
      <t>シンシュウセイ</t>
    </rPh>
    <rPh sb="10" eb="11">
      <t>キン</t>
    </rPh>
    <rPh sb="12" eb="15">
      <t>カンセンショウ</t>
    </rPh>
    <phoneticPr fontId="2"/>
  </si>
  <si>
    <t>バンコマイシン耐性腸球菌
感染症</t>
    <phoneticPr fontId="2"/>
  </si>
  <si>
    <t>バンコマイシン耐性黄色
ブドウ球菌感染症</t>
    <rPh sb="9" eb="11">
      <t>オウショク</t>
    </rPh>
    <phoneticPr fontId="2"/>
  </si>
  <si>
    <t>ＨＩＶ抗体検査のための採血件数</t>
    <rPh sb="3" eb="5">
      <t>コウタイ</t>
    </rPh>
    <rPh sb="5" eb="7">
      <t>ケンサ</t>
    </rPh>
    <rPh sb="11" eb="13">
      <t>サイケツ</t>
    </rPh>
    <rPh sb="13" eb="15">
      <t>ケンスウ</t>
    </rPh>
    <phoneticPr fontId="2"/>
  </si>
  <si>
    <t>（再掲）
医療社会事業員が関与した件数</t>
    <rPh sb="1" eb="3">
      <t>サイケイ</t>
    </rPh>
    <rPh sb="5" eb="7">
      <t>イリョウ</t>
    </rPh>
    <rPh sb="7" eb="9">
      <t>シャカイ</t>
    </rPh>
    <rPh sb="9" eb="11">
      <t>ジギョウ</t>
    </rPh>
    <rPh sb="11" eb="12">
      <t>イン</t>
    </rPh>
    <rPh sb="13" eb="15">
      <t>カンヨ</t>
    </rPh>
    <rPh sb="17" eb="19">
      <t>ケンスウ</t>
    </rPh>
    <phoneticPr fontId="2"/>
  </si>
  <si>
    <t>-</t>
    <phoneticPr fontId="2"/>
  </si>
  <si>
    <t>-</t>
    <phoneticPr fontId="2"/>
  </si>
  <si>
    <t>-</t>
    <phoneticPr fontId="2"/>
  </si>
  <si>
    <t>-</t>
    <phoneticPr fontId="2"/>
  </si>
  <si>
    <t>第３１表　結核予防（相談、訪問指導等）</t>
    <rPh sb="0" eb="1">
      <t>ダイ</t>
    </rPh>
    <rPh sb="3" eb="4">
      <t>ヒョウ</t>
    </rPh>
    <rPh sb="5" eb="7">
      <t>ケッカク</t>
    </rPh>
    <rPh sb="7" eb="9">
      <t>ヨボウ</t>
    </rPh>
    <rPh sb="10" eb="12">
      <t>ソウダン</t>
    </rPh>
    <rPh sb="13" eb="15">
      <t>ホウモン</t>
    </rPh>
    <rPh sb="15" eb="18">
      <t>シドウトウ</t>
    </rPh>
    <phoneticPr fontId="2"/>
  </si>
  <si>
    <t>水痘ワクチン</t>
    <rPh sb="0" eb="2">
      <t>スイトウ</t>
    </rPh>
    <phoneticPr fontId="2"/>
  </si>
  <si>
    <t>第1回</t>
    <rPh sb="0" eb="1">
      <t>ダイ</t>
    </rPh>
    <rPh sb="2" eb="3">
      <t>カイ</t>
    </rPh>
    <phoneticPr fontId="2"/>
  </si>
  <si>
    <t>第2回</t>
    <rPh sb="0" eb="1">
      <t>ダイ</t>
    </rPh>
    <rPh sb="2" eb="3">
      <t>カイ</t>
    </rPh>
    <phoneticPr fontId="2"/>
  </si>
  <si>
    <t>ＢＣＧ</t>
    <phoneticPr fontId="2"/>
  </si>
  <si>
    <t>60歳以上
65歳未満</t>
    <rPh sb="2" eb="3">
      <t>サイ</t>
    </rPh>
    <rPh sb="3" eb="5">
      <t>イジョウ</t>
    </rPh>
    <rPh sb="8" eb="9">
      <t>サイ</t>
    </rPh>
    <rPh sb="9" eb="11">
      <t>ミマン</t>
    </rPh>
    <phoneticPr fontId="2"/>
  </si>
  <si>
    <r>
      <t>65</t>
    </r>
    <r>
      <rPr>
        <b/>
        <sz val="9"/>
        <rFont val="ＭＳ Ｐゴシック"/>
        <family val="3"/>
        <charset val="128"/>
      </rPr>
      <t>歳相当</t>
    </r>
    <rPh sb="2" eb="3">
      <t>サイ</t>
    </rPh>
    <rPh sb="3" eb="5">
      <t>ソウトウ</t>
    </rPh>
    <phoneticPr fontId="2"/>
  </si>
  <si>
    <r>
      <t>70</t>
    </r>
    <r>
      <rPr>
        <b/>
        <sz val="9"/>
        <rFont val="ＭＳ Ｐゴシック"/>
        <family val="3"/>
        <charset val="128"/>
      </rPr>
      <t>歳相当</t>
    </r>
    <rPh sb="2" eb="3">
      <t>サイ</t>
    </rPh>
    <rPh sb="3" eb="5">
      <t>ソウトウ</t>
    </rPh>
    <phoneticPr fontId="2"/>
  </si>
  <si>
    <r>
      <t>75</t>
    </r>
    <r>
      <rPr>
        <b/>
        <sz val="9"/>
        <rFont val="ＭＳ Ｐゴシック"/>
        <family val="3"/>
        <charset val="128"/>
      </rPr>
      <t>歳相当</t>
    </r>
    <rPh sb="2" eb="3">
      <t>サイ</t>
    </rPh>
    <rPh sb="3" eb="5">
      <t>ソウトウ</t>
    </rPh>
    <phoneticPr fontId="2"/>
  </si>
  <si>
    <r>
      <t>80</t>
    </r>
    <r>
      <rPr>
        <b/>
        <sz val="9"/>
        <rFont val="ＭＳ Ｐゴシック"/>
        <family val="3"/>
        <charset val="128"/>
      </rPr>
      <t>歳相当</t>
    </r>
    <rPh sb="2" eb="3">
      <t>サイ</t>
    </rPh>
    <rPh sb="3" eb="5">
      <t>ソウトウ</t>
    </rPh>
    <phoneticPr fontId="2"/>
  </si>
  <si>
    <r>
      <t>85</t>
    </r>
    <r>
      <rPr>
        <b/>
        <sz val="9"/>
        <rFont val="ＭＳ Ｐゴシック"/>
        <family val="3"/>
        <charset val="128"/>
      </rPr>
      <t>歳相当</t>
    </r>
    <rPh sb="2" eb="3">
      <t>サイ</t>
    </rPh>
    <rPh sb="3" eb="5">
      <t>ソウトウ</t>
    </rPh>
    <phoneticPr fontId="2"/>
  </si>
  <si>
    <r>
      <t>90</t>
    </r>
    <r>
      <rPr>
        <b/>
        <sz val="9"/>
        <rFont val="ＭＳ Ｐゴシック"/>
        <family val="3"/>
        <charset val="128"/>
      </rPr>
      <t>歳相当</t>
    </r>
    <rPh sb="2" eb="3">
      <t>サイ</t>
    </rPh>
    <rPh sb="3" eb="5">
      <t>ソウトウ</t>
    </rPh>
    <phoneticPr fontId="2"/>
  </si>
  <si>
    <r>
      <t>95</t>
    </r>
    <r>
      <rPr>
        <b/>
        <sz val="9"/>
        <rFont val="ＭＳ Ｐゴシック"/>
        <family val="3"/>
        <charset val="128"/>
      </rPr>
      <t>歳相当</t>
    </r>
    <rPh sb="2" eb="3">
      <t>サイ</t>
    </rPh>
    <rPh sb="3" eb="5">
      <t>ソウトウ</t>
    </rPh>
    <phoneticPr fontId="2"/>
  </si>
  <si>
    <r>
      <t>100</t>
    </r>
    <r>
      <rPr>
        <b/>
        <sz val="9"/>
        <rFont val="ＭＳ Ｐゴシック"/>
        <family val="3"/>
        <charset val="128"/>
      </rPr>
      <t>歳相当</t>
    </r>
    <rPh sb="3" eb="4">
      <t>サイ</t>
    </rPh>
    <rPh sb="4" eb="6">
      <t>ソウトウ</t>
    </rPh>
    <phoneticPr fontId="2"/>
  </si>
  <si>
    <t>沈降性百日せきジフテリア破傷風不活化ポリオ混合ワクチン（ＤＰＴ－ＩＰＶ）</t>
    <rPh sb="0" eb="2">
      <t>チンコウ</t>
    </rPh>
    <rPh sb="2" eb="3">
      <t>セイ</t>
    </rPh>
    <rPh sb="3" eb="5">
      <t>ヒャクニチ</t>
    </rPh>
    <rPh sb="12" eb="15">
      <t>ハショウフウ</t>
    </rPh>
    <rPh sb="15" eb="18">
      <t>フカツカ</t>
    </rPh>
    <rPh sb="21" eb="23">
      <t>コンゴウ</t>
    </rPh>
    <phoneticPr fontId="2"/>
  </si>
  <si>
    <t>鳥インフルエンザ
（Ｈ５Ｎ１）</t>
    <rPh sb="0" eb="1">
      <t>トリ</t>
    </rPh>
    <phoneticPr fontId="2"/>
  </si>
  <si>
    <t>鳥インフルエンザ
（Ｈ７Ｎ９）</t>
    <rPh sb="0" eb="1">
      <t>トリ</t>
    </rPh>
    <phoneticPr fontId="2"/>
  </si>
  <si>
    <t>中東呼吸器症候群
（※２）</t>
    <rPh sb="0" eb="2">
      <t>チュウトウ</t>
    </rPh>
    <rPh sb="2" eb="4">
      <t>コキュウ</t>
    </rPh>
    <rPh sb="4" eb="5">
      <t>キ</t>
    </rPh>
    <rPh sb="5" eb="8">
      <t>ショウコウグン</t>
    </rPh>
    <phoneticPr fontId="2"/>
  </si>
  <si>
    <t>ウイルス性肝炎　（※５）</t>
    <rPh sb="4" eb="5">
      <t>セイ</t>
    </rPh>
    <rPh sb="5" eb="7">
      <t>カンエン</t>
    </rPh>
    <phoneticPr fontId="2"/>
  </si>
  <si>
    <t>急性脳炎　（※６）</t>
    <rPh sb="0" eb="2">
      <t>キュウセイ</t>
    </rPh>
    <rPh sb="2" eb="4">
      <t>ノウエン</t>
    </rPh>
    <phoneticPr fontId="2"/>
  </si>
  <si>
    <t>ウエストナイル熱
（※３）</t>
    <rPh sb="7" eb="8">
      <t>ネツ</t>
    </rPh>
    <phoneticPr fontId="2"/>
  </si>
  <si>
    <t>重症熱性血小板減少症候群（ＳＦＴＳ）(※４）</t>
    <rPh sb="0" eb="2">
      <t>ジュウショウ</t>
    </rPh>
    <rPh sb="2" eb="4">
      <t>ネッセイ</t>
    </rPh>
    <rPh sb="4" eb="7">
      <t>ケッショウバン</t>
    </rPh>
    <rPh sb="7" eb="9">
      <t>ゲンショウ</t>
    </rPh>
    <rPh sb="9" eb="12">
      <t>ショウコウグン</t>
    </rPh>
    <phoneticPr fontId="2"/>
  </si>
  <si>
    <t>カルバペネム耐性腸内細菌科細菌感染症</t>
    <rPh sb="6" eb="8">
      <t>タイセイ</t>
    </rPh>
    <rPh sb="8" eb="10">
      <t>チョウナイ</t>
    </rPh>
    <rPh sb="10" eb="12">
      <t>サイキン</t>
    </rPh>
    <rPh sb="12" eb="13">
      <t>カ</t>
    </rPh>
    <rPh sb="13" eb="15">
      <t>サイキン</t>
    </rPh>
    <rPh sb="15" eb="17">
      <t>カンセン</t>
    </rPh>
    <rPh sb="17" eb="18">
      <t>ショウ</t>
    </rPh>
    <phoneticPr fontId="2"/>
  </si>
  <si>
    <t>水痘（患者が入院を要すると認められた者に限る）</t>
    <rPh sb="0" eb="1">
      <t>ミズ</t>
    </rPh>
    <rPh sb="1" eb="2">
      <t>トウ</t>
    </rPh>
    <rPh sb="3" eb="5">
      <t>カンジャ</t>
    </rPh>
    <rPh sb="6" eb="8">
      <t>ニュウイン</t>
    </rPh>
    <rPh sb="9" eb="10">
      <t>ヨウ</t>
    </rPh>
    <rPh sb="13" eb="14">
      <t>ミト</t>
    </rPh>
    <rPh sb="18" eb="19">
      <t>モノ</t>
    </rPh>
    <rPh sb="20" eb="21">
      <t>カギ</t>
    </rPh>
    <phoneticPr fontId="2"/>
  </si>
  <si>
    <t>播種性クリプトコックス症</t>
    <rPh sb="0" eb="1">
      <t>バン</t>
    </rPh>
    <rPh sb="1" eb="2">
      <t>シュ</t>
    </rPh>
    <rPh sb="2" eb="3">
      <t>セイ</t>
    </rPh>
    <rPh sb="11" eb="12">
      <t>ショウ</t>
    </rPh>
    <phoneticPr fontId="2"/>
  </si>
  <si>
    <t>風疹</t>
    <rPh sb="0" eb="1">
      <t>フウ</t>
    </rPh>
    <rPh sb="1" eb="2">
      <t>シン</t>
    </rPh>
    <phoneticPr fontId="2"/>
  </si>
  <si>
    <t>麻疹</t>
    <rPh sb="0" eb="1">
      <t>マ</t>
    </rPh>
    <rPh sb="1" eb="2">
      <t>シン</t>
    </rPh>
    <phoneticPr fontId="2"/>
  </si>
  <si>
    <t>※３　ウエストナイル脳炎を含む。</t>
    <rPh sb="10" eb="12">
      <t>ノウエン</t>
    </rPh>
    <rPh sb="13" eb="14">
      <t>フク</t>
    </rPh>
    <phoneticPr fontId="2"/>
  </si>
  <si>
    <t>※４　病原体がフレボウイルス属ＳＦＴＳウイルスであるものに限る。</t>
    <rPh sb="3" eb="6">
      <t>ビョウゲンタイ</t>
    </rPh>
    <rPh sb="14" eb="15">
      <t>ゾク</t>
    </rPh>
    <rPh sb="29" eb="30">
      <t>カギ</t>
    </rPh>
    <phoneticPr fontId="2"/>
  </si>
  <si>
    <t>※５　Ｅ型肝炎及びＡ型肝炎を除く。</t>
    <rPh sb="4" eb="5">
      <t>カタ</t>
    </rPh>
    <rPh sb="5" eb="7">
      <t>カンエン</t>
    </rPh>
    <rPh sb="7" eb="8">
      <t>オヨ</t>
    </rPh>
    <rPh sb="10" eb="11">
      <t>カタ</t>
    </rPh>
    <rPh sb="11" eb="13">
      <t>カンエン</t>
    </rPh>
    <rPh sb="14" eb="15">
      <t>ノゾ</t>
    </rPh>
    <phoneticPr fontId="2"/>
  </si>
  <si>
    <t>※６　ウエストナイル脳炎、西部ウマ脳炎、ダニ媒介脳炎、東部ウマ脳炎、日本脳炎、ベネズエラウマ脳炎及びリフトバレー熱を除く。</t>
    <rPh sb="10" eb="12">
      <t>ノウエン</t>
    </rPh>
    <rPh sb="13" eb="15">
      <t>セイブ</t>
    </rPh>
    <rPh sb="17" eb="19">
      <t>ノウエン</t>
    </rPh>
    <rPh sb="22" eb="24">
      <t>バイカイ</t>
    </rPh>
    <rPh sb="24" eb="26">
      <t>ノウエン</t>
    </rPh>
    <rPh sb="27" eb="29">
      <t>トウブ</t>
    </rPh>
    <rPh sb="31" eb="33">
      <t>ノウエン</t>
    </rPh>
    <rPh sb="34" eb="36">
      <t>ニホン</t>
    </rPh>
    <rPh sb="36" eb="38">
      <t>ノウエン</t>
    </rPh>
    <rPh sb="46" eb="48">
      <t>ノウエン</t>
    </rPh>
    <rPh sb="48" eb="49">
      <t>オヨ</t>
    </rPh>
    <rPh sb="56" eb="57">
      <t>ネツ</t>
    </rPh>
    <rPh sb="58" eb="59">
      <t>ノゾ</t>
    </rPh>
    <phoneticPr fontId="2"/>
  </si>
  <si>
    <t>※２　病原体がベータコロナウイルスＳＡＲＳコロナウイルスであるものに限る。</t>
    <rPh sb="3" eb="6">
      <t>ビョウゲンタイ</t>
    </rPh>
    <rPh sb="34" eb="35">
      <t>カギ</t>
    </rPh>
    <phoneticPr fontId="2"/>
  </si>
  <si>
    <t>-</t>
    <phoneticPr fontId="2"/>
  </si>
  <si>
    <t>食品表示法
（保護事項）</t>
    <rPh sb="0" eb="2">
      <t>ショクヒン</t>
    </rPh>
    <rPh sb="2" eb="4">
      <t>ヒョウジ</t>
    </rPh>
    <rPh sb="4" eb="5">
      <t>ホウ</t>
    </rPh>
    <rPh sb="7" eb="9">
      <t>ホゴ</t>
    </rPh>
    <rPh sb="9" eb="11">
      <t>ジコウ</t>
    </rPh>
    <phoneticPr fontId="2"/>
  </si>
  <si>
    <t>食品表示法
（保健事項）</t>
    <rPh sb="0" eb="2">
      <t>ショクヒン</t>
    </rPh>
    <rPh sb="2" eb="4">
      <t>ヒョウジ</t>
    </rPh>
    <rPh sb="4" eb="5">
      <t>ホウ</t>
    </rPh>
    <rPh sb="7" eb="9">
      <t>ホケン</t>
    </rPh>
    <rPh sb="9" eb="11">
      <t>ジコウ</t>
    </rPh>
    <phoneticPr fontId="2"/>
  </si>
  <si>
    <t>麻しん・風しん
（混合）</t>
    <rPh sb="0" eb="1">
      <t>マ</t>
    </rPh>
    <rPh sb="4" eb="5">
      <t>フウ</t>
    </rPh>
    <rPh sb="9" eb="11">
      <t>コンゴウ</t>
    </rPh>
    <phoneticPr fontId="2"/>
  </si>
  <si>
    <t>麻しん
（単抗原）のみ</t>
    <rPh sb="0" eb="1">
      <t>マ</t>
    </rPh>
    <rPh sb="5" eb="6">
      <t>タン</t>
    </rPh>
    <rPh sb="6" eb="7">
      <t>コウ</t>
    </rPh>
    <rPh sb="7" eb="8">
      <t>ゲン</t>
    </rPh>
    <phoneticPr fontId="2"/>
  </si>
  <si>
    <t>風しん
（単抗原）のみ</t>
    <rPh sb="0" eb="1">
      <t>フウ</t>
    </rPh>
    <rPh sb="5" eb="6">
      <t>タン</t>
    </rPh>
    <rPh sb="6" eb="7">
      <t>コウ</t>
    </rPh>
    <rPh sb="7" eb="8">
      <t>ゲン</t>
    </rPh>
    <phoneticPr fontId="2"/>
  </si>
  <si>
    <t>第1期</t>
    <rPh sb="0" eb="1">
      <t>ダイ</t>
    </rPh>
    <rPh sb="2" eb="3">
      <t>キ</t>
    </rPh>
    <phoneticPr fontId="2"/>
  </si>
  <si>
    <t>第2期</t>
    <rPh sb="0" eb="1">
      <t>ダイ</t>
    </rPh>
    <rPh sb="2" eb="3">
      <t>キ</t>
    </rPh>
    <phoneticPr fontId="2"/>
  </si>
  <si>
    <t>釧路保健所</t>
    <rPh sb="0" eb="2">
      <t>クシロ</t>
    </rPh>
    <rPh sb="2" eb="5">
      <t>ホケンジョ</t>
    </rPh>
    <phoneticPr fontId="2"/>
  </si>
  <si>
    <t>釧路市</t>
    <rPh sb="0" eb="2">
      <t>クシロ</t>
    </rPh>
    <rPh sb="2" eb="3">
      <t>シ</t>
    </rPh>
    <phoneticPr fontId="2"/>
  </si>
  <si>
    <t>釧路町</t>
    <rPh sb="0" eb="2">
      <t>クシロ</t>
    </rPh>
    <rPh sb="2" eb="3">
      <t>チョウ</t>
    </rPh>
    <phoneticPr fontId="2"/>
  </si>
  <si>
    <t>厚岸町</t>
    <rPh sb="0" eb="2">
      <t>アッケシ</t>
    </rPh>
    <rPh sb="2" eb="3">
      <t>チョウ</t>
    </rPh>
    <phoneticPr fontId="2"/>
  </si>
  <si>
    <t>浜中町</t>
    <rPh sb="0" eb="2">
      <t>ハマナカ</t>
    </rPh>
    <rPh sb="2" eb="3">
      <t>チョウ</t>
    </rPh>
    <phoneticPr fontId="2"/>
  </si>
  <si>
    <t>標茶町</t>
    <rPh sb="0" eb="2">
      <t>シベチャ</t>
    </rPh>
    <rPh sb="2" eb="3">
      <t>チョウ</t>
    </rPh>
    <phoneticPr fontId="2"/>
  </si>
  <si>
    <t>弟子屈町</t>
    <rPh sb="0" eb="4">
      <t>テシカガチョウ</t>
    </rPh>
    <phoneticPr fontId="2"/>
  </si>
  <si>
    <t>鶴居村</t>
    <rPh sb="0" eb="2">
      <t>ツルイ</t>
    </rPh>
    <rPh sb="2" eb="3">
      <t>ムラ</t>
    </rPh>
    <phoneticPr fontId="2"/>
  </si>
  <si>
    <t>白糠町</t>
    <rPh sb="0" eb="3">
      <t>シラヌカチョウ</t>
    </rPh>
    <phoneticPr fontId="2"/>
  </si>
  <si>
    <t>全道</t>
    <rPh sb="0" eb="1">
      <t>ゼン</t>
    </rPh>
    <rPh sb="1" eb="2">
      <t>ドウ</t>
    </rPh>
    <phoneticPr fontId="2"/>
  </si>
  <si>
    <t>根室保健所</t>
    <rPh sb="0" eb="2">
      <t>ネムロ</t>
    </rPh>
    <rPh sb="2" eb="5">
      <t>ホケンジョ</t>
    </rPh>
    <phoneticPr fontId="2"/>
  </si>
  <si>
    <t>根室市</t>
    <rPh sb="0" eb="2">
      <t>ネムロ</t>
    </rPh>
    <rPh sb="2" eb="3">
      <t>シ</t>
    </rPh>
    <phoneticPr fontId="2"/>
  </si>
  <si>
    <t>中標津保健所</t>
    <rPh sb="0" eb="3">
      <t>ナカシベツ</t>
    </rPh>
    <rPh sb="3" eb="6">
      <t>ホケンジョ</t>
    </rPh>
    <phoneticPr fontId="2"/>
  </si>
  <si>
    <t>別海町</t>
    <rPh sb="0" eb="2">
      <t>ベッカイ</t>
    </rPh>
    <rPh sb="2" eb="3">
      <t>チョウ</t>
    </rPh>
    <phoneticPr fontId="2"/>
  </si>
  <si>
    <t>中標津町</t>
    <rPh sb="0" eb="3">
      <t>ナカシベツ</t>
    </rPh>
    <rPh sb="3" eb="4">
      <t>チョウ</t>
    </rPh>
    <phoneticPr fontId="2"/>
  </si>
  <si>
    <t>標津町</t>
    <rPh sb="0" eb="3">
      <t>シベツチョウ</t>
    </rPh>
    <phoneticPr fontId="2"/>
  </si>
  <si>
    <t>羅臼町</t>
    <rPh sb="0" eb="2">
      <t>ラウス</t>
    </rPh>
    <rPh sb="2" eb="3">
      <t>チョウ</t>
    </rPh>
    <phoneticPr fontId="2"/>
  </si>
  <si>
    <t>平成２７年度</t>
    <rPh sb="0" eb="2">
      <t>ヘイセイ</t>
    </rPh>
    <rPh sb="4" eb="6">
      <t>ネンド</t>
    </rPh>
    <phoneticPr fontId="2"/>
  </si>
  <si>
    <t>総数</t>
    <rPh sb="0" eb="2">
      <t>ソウスウ</t>
    </rPh>
    <phoneticPr fontId="2"/>
  </si>
  <si>
    <t>成人用肺炎球菌ワクチン</t>
    <rPh sb="0" eb="3">
      <t>セイジンヨウ</t>
    </rPh>
    <rPh sb="3" eb="5">
      <t>ハイエン</t>
    </rPh>
    <rPh sb="5" eb="7">
      <t>キュウキン</t>
    </rPh>
    <phoneticPr fontId="2"/>
  </si>
  <si>
    <t>釧路町</t>
    <rPh sb="0" eb="3">
      <t>クシロチョウ</t>
    </rPh>
    <phoneticPr fontId="2"/>
  </si>
  <si>
    <t>ジカウイルス症</t>
    <rPh sb="6" eb="7">
      <t>ショウ</t>
    </rPh>
    <phoneticPr fontId="2"/>
  </si>
  <si>
    <t>平成２７年</t>
    <rPh sb="0" eb="2">
      <t>ヘイセイ</t>
    </rPh>
    <rPh sb="4" eb="5">
      <t>ネン</t>
    </rPh>
    <phoneticPr fontId="2"/>
  </si>
  <si>
    <t>平成２７年度</t>
    <rPh sb="5" eb="6">
      <t>ド</t>
    </rPh>
    <phoneticPr fontId="2"/>
  </si>
  <si>
    <t>平成２７年</t>
    <phoneticPr fontId="2"/>
  </si>
  <si>
    <t>平成２７年</t>
    <phoneticPr fontId="2"/>
  </si>
  <si>
    <t>平成２７年度</t>
    <phoneticPr fontId="2"/>
  </si>
  <si>
    <t>全道</t>
    <rPh sb="0" eb="1">
      <t>ゼン</t>
    </rPh>
    <rPh sb="1" eb="2">
      <t>ドウ</t>
    </rPh>
    <phoneticPr fontId="2"/>
  </si>
  <si>
    <t>釧路保健所</t>
    <rPh sb="0" eb="2">
      <t>クシロ</t>
    </rPh>
    <rPh sb="2" eb="5">
      <t>ホケンジョ</t>
    </rPh>
    <phoneticPr fontId="2"/>
  </si>
  <si>
    <t>平成２７年度</t>
    <rPh sb="0" eb="2">
      <t>ヘイセイ</t>
    </rPh>
    <rPh sb="4" eb="5">
      <t>ネン</t>
    </rPh>
    <rPh sb="5" eb="6">
      <t>ド</t>
    </rPh>
    <phoneticPr fontId="2"/>
  </si>
  <si>
    <t>平成２７年度</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</si>
  <si>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</si>
  <si>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</si>
  <si>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</si>
  <si>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</si>
  <si>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</si>
  <si>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</si>
  <si>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</si>
  <si>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</si>
  <si>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</si>
  <si>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</si>
  <si>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</si>
  <si>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</si>
  <si>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</si>
  <si>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</si>
  <si>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</si>
  <si>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</si>
  <si>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</si>
  <si>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</si>
  <si>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</si>
  <si>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</si>
  <si>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</si>
  <si>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</si>
  <si>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</si>
  <si>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</si>
  <si>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</si>
  <si>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</si>
  <si>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</si>
  <si>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</si>
  <si>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</si>
  <si>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</si>
  <si>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</si>
  <si>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</si>
  <si>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</si>
  <si>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</si>
  <si>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</si>
  <si>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</si>
  <si>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</si>
  <si>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</si>
  <si>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</si>
  <si>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</si>
  <si>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</si>
  <si>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</si>
  <si>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t>
    <phoneticPr fontId="2"/>
  </si>
  <si>
    <t>接種者数</t>
    <phoneticPr fontId="2"/>
  </si>
  <si>
    <t>根室市</t>
    <rPh sb="0" eb="3">
      <t>ネムロシ</t>
    </rPh>
    <phoneticPr fontId="2"/>
  </si>
  <si>
    <t>根室保健所</t>
    <rPh sb="0" eb="2">
      <t>ネムロ</t>
    </rPh>
    <rPh sb="2" eb="5">
      <t>ホケンジョ</t>
    </rPh>
    <phoneticPr fontId="2"/>
  </si>
  <si>
    <t>-</t>
    <phoneticPr fontId="2"/>
  </si>
  <si>
    <t>中標津保健所</t>
    <rPh sb="0" eb="3">
      <t>ナカシベツ</t>
    </rPh>
    <rPh sb="3" eb="6">
      <t>ホケンジョ</t>
    </rPh>
    <phoneticPr fontId="2"/>
  </si>
  <si>
    <t>別海町</t>
    <rPh sb="0" eb="3">
      <t>ベッカイチョウ</t>
    </rPh>
    <phoneticPr fontId="2"/>
  </si>
  <si>
    <t>中標津町</t>
    <rPh sb="0" eb="4">
      <t>ナカシベツチョウ</t>
    </rPh>
    <phoneticPr fontId="2"/>
  </si>
  <si>
    <t>標津町</t>
    <rPh sb="0" eb="3">
      <t>シベツチョウ</t>
    </rPh>
    <phoneticPr fontId="2"/>
  </si>
  <si>
    <t>羅臼町</t>
    <rPh sb="0" eb="3">
      <t>ラウスチョウ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</si>
</sst>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176" formatCode="#,##0.0"/>
    <numFmt numFmtId="177" formatCode="0.0_);[Red]\(0.0\)"/>
    <numFmt numFmtId="178" formatCode="0_);[Red]\(0\)"/>
    <numFmt numFmtId="179" formatCode="#,##0.0_);[Red]\(#,##0.0\)"/>
    <numFmt numFmtId="180" formatCode="#,##0.0;[Red]\-#,##0.0"/>
    <numFmt numFmtId="181" formatCode="#,"/>
  </numFmts>
  <fonts count="41">
    <font>
      <sz val="11"/>
      <name val="ＭＳ Ｐゴシック"/>
      <family val="3"/>
      <charset val="128"/>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Arial"/>
      <family val="2"/>
    </font>
    <font>
      <b/>
      <sz val="11"/>
      <color indexed="8"/>
      <name val="ＭＳ 明朝"/>
      <family val="1"/>
      <charset val="128"/>
    </font>
    <font>
      <b/>
      <sz val="9"/>
      <name val="ＭＳ 明朝"/>
      <family val="1"/>
      <charset val="128"/>
    </font>
    <font>
      <b/>
      <sz val="9"/>
      <name val="Arial"/>
      <family val="2"/>
    </font>
    <font>
      <b/>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b/>
      <sz val="14"/>
      <name val="ＭＳ 明朝"/>
      <family val="1"/>
      <charset val="128"/>
    </font>
    <font>
      <b/>
      <sz val="16"/>
      <name val="ＭＳ 明朝"/>
      <family val="1"/>
      <charset val="128"/>
    </font>
    <font>
      <b/>
      <sz val="14"/>
      <name val="ＭＳ Ｐゴシック"/>
      <family val="3"/>
      <charset val="128"/>
    </font>
    <font>
      <b/>
      <sz val="11"/>
      <color indexed="10"/>
      <name val="ＭＳ 明朝"/>
      <family val="1"/>
      <charset val="128"/>
    </font>
    <font>
      <b/>
      <sz val="11"/>
      <name val="ＭＳ Ｐゴシック"/>
      <family val="3"/>
      <charset val="128"/>
    </font>
    <font>
      <b/>
      <sz val="11"/>
      <name val="Arial"/>
      <family val="2"/>
    </font>
    <font>
      <b/>
      <sz val="9"/>
      <color indexed="8"/>
      <name val="ＭＳ 明朝"/>
      <family val="1"/>
      <charset val="128"/>
    </font>
    <font>
      <b/>
      <sz val="9"/>
      <name val="ＭＳ Ｐゴシック"/>
      <family val="3"/>
      <charset val="128"/>
    </font>
    <font>
      <b/>
      <sz val="9"/>
      <color indexed="10"/>
      <name val="ＭＳ 明朝"/>
      <family val="1"/>
      <charset val="128"/>
    </font>
    <font>
      <b/>
      <sz val="14"/>
      <name val="Arial"/>
      <family val="2"/>
    </font>
    <font>
      <b/>
      <sz val="12"/>
      <name val="Arial"/>
      <family val="2"/>
    </font>
    <font>
      <b/>
      <sz val="9"/>
      <name val="ＭＳ ゴシック"/>
      <family val="3"/>
      <charset val="128"/>
    </font>
    <font>
      <b/>
      <sz val="11"/>
      <name val="ＭＳ ゴシック"/>
      <family val="3"/>
      <charset val="128"/>
    </font>
    <font>
      <b/>
      <sz val="9"/>
      <color rgb="FFFF0000"/>
      <name val="ＭＳ 明朝"/>
      <family val="1"/>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65"/>
        <bgColor indexed="64"/>
      </patternFill>
    </fill>
    <fill>
      <patternFill patternType="solid">
        <fgColor indexed="9"/>
        <bgColor indexed="64"/>
      </patternFill>
    </fill>
    <fill>
      <patternFill patternType="solid">
        <fgColor indexed="15"/>
        <bgColor indexed="64"/>
      </patternFill>
    </fill>
    <fill>
      <patternFill patternType="solid">
        <fgColor rgb="FFFFFF00"/>
        <bgColor indexed="64"/>
      </patternFill>
    </fill>
    <fill>
      <patternFill patternType="solid">
        <fgColor rgb="FF00FFFF"/>
        <bgColor indexed="64"/>
      </patternFill>
    </fill>
    <fill>
      <patternFill patternType="solid">
        <fgColor rgb="FF66FFFF"/>
        <bgColor indexed="64"/>
      </patternFill>
    </fill>
    <fill>
      <patternFill patternType="solid">
        <fgColor rgb="FFCCFFFF"/>
        <bgColor indexed="64"/>
      </patternFill>
    </fill>
    <fill>
      <patternFill patternType="solid">
        <fgColor theme="0"/>
        <bgColor indexed="64"/>
      </patternFill>
    </fill>
  </fills>
  <borders count="12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8"/>
      </bottom>
      <diagonal/>
    </border>
    <border>
      <left style="thin">
        <color indexed="64"/>
      </left>
      <right/>
      <top style="thin">
        <color indexed="64"/>
      </top>
      <bottom/>
      <diagonal/>
    </border>
    <border>
      <left/>
      <right style="thin">
        <color indexed="64"/>
      </right>
      <top style="thin">
        <color indexed="64"/>
      </top>
      <bottom/>
      <diagonal/>
    </border>
    <border diagonalUp="1">
      <left/>
      <right/>
      <top style="thin">
        <color indexed="64"/>
      </top>
      <bottom style="thin">
        <color indexed="8"/>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style="thin">
        <color indexed="64"/>
      </bottom>
      <diagonal/>
    </border>
    <border>
      <left/>
      <right/>
      <top style="thin">
        <color indexed="8"/>
      </top>
      <bottom/>
      <diagonal/>
    </border>
    <border diagonalUp="1">
      <left/>
      <right/>
      <top style="thin">
        <color indexed="64"/>
      </top>
      <bottom style="thin">
        <color indexed="64"/>
      </bottom>
      <diagonal style="thin">
        <color indexed="64"/>
      </diagonal>
    </border>
    <border>
      <left style="thin">
        <color indexed="8"/>
      </left>
      <right/>
      <top/>
      <bottom/>
      <diagonal/>
    </border>
    <border>
      <left style="thin">
        <color indexed="8"/>
      </left>
      <right style="thin">
        <color indexed="64"/>
      </right>
      <top/>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64"/>
      </left>
      <right style="thin">
        <color indexed="8"/>
      </right>
      <top/>
      <bottom style="thin">
        <color indexed="64"/>
      </bottom>
      <diagonal/>
    </border>
    <border>
      <left style="thin">
        <color indexed="8"/>
      </left>
      <right style="thin">
        <color indexed="64"/>
      </right>
      <top style="thin">
        <color indexed="8"/>
      </top>
      <bottom style="thin">
        <color indexed="8"/>
      </bottom>
      <diagonal/>
    </border>
    <border>
      <left style="thin">
        <color indexed="8"/>
      </left>
      <right/>
      <top style="thin">
        <color indexed="8"/>
      </top>
      <bottom style="thin">
        <color indexed="64"/>
      </bottom>
      <diagonal/>
    </border>
    <border>
      <left/>
      <right style="thin">
        <color indexed="64"/>
      </right>
      <top/>
      <bottom style="thin">
        <color indexed="64"/>
      </bottom>
      <diagonal/>
    </border>
    <border>
      <left style="thin">
        <color indexed="8"/>
      </left>
      <right style="thin">
        <color indexed="64"/>
      </right>
      <top style="thin">
        <color indexed="8"/>
      </top>
      <bottom style="thin">
        <color indexed="64"/>
      </bottom>
      <diagonal/>
    </border>
    <border>
      <left/>
      <right style="thin">
        <color indexed="64"/>
      </right>
      <top style="thin">
        <color indexed="64"/>
      </top>
      <bottom style="thin">
        <color indexed="64"/>
      </bottom>
      <diagonal/>
    </border>
    <border>
      <left/>
      <right/>
      <top style="thin">
        <color indexed="8"/>
      </top>
      <bottom style="thin">
        <color indexed="64"/>
      </bottom>
      <diagonal/>
    </border>
    <border>
      <left style="thin">
        <color indexed="64"/>
      </left>
      <right/>
      <top style="thin">
        <color indexed="8"/>
      </top>
      <bottom style="thin">
        <color indexed="64"/>
      </bottom>
      <diagonal/>
    </border>
    <border>
      <left/>
      <right style="thin">
        <color indexed="8"/>
      </right>
      <top/>
      <bottom style="thin">
        <color indexed="64"/>
      </bottom>
      <diagonal/>
    </border>
    <border>
      <left style="double">
        <color indexed="64"/>
      </left>
      <right style="thin">
        <color indexed="64"/>
      </right>
      <top style="thin">
        <color indexed="64"/>
      </top>
      <bottom style="thin">
        <color indexed="64"/>
      </bottom>
      <diagonal/>
    </border>
    <border>
      <left style="thin">
        <color indexed="8"/>
      </left>
      <right style="thin">
        <color indexed="64"/>
      </right>
      <top style="thin">
        <color indexed="8"/>
      </top>
      <bottom/>
      <diagonal/>
    </border>
    <border>
      <left style="thin">
        <color indexed="8"/>
      </left>
      <right/>
      <top/>
      <bottom style="thin">
        <color indexed="64"/>
      </bottom>
      <diagonal/>
    </border>
    <border>
      <left style="thin">
        <color indexed="8"/>
      </left>
      <right style="thin">
        <color indexed="8"/>
      </right>
      <top style="thin">
        <color indexed="8"/>
      </top>
      <bottom/>
      <diagonal/>
    </border>
    <border>
      <left style="thin">
        <color indexed="64"/>
      </left>
      <right style="thin">
        <color indexed="64"/>
      </right>
      <top style="thin">
        <color indexed="8"/>
      </top>
      <bottom/>
      <diagonal/>
    </border>
    <border>
      <left style="thin">
        <color indexed="64"/>
      </left>
      <right style="thin">
        <color indexed="64"/>
      </right>
      <top/>
      <bottom style="thin">
        <color indexed="8"/>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top style="thin">
        <color indexed="64"/>
      </top>
      <bottom style="thin">
        <color indexed="8"/>
      </bottom>
      <diagonal/>
    </border>
    <border>
      <left/>
      <right style="thin">
        <color indexed="64"/>
      </right>
      <top style="thin">
        <color indexed="64"/>
      </top>
      <bottom style="thin">
        <color indexed="8"/>
      </bottom>
      <diagonal/>
    </border>
    <border>
      <left/>
      <right/>
      <top style="thin">
        <color indexed="8"/>
      </top>
      <bottom style="thin">
        <color indexed="8"/>
      </bottom>
      <diagonal/>
    </border>
    <border>
      <left style="thin">
        <color indexed="64"/>
      </left>
      <right/>
      <top/>
      <bottom style="thin">
        <color indexed="8"/>
      </bottom>
      <diagonal/>
    </border>
    <border>
      <left/>
      <right style="thin">
        <color indexed="64"/>
      </right>
      <top/>
      <bottom style="thin">
        <color indexed="8"/>
      </bottom>
      <diagonal/>
    </border>
    <border>
      <left/>
      <right style="thin">
        <color indexed="64"/>
      </right>
      <top style="thin">
        <color indexed="8"/>
      </top>
      <bottom style="thin">
        <color indexed="8"/>
      </bottom>
      <diagonal/>
    </border>
    <border>
      <left/>
      <right/>
      <top style="thin">
        <color indexed="64"/>
      </top>
      <bottom style="thin">
        <color indexed="8"/>
      </bottom>
      <diagonal/>
    </border>
    <border>
      <left style="thin">
        <color indexed="64"/>
      </left>
      <right/>
      <top style="thin">
        <color indexed="8"/>
      </top>
      <bottom/>
      <diagonal/>
    </border>
    <border>
      <left style="thin">
        <color indexed="8"/>
      </left>
      <right/>
      <top style="thin">
        <color indexed="64"/>
      </top>
      <bottom style="thin">
        <color indexed="64"/>
      </bottom>
      <diagonal/>
    </border>
    <border>
      <left/>
      <right style="thin">
        <color indexed="8"/>
      </right>
      <top/>
      <bottom/>
      <diagonal/>
    </border>
    <border>
      <left/>
      <right style="thin">
        <color indexed="64"/>
      </right>
      <top style="thin">
        <color indexed="8"/>
      </top>
      <bottom style="thin">
        <color indexed="64"/>
      </bottom>
      <diagonal/>
    </border>
    <border>
      <left/>
      <right style="thin">
        <color indexed="8"/>
      </right>
      <top style="thin">
        <color indexed="8"/>
      </top>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bottom/>
      <diagonal/>
    </border>
    <border>
      <left style="thin">
        <color indexed="8"/>
      </left>
      <right style="thin">
        <color indexed="8"/>
      </right>
      <top/>
      <bottom style="thin">
        <color indexed="64"/>
      </bottom>
      <diagonal/>
    </border>
    <border>
      <left style="thin">
        <color indexed="64"/>
      </left>
      <right style="thin">
        <color indexed="8"/>
      </right>
      <top/>
      <bottom/>
      <diagonal/>
    </border>
    <border>
      <left style="thin">
        <color indexed="8"/>
      </left>
      <right/>
      <top style="thin">
        <color indexed="64"/>
      </top>
      <bottom/>
      <diagonal/>
    </border>
    <border>
      <left style="thin">
        <color indexed="64"/>
      </left>
      <right/>
      <top style="thin">
        <color indexed="8"/>
      </top>
      <bottom style="thin">
        <color indexed="8"/>
      </bottom>
      <diagonal/>
    </border>
    <border>
      <left/>
      <right style="thin">
        <color indexed="8"/>
      </right>
      <top style="thin">
        <color indexed="8"/>
      </top>
      <bottom style="thin">
        <color indexed="8"/>
      </bottom>
      <diagonal/>
    </border>
    <border>
      <left style="thin">
        <color indexed="64"/>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style="thin">
        <color indexed="8"/>
      </right>
      <top/>
      <bottom style="thin">
        <color indexed="8"/>
      </bottom>
      <diagonal/>
    </border>
    <border diagonalUp="1">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double">
        <color indexed="64"/>
      </left>
      <right style="thin">
        <color indexed="64"/>
      </right>
      <top/>
      <bottom/>
      <diagonal/>
    </border>
    <border>
      <left style="thin">
        <color indexed="64"/>
      </left>
      <right style="double">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bottom/>
      <diagonal/>
    </border>
    <border>
      <left style="thin">
        <color indexed="64"/>
      </left>
      <right style="double">
        <color indexed="64"/>
      </right>
      <top/>
      <bottom style="thin">
        <color indexed="64"/>
      </bottom>
      <diagonal/>
    </border>
  </borders>
  <cellStyleXfs count="56">
    <xf numFmtId="0" fontId="0" fillId="0" borderId="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9" fontId="1" fillId="0" borderId="0" applyFont="0" applyFill="0" applyBorder="0" applyAlignment="0" applyProtection="0"/>
    <xf numFmtId="0" fontId="5"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5" fillId="0" borderId="0"/>
    <xf numFmtId="0" fontId="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26" fillId="4" borderId="0" applyNumberFormat="0" applyBorder="0" applyAlignment="0" applyProtection="0">
      <alignment vertical="center"/>
    </xf>
    <xf numFmtId="6" fontId="1" fillId="0" borderId="0" applyFont="0" applyFill="0" applyBorder="0" applyAlignment="0" applyProtection="0">
      <alignment vertical="center"/>
    </xf>
  </cellStyleXfs>
  <cellXfs count="1353">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4" fillId="0" borderId="0" xfId="0" applyFont="1">
      <alignment vertical="center"/>
    </xf>
    <xf numFmtId="0" fontId="3" fillId="0" borderId="10" xfId="0" applyFont="1" applyBorder="1">
      <alignment vertical="center"/>
    </xf>
    <xf numFmtId="0" fontId="3" fillId="0" borderId="11" xfId="0" applyFont="1" applyBorder="1">
      <alignment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lignment vertical="center"/>
    </xf>
    <xf numFmtId="0" fontId="3" fillId="0" borderId="15" xfId="0" applyFont="1" applyBorder="1" applyAlignment="1">
      <alignment horizontal="center" vertical="center"/>
    </xf>
    <xf numFmtId="0" fontId="3" fillId="0" borderId="16" xfId="0" applyFont="1" applyBorder="1">
      <alignment vertical="center"/>
    </xf>
    <xf numFmtId="0" fontId="3" fillId="0" borderId="17" xfId="0" applyFont="1" applyBorder="1">
      <alignment vertical="center"/>
    </xf>
    <xf numFmtId="0" fontId="3" fillId="0" borderId="18" xfId="0" applyFont="1" applyBorder="1">
      <alignment vertical="center"/>
    </xf>
    <xf numFmtId="0" fontId="3" fillId="0" borderId="19" xfId="0" applyFont="1" applyBorder="1">
      <alignment vertical="center"/>
    </xf>
    <xf numFmtId="0" fontId="3" fillId="0" borderId="20" xfId="0" applyFont="1" applyBorder="1" applyAlignment="1">
      <alignment horizontal="center" vertical="center"/>
    </xf>
    <xf numFmtId="0" fontId="4" fillId="0" borderId="21" xfId="0" applyFont="1" applyBorder="1">
      <alignment vertical="center"/>
    </xf>
    <xf numFmtId="0" fontId="4" fillId="0" borderId="22" xfId="0" applyFont="1" applyBorder="1">
      <alignment vertical="center"/>
    </xf>
    <xf numFmtId="0" fontId="3" fillId="0" borderId="23" xfId="0" applyFont="1" applyFill="1" applyBorder="1" applyAlignment="1">
      <alignment horizontal="center" vertical="center"/>
    </xf>
    <xf numFmtId="0" fontId="3" fillId="0" borderId="24" xfId="0" applyFont="1" applyBorder="1">
      <alignment vertical="center"/>
    </xf>
    <xf numFmtId="0" fontId="3" fillId="0" borderId="25" xfId="0" applyFont="1" applyBorder="1" applyAlignment="1">
      <alignment horizontal="center" vertical="center"/>
    </xf>
    <xf numFmtId="0" fontId="3" fillId="0" borderId="26" xfId="0" applyFont="1" applyFill="1" applyBorder="1" applyAlignment="1">
      <alignment horizontal="center" vertical="center"/>
    </xf>
    <xf numFmtId="0" fontId="3" fillId="0" borderId="10" xfId="0" applyFont="1" applyBorder="1" applyAlignment="1">
      <alignment vertical="center" wrapText="1"/>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Fill="1" applyBorder="1" applyAlignment="1">
      <alignment horizontal="center" vertical="center"/>
    </xf>
    <xf numFmtId="0" fontId="3" fillId="0" borderId="18" xfId="0" applyFont="1" applyBorder="1" applyAlignment="1">
      <alignment horizontal="left" vertical="center"/>
    </xf>
    <xf numFmtId="0" fontId="3" fillId="0" borderId="30" xfId="0" applyFont="1" applyBorder="1" applyAlignment="1">
      <alignment horizontal="center" vertical="center"/>
    </xf>
    <xf numFmtId="0" fontId="3" fillId="0" borderId="31" xfId="0" applyFont="1" applyFill="1" applyBorder="1" applyAlignment="1">
      <alignment horizontal="center" vertical="center"/>
    </xf>
    <xf numFmtId="0" fontId="3" fillId="0" borderId="32" xfId="0" applyFont="1" applyBorder="1" applyAlignment="1">
      <alignment horizontal="center" vertical="center"/>
    </xf>
    <xf numFmtId="0" fontId="3" fillId="0" borderId="33"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0" xfId="0" applyFont="1" applyFill="1" applyAlignment="1">
      <alignment horizontal="center" vertical="center"/>
    </xf>
    <xf numFmtId="0" fontId="3" fillId="0" borderId="34" xfId="0" applyFont="1" applyBorder="1" applyAlignment="1">
      <alignment horizontal="center" vertical="center"/>
    </xf>
    <xf numFmtId="0" fontId="3" fillId="0" borderId="10" xfId="0" applyFont="1" applyBorder="1" applyAlignment="1">
      <alignment horizontal="left" vertical="center"/>
    </xf>
    <xf numFmtId="0" fontId="4" fillId="0" borderId="35" xfId="0" applyFont="1" applyBorder="1" applyAlignment="1">
      <alignment horizontal="center" vertical="center"/>
    </xf>
    <xf numFmtId="0" fontId="3" fillId="0" borderId="25" xfId="0" applyFont="1" applyFill="1" applyBorder="1" applyAlignment="1">
      <alignment horizontal="center" vertical="center"/>
    </xf>
    <xf numFmtId="0" fontId="3" fillId="0" borderId="27" xfId="0" applyFont="1" applyFill="1" applyBorder="1" applyAlignment="1">
      <alignment horizontal="center" vertical="center"/>
    </xf>
    <xf numFmtId="0" fontId="4" fillId="0" borderId="36" xfId="0" applyFont="1" applyBorder="1" applyAlignment="1">
      <alignment horizontal="center" vertical="center"/>
    </xf>
    <xf numFmtId="0" fontId="4" fillId="0" borderId="20" xfId="0" applyFont="1" applyBorder="1" applyAlignment="1">
      <alignment horizontal="center" vertical="center"/>
    </xf>
    <xf numFmtId="0" fontId="4" fillId="0" borderId="37" xfId="0" applyFont="1" applyBorder="1" applyAlignment="1">
      <alignment horizontal="center" vertical="center"/>
    </xf>
    <xf numFmtId="0" fontId="3" fillId="0" borderId="14" xfId="0" applyFont="1" applyBorder="1" applyAlignment="1">
      <alignment vertical="center" wrapText="1"/>
    </xf>
    <xf numFmtId="0" fontId="3" fillId="0" borderId="24" xfId="0" applyFont="1" applyBorder="1" applyAlignment="1">
      <alignment vertical="center" wrapText="1"/>
    </xf>
    <xf numFmtId="0" fontId="4" fillId="0" borderId="38" xfId="0" applyFont="1" applyBorder="1" applyAlignment="1">
      <alignment horizontal="center" vertical="center"/>
    </xf>
    <xf numFmtId="0" fontId="4" fillId="0" borderId="0" xfId="0" applyFont="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4" fillId="0" borderId="40" xfId="0" applyFont="1" applyBorder="1" applyAlignment="1">
      <alignment horizontal="center" vertical="center"/>
    </xf>
    <xf numFmtId="0" fontId="2" fillId="0" borderId="28" xfId="0" applyFont="1" applyBorder="1" applyAlignment="1">
      <alignment horizontal="center" vertical="center"/>
    </xf>
    <xf numFmtId="0" fontId="2" fillId="0" borderId="39" xfId="0" applyFont="1" applyBorder="1" applyAlignment="1">
      <alignment horizontal="center" vertical="center"/>
    </xf>
    <xf numFmtId="0" fontId="3" fillId="0" borderId="41" xfId="0" applyFont="1" applyBorder="1">
      <alignment vertical="center"/>
    </xf>
    <xf numFmtId="0" fontId="3" fillId="0" borderId="42" xfId="0" applyFont="1" applyBorder="1">
      <alignment vertical="center"/>
    </xf>
    <xf numFmtId="0" fontId="3" fillId="0" borderId="43" xfId="0" applyFont="1" applyBorder="1">
      <alignment vertical="center"/>
    </xf>
    <xf numFmtId="0" fontId="3" fillId="0" borderId="37" xfId="0" applyFont="1" applyBorder="1">
      <alignment vertical="center"/>
    </xf>
    <xf numFmtId="0" fontId="3" fillId="0" borderId="23" xfId="0" applyFont="1" applyFill="1" applyBorder="1" applyAlignment="1">
      <alignment horizontal="center" vertical="center" wrapText="1"/>
    </xf>
    <xf numFmtId="0" fontId="3" fillId="0" borderId="26" xfId="0" applyFont="1" applyFill="1" applyBorder="1" applyAlignment="1">
      <alignment horizontal="center" vertical="center" wrapText="1"/>
    </xf>
    <xf numFmtId="56" fontId="3" fillId="0" borderId="31" xfId="0" applyNumberFormat="1" applyFont="1" applyFill="1" applyBorder="1" applyAlignment="1">
      <alignment horizontal="center" vertical="center"/>
    </xf>
    <xf numFmtId="56" fontId="3" fillId="0" borderId="25" xfId="0" applyNumberFormat="1" applyFont="1" applyFill="1" applyBorder="1" applyAlignment="1">
      <alignment horizontal="center" vertical="center"/>
    </xf>
    <xf numFmtId="56" fontId="3" fillId="0" borderId="29" xfId="0" applyNumberFormat="1" applyFont="1" applyFill="1" applyBorder="1" applyAlignment="1">
      <alignment horizontal="center" vertical="center"/>
    </xf>
    <xf numFmtId="56" fontId="3" fillId="0" borderId="12" xfId="0" applyNumberFormat="1" applyFont="1" applyFill="1" applyBorder="1" applyAlignment="1">
      <alignment horizontal="center" vertical="center"/>
    </xf>
    <xf numFmtId="0" fontId="3" fillId="0" borderId="44" xfId="0" applyFont="1" applyBorder="1">
      <alignment vertical="center"/>
    </xf>
    <xf numFmtId="0" fontId="3" fillId="0" borderId="45" xfId="0" applyFont="1" applyBorder="1">
      <alignment vertical="center"/>
    </xf>
    <xf numFmtId="0" fontId="3" fillId="0" borderId="46" xfId="0" applyFont="1" applyBorder="1">
      <alignment vertical="center"/>
    </xf>
    <xf numFmtId="0" fontId="3" fillId="0" borderId="31" xfId="0" applyFont="1" applyFill="1" applyBorder="1" applyAlignment="1">
      <alignment horizontal="center" vertical="center" wrapText="1"/>
    </xf>
    <xf numFmtId="0" fontId="3" fillId="0" borderId="14" xfId="0" applyFont="1" applyBorder="1" applyAlignment="1">
      <alignment horizontal="left" vertical="center"/>
    </xf>
    <xf numFmtId="0" fontId="4" fillId="0" borderId="47" xfId="0" applyFont="1" applyBorder="1" applyAlignment="1">
      <alignment horizontal="center" vertical="center"/>
    </xf>
    <xf numFmtId="0" fontId="4" fillId="0" borderId="22" xfId="0" applyFont="1" applyBorder="1" applyAlignment="1">
      <alignment horizontal="center" vertical="center"/>
    </xf>
    <xf numFmtId="0" fontId="4" fillId="0" borderId="21" xfId="0" applyFont="1" applyBorder="1" applyAlignment="1">
      <alignment horizontal="center" vertical="center"/>
    </xf>
    <xf numFmtId="0" fontId="4" fillId="0" borderId="48" xfId="0" applyFont="1" applyBorder="1" applyAlignment="1">
      <alignment horizontal="center" vertical="center"/>
    </xf>
    <xf numFmtId="0" fontId="4" fillId="0" borderId="49" xfId="0" applyFont="1" applyBorder="1" applyAlignment="1">
      <alignment horizontal="center" vertical="center"/>
    </xf>
    <xf numFmtId="0" fontId="4" fillId="0" borderId="50" xfId="0" applyFont="1" applyBorder="1" applyAlignment="1">
      <alignment horizontal="center" vertical="center"/>
    </xf>
    <xf numFmtId="0" fontId="4" fillId="0" borderId="51" xfId="0" applyFont="1" applyBorder="1" applyAlignment="1">
      <alignment horizontal="center" vertical="center"/>
    </xf>
    <xf numFmtId="0" fontId="4" fillId="0" borderId="52" xfId="0" applyFont="1" applyBorder="1" applyAlignment="1">
      <alignment horizontal="center" vertical="center"/>
    </xf>
    <xf numFmtId="0" fontId="4" fillId="0" borderId="53" xfId="0" applyFont="1" applyBorder="1" applyAlignment="1">
      <alignment horizontal="center" vertical="center"/>
    </xf>
    <xf numFmtId="38" fontId="7" fillId="0" borderId="0" xfId="34" applyFont="1" applyAlignment="1">
      <alignment horizontal="left"/>
    </xf>
    <xf numFmtId="38" fontId="7" fillId="0" borderId="0" xfId="34" applyFont="1" applyAlignment="1"/>
    <xf numFmtId="38" fontId="7" fillId="0" borderId="0" xfId="34" applyFont="1" applyBorder="1" applyAlignment="1"/>
    <xf numFmtId="38" fontId="7" fillId="0" borderId="0" xfId="34" applyFont="1" applyAlignment="1">
      <alignment horizontal="right"/>
    </xf>
    <xf numFmtId="0" fontId="3" fillId="0" borderId="0" xfId="0" applyFont="1" applyAlignment="1">
      <alignment horizontal="left" vertical="center"/>
    </xf>
    <xf numFmtId="0" fontId="4" fillId="0" borderId="0" xfId="0" applyFont="1" applyBorder="1" applyAlignment="1">
      <alignment horizontal="center" vertical="center"/>
    </xf>
    <xf numFmtId="17" fontId="3" fillId="0" borderId="33" xfId="0" applyNumberFormat="1" applyFont="1" applyFill="1" applyBorder="1" applyAlignment="1">
      <alignment horizontal="center" vertical="center"/>
    </xf>
    <xf numFmtId="0" fontId="4" fillId="0" borderId="11" xfId="0" applyFont="1" applyBorder="1" applyAlignment="1">
      <alignment horizontal="center" vertical="center"/>
    </xf>
    <xf numFmtId="38" fontId="9" fillId="0" borderId="0" xfId="34" applyFont="1" applyAlignment="1"/>
    <xf numFmtId="38" fontId="9" fillId="0" borderId="0" xfId="34" applyFont="1" applyBorder="1" applyAlignment="1">
      <alignment horizontal="left"/>
    </xf>
    <xf numFmtId="38" fontId="9" fillId="0" borderId="0" xfId="34" applyFont="1" applyBorder="1" applyAlignment="1">
      <alignment horizontal="center"/>
    </xf>
    <xf numFmtId="38" fontId="9" fillId="0" borderId="0" xfId="34" applyFont="1" applyAlignment="1">
      <alignment horizontal="right"/>
    </xf>
    <xf numFmtId="38" fontId="7" fillId="0" borderId="0" xfId="34" applyFont="1" applyAlignment="1">
      <alignment horizontal="right" vertical="center"/>
    </xf>
    <xf numFmtId="38" fontId="7" fillId="0" borderId="0" xfId="34" applyFont="1" applyAlignment="1">
      <alignment horizontal="right" vertical="center" textRotation="255"/>
    </xf>
    <xf numFmtId="38" fontId="9" fillId="0" borderId="0" xfId="34" applyFont="1" applyAlignment="1">
      <alignment horizontal="right" vertical="center"/>
    </xf>
    <xf numFmtId="38" fontId="9" fillId="0" borderId="0" xfId="34" applyFont="1" applyAlignment="1">
      <alignment horizontal="right" vertical="center" textRotation="255"/>
    </xf>
    <xf numFmtId="38" fontId="7" fillId="0" borderId="0" xfId="34" applyFont="1" applyFill="1" applyAlignment="1">
      <alignment horizontal="left"/>
    </xf>
    <xf numFmtId="38" fontId="8" fillId="0" borderId="0" xfId="34" applyFont="1" applyFill="1" applyAlignment="1"/>
    <xf numFmtId="0" fontId="6" fillId="0" borderId="0" xfId="49" applyNumberFormat="1" applyFont="1" applyFill="1" applyBorder="1" applyAlignment="1" applyProtection="1">
      <alignment horizontal="left" vertical="center"/>
      <protection locked="0"/>
    </xf>
    <xf numFmtId="0" fontId="0" fillId="0" borderId="22" xfId="0" applyBorder="1" applyAlignment="1">
      <alignment vertical="center"/>
    </xf>
    <xf numFmtId="0" fontId="0" fillId="0" borderId="50" xfId="0" applyBorder="1" applyAlignment="1">
      <alignment vertical="center"/>
    </xf>
    <xf numFmtId="38" fontId="27" fillId="0" borderId="0" xfId="34" applyFont="1" applyAlignment="1"/>
    <xf numFmtId="38" fontId="28" fillId="0" borderId="0" xfId="34" applyFont="1" applyAlignment="1"/>
    <xf numFmtId="38" fontId="28" fillId="0" borderId="0" xfId="34" applyFont="1" applyAlignment="1">
      <alignment horizontal="right"/>
    </xf>
    <xf numFmtId="38" fontId="28" fillId="0" borderId="0" xfId="34" applyFont="1" applyAlignment="1">
      <alignment horizontal="left"/>
    </xf>
    <xf numFmtId="38" fontId="29" fillId="0" borderId="0" xfId="34" applyFont="1" applyAlignment="1"/>
    <xf numFmtId="38" fontId="27" fillId="0" borderId="0" xfId="34" applyFont="1" applyAlignment="1">
      <alignment horizontal="right"/>
    </xf>
    <xf numFmtId="38" fontId="7" fillId="0" borderId="0" xfId="35" applyFont="1" applyAlignment="1">
      <alignment horizontal="left"/>
    </xf>
    <xf numFmtId="38" fontId="7" fillId="0" borderId="0" xfId="35" applyFont="1" applyAlignment="1">
      <alignment horizontal="center"/>
    </xf>
    <xf numFmtId="38" fontId="7" fillId="0" borderId="0" xfId="35" applyFont="1"/>
    <xf numFmtId="0" fontId="7" fillId="0" borderId="0" xfId="44" applyFont="1" applyAlignment="1">
      <alignment horizontal="left"/>
    </xf>
    <xf numFmtId="0" fontId="7" fillId="0" borderId="0" xfId="44" applyFont="1"/>
    <xf numFmtId="38" fontId="7" fillId="0" borderId="0" xfId="35" applyFont="1" applyAlignment="1"/>
    <xf numFmtId="38" fontId="9" fillId="0" borderId="54" xfId="35" applyFont="1" applyBorder="1" applyAlignment="1">
      <alignment horizontal="left"/>
    </xf>
    <xf numFmtId="38" fontId="9" fillId="0" borderId="0" xfId="35" applyFont="1" applyAlignment="1"/>
    <xf numFmtId="38" fontId="7" fillId="0" borderId="0" xfId="35" applyFont="1" applyBorder="1" applyAlignment="1"/>
    <xf numFmtId="38" fontId="7" fillId="0" borderId="0" xfId="35" applyFont="1" applyAlignment="1">
      <alignment horizontal="left" vertical="center"/>
    </xf>
    <xf numFmtId="38" fontId="9" fillId="0" borderId="0" xfId="35" applyFont="1" applyAlignment="1">
      <alignment horizontal="right"/>
    </xf>
    <xf numFmtId="38" fontId="9" fillId="0" borderId="0" xfId="35" applyFont="1" applyBorder="1" applyAlignment="1"/>
    <xf numFmtId="38" fontId="9" fillId="0" borderId="0" xfId="35" applyFont="1" applyBorder="1" applyAlignment="1">
      <alignment horizontal="left"/>
    </xf>
    <xf numFmtId="38" fontId="9" fillId="0" borderId="0" xfId="35" applyFont="1"/>
    <xf numFmtId="0" fontId="9" fillId="0" borderId="0" xfId="44" applyFont="1" applyBorder="1" applyAlignment="1">
      <alignment horizontal="center"/>
    </xf>
    <xf numFmtId="0" fontId="9" fillId="0" borderId="0" xfId="44" applyFont="1"/>
    <xf numFmtId="0" fontId="9" fillId="0" borderId="0" xfId="44" applyFont="1" applyAlignment="1">
      <alignment horizontal="right"/>
    </xf>
    <xf numFmtId="0" fontId="7" fillId="0" borderId="0" xfId="44" applyFont="1" applyAlignment="1">
      <alignment horizontal="right"/>
    </xf>
    <xf numFmtId="38" fontId="7" fillId="0" borderId="0" xfId="35" applyFont="1" applyBorder="1"/>
    <xf numFmtId="38" fontId="9" fillId="0" borderId="0" xfId="35" applyFont="1" applyFill="1" applyBorder="1" applyAlignment="1">
      <alignment vertical="center"/>
    </xf>
    <xf numFmtId="38" fontId="7" fillId="0" borderId="0" xfId="35" applyFont="1" applyAlignment="1">
      <alignment horizontal="right" vertical="center"/>
    </xf>
    <xf numFmtId="180" fontId="7" fillId="0" borderId="0" xfId="35" applyNumberFormat="1" applyFont="1" applyAlignment="1"/>
    <xf numFmtId="38" fontId="9" fillId="0" borderId="0" xfId="35" applyFont="1" applyFill="1" applyBorder="1" applyAlignment="1"/>
    <xf numFmtId="38" fontId="9" fillId="24" borderId="0" xfId="35" applyFont="1" applyFill="1" applyBorder="1" applyAlignment="1">
      <alignment horizontal="left" vertical="center"/>
    </xf>
    <xf numFmtId="38" fontId="9" fillId="24" borderId="0" xfId="35" applyFont="1" applyFill="1" applyAlignment="1"/>
    <xf numFmtId="38" fontId="7" fillId="24" borderId="0" xfId="35" applyFont="1" applyFill="1" applyAlignment="1"/>
    <xf numFmtId="38" fontId="7" fillId="24" borderId="0" xfId="35" applyFont="1" applyFill="1" applyAlignment="1">
      <alignment horizontal="left"/>
    </xf>
    <xf numFmtId="38" fontId="27" fillId="0" borderId="0" xfId="34" applyFont="1" applyBorder="1" applyAlignment="1"/>
    <xf numFmtId="38" fontId="9" fillId="0" borderId="0" xfId="35" applyFont="1" applyFill="1" applyAlignment="1">
      <alignment horizontal="right"/>
    </xf>
    <xf numFmtId="38" fontId="9" fillId="0" borderId="0" xfId="35" applyFont="1" applyFill="1" applyBorder="1" applyAlignment="1">
      <alignment horizontal="center" vertical="center"/>
    </xf>
    <xf numFmtId="38" fontId="9" fillId="0" borderId="0" xfId="34" applyFont="1" applyFill="1" applyAlignment="1"/>
    <xf numFmtId="0" fontId="9" fillId="0" borderId="54" xfId="44" applyNumberFormat="1" applyFont="1" applyBorder="1" applyAlignment="1">
      <alignment horizontal="left" vertical="center"/>
    </xf>
    <xf numFmtId="0" fontId="9" fillId="0" borderId="0" xfId="44" applyNumberFormat="1" applyFont="1" applyBorder="1" applyAlignment="1"/>
    <xf numFmtId="0" fontId="9" fillId="0" borderId="0" xfId="44" applyNumberFormat="1" applyFont="1" applyAlignment="1"/>
    <xf numFmtId="0" fontId="7" fillId="0" borderId="0" xfId="44" applyNumberFormat="1" applyFont="1" applyAlignment="1"/>
    <xf numFmtId="0" fontId="7" fillId="0" borderId="0" xfId="44" applyNumberFormat="1" applyFont="1" applyFill="1" applyAlignment="1"/>
    <xf numFmtId="0" fontId="7" fillId="0" borderId="0" xfId="44" applyNumberFormat="1" applyFont="1" applyAlignment="1">
      <alignment horizontal="left"/>
    </xf>
    <xf numFmtId="38" fontId="9" fillId="0" borderId="0" xfId="35" applyFont="1" applyFill="1" applyBorder="1" applyAlignment="1">
      <alignment horizontal="right" vertical="center"/>
    </xf>
    <xf numFmtId="38" fontId="9" fillId="0" borderId="0" xfId="35" applyFont="1" applyFill="1" applyAlignment="1"/>
    <xf numFmtId="38" fontId="9" fillId="0" borderId="57" xfId="34" applyFont="1" applyFill="1" applyBorder="1" applyAlignment="1">
      <alignment horizontal="left" vertical="center"/>
    </xf>
    <xf numFmtId="38" fontId="9" fillId="0" borderId="0" xfId="34" applyFont="1" applyFill="1" applyBorder="1" applyAlignment="1">
      <alignment horizontal="center" vertical="center"/>
    </xf>
    <xf numFmtId="38" fontId="9" fillId="0" borderId="0" xfId="34" applyFont="1" applyFill="1" applyBorder="1" applyAlignment="1"/>
    <xf numFmtId="38" fontId="9" fillId="0" borderId="0" xfId="34" applyFont="1" applyFill="1" applyBorder="1" applyAlignment="1">
      <alignment horizontal="right"/>
    </xf>
    <xf numFmtId="38" fontId="9" fillId="0" borderId="0" xfId="35" applyFont="1" applyBorder="1" applyAlignment="1">
      <alignment horizontal="left" vertical="center"/>
    </xf>
    <xf numFmtId="38" fontId="9" fillId="0" borderId="0" xfId="35" applyFont="1" applyBorder="1" applyAlignment="1">
      <alignment horizontal="right"/>
    </xf>
    <xf numFmtId="38" fontId="9" fillId="0" borderId="54" xfId="35" applyFont="1" applyBorder="1" applyAlignment="1">
      <alignment horizontal="left" vertical="center"/>
    </xf>
    <xf numFmtId="177" fontId="9" fillId="0" borderId="0" xfId="35" applyNumberFormat="1" applyFont="1" applyAlignment="1"/>
    <xf numFmtId="38" fontId="7" fillId="25" borderId="0" xfId="35" applyFont="1" applyFill="1" applyAlignment="1"/>
    <xf numFmtId="38" fontId="9" fillId="0" borderId="0" xfId="35" applyFont="1" applyAlignment="1">
      <alignment horizontal="right" vertical="center"/>
    </xf>
    <xf numFmtId="38" fontId="7" fillId="0" borderId="0" xfId="35" applyNumberFormat="1" applyFont="1" applyAlignment="1"/>
    <xf numFmtId="38" fontId="9" fillId="0" borderId="0" xfId="35" applyFont="1" applyBorder="1" applyAlignment="1">
      <alignment horizontal="right" vertical="center"/>
    </xf>
    <xf numFmtId="0" fontId="9" fillId="0" borderId="0" xfId="49" applyNumberFormat="1" applyFont="1" applyFill="1" applyBorder="1" applyAlignment="1" applyProtection="1">
      <alignment horizontal="left" vertical="center"/>
      <protection locked="0"/>
    </xf>
    <xf numFmtId="3" fontId="9" fillId="0" borderId="54" xfId="49" applyNumberFormat="1" applyFont="1" applyFill="1" applyBorder="1" applyAlignment="1" applyProtection="1">
      <alignment horizontal="right" vertical="center"/>
      <protection locked="0"/>
    </xf>
    <xf numFmtId="38" fontId="9" fillId="0" borderId="0" xfId="35" applyFont="1" applyBorder="1" applyAlignment="1">
      <alignment horizontal="center" vertical="center"/>
    </xf>
    <xf numFmtId="180" fontId="9" fillId="0" borderId="0" xfId="35" applyNumberFormat="1" applyFont="1" applyBorder="1" applyAlignment="1">
      <alignment horizontal="center" vertical="center"/>
    </xf>
    <xf numFmtId="38" fontId="9" fillId="0" borderId="0" xfId="35" applyFont="1" applyAlignment="1">
      <alignment vertical="center"/>
    </xf>
    <xf numFmtId="38" fontId="9" fillId="0" borderId="0" xfId="34" applyFont="1" applyBorder="1" applyAlignment="1"/>
    <xf numFmtId="38" fontId="9" fillId="0" borderId="20" xfId="34" applyFont="1" applyBorder="1" applyAlignment="1"/>
    <xf numFmtId="38" fontId="9" fillId="0" borderId="20" xfId="34" applyFont="1" applyFill="1" applyBorder="1" applyAlignment="1"/>
    <xf numFmtId="38" fontId="9" fillId="0" borderId="0" xfId="34" applyFont="1" applyFill="1" applyBorder="1" applyAlignment="1">
      <alignment horizontal="left" vertical="center"/>
    </xf>
    <xf numFmtId="38" fontId="9" fillId="0" borderId="0" xfId="34" applyFont="1" applyFill="1" applyBorder="1" applyAlignment="1">
      <alignment horizontal="center" vertical="center" wrapText="1"/>
    </xf>
    <xf numFmtId="38" fontId="9" fillId="0" borderId="0" xfId="34" applyFont="1" applyBorder="1" applyAlignment="1">
      <alignment horizontal="right" vertical="center"/>
    </xf>
    <xf numFmtId="0" fontId="9" fillId="0" borderId="0" xfId="50" applyFont="1" applyBorder="1" applyAlignment="1"/>
    <xf numFmtId="0" fontId="9" fillId="0" borderId="0" xfId="50" applyFont="1" applyBorder="1" applyAlignment="1">
      <alignment horizontal="left"/>
    </xf>
    <xf numFmtId="0" fontId="9" fillId="0" borderId="0" xfId="50" applyFont="1" applyBorder="1"/>
    <xf numFmtId="0" fontId="9" fillId="0" borderId="0" xfId="50" applyFont="1" applyBorder="1" applyAlignment="1">
      <alignment horizontal="right"/>
    </xf>
    <xf numFmtId="0" fontId="9" fillId="0" borderId="0" xfId="50" applyFont="1"/>
    <xf numFmtId="38" fontId="9" fillId="0" borderId="0" xfId="34" applyFont="1" applyAlignment="1">
      <alignment horizontal="left"/>
    </xf>
    <xf numFmtId="38" fontId="9" fillId="0" borderId="0" xfId="34" applyFont="1" applyBorder="1" applyAlignment="1">
      <alignment horizontal="right"/>
    </xf>
    <xf numFmtId="38" fontId="9" fillId="0" borderId="0" xfId="34" applyFont="1" applyBorder="1" applyAlignment="1">
      <alignment vertical="top" wrapText="1"/>
    </xf>
    <xf numFmtId="38" fontId="9" fillId="0" borderId="0" xfId="34" applyFont="1" applyBorder="1" applyAlignment="1">
      <alignment wrapText="1"/>
    </xf>
    <xf numFmtId="38" fontId="9" fillId="0" borderId="0" xfId="34" applyFont="1" applyFill="1" applyBorder="1" applyAlignment="1">
      <alignment horizontal="left"/>
    </xf>
    <xf numFmtId="38" fontId="9" fillId="0" borderId="0" xfId="34" applyFont="1" applyBorder="1" applyAlignment="1">
      <alignment horizontal="right" vertical="center" textRotation="255"/>
    </xf>
    <xf numFmtId="38" fontId="9" fillId="0" borderId="0" xfId="34" applyFont="1" applyFill="1" applyAlignment="1">
      <alignment horizontal="left"/>
    </xf>
    <xf numFmtId="38" fontId="9" fillId="0" borderId="0" xfId="35" applyFont="1" applyAlignment="1">
      <alignment wrapText="1"/>
    </xf>
    <xf numFmtId="38" fontId="31" fillId="0" borderId="0" xfId="35" applyFont="1"/>
    <xf numFmtId="38" fontId="32" fillId="0" borderId="0" xfId="35" applyFont="1"/>
    <xf numFmtId="38" fontId="9" fillId="0" borderId="0" xfId="35" applyFont="1" applyFill="1"/>
    <xf numFmtId="38" fontId="9" fillId="0" borderId="0" xfId="35" applyFont="1" applyAlignment="1">
      <alignment horizontal="left"/>
    </xf>
    <xf numFmtId="0" fontId="9" fillId="0" borderId="0" xfId="44" applyFont="1" applyBorder="1"/>
    <xf numFmtId="0" fontId="9" fillId="0" borderId="0" xfId="44" applyFont="1" applyAlignment="1">
      <alignment horizontal="left"/>
    </xf>
    <xf numFmtId="0" fontId="9" fillId="0" borderId="0" xfId="44" applyFont="1" applyBorder="1" applyAlignment="1">
      <alignment horizontal="right"/>
    </xf>
    <xf numFmtId="0" fontId="9" fillId="0" borderId="0" xfId="44" applyNumberFormat="1" applyFont="1" applyBorder="1" applyAlignment="1">
      <alignment horizontal="left"/>
    </xf>
    <xf numFmtId="0" fontId="9" fillId="0" borderId="0" xfId="44" applyNumberFormat="1" applyFont="1" applyAlignment="1">
      <alignment horizontal="left"/>
    </xf>
    <xf numFmtId="0" fontId="7" fillId="0" borderId="0" xfId="44" applyNumberFormat="1" applyFont="1" applyAlignment="1">
      <alignment wrapText="1"/>
    </xf>
    <xf numFmtId="38" fontId="9" fillId="26" borderId="20" xfId="35" applyFont="1" applyFill="1" applyBorder="1" applyAlignment="1">
      <alignment horizontal="right"/>
    </xf>
    <xf numFmtId="38" fontId="9" fillId="0" borderId="0" xfId="35" applyFont="1" applyBorder="1"/>
    <xf numFmtId="38" fontId="9" fillId="0" borderId="54" xfId="35" applyFont="1" applyBorder="1" applyAlignment="1">
      <alignment horizontal="left" vertical="top"/>
    </xf>
    <xf numFmtId="38" fontId="9" fillId="0" borderId="0" xfId="35" applyFont="1" applyAlignment="1">
      <alignment horizontal="left" vertical="top"/>
    </xf>
    <xf numFmtId="38" fontId="9" fillId="0" borderId="0" xfId="35" applyFont="1" applyFill="1" applyBorder="1" applyAlignment="1">
      <alignment horizontal="left" vertical="center"/>
    </xf>
    <xf numFmtId="38" fontId="9" fillId="0" borderId="0" xfId="35" applyFont="1" applyFill="1" applyAlignment="1">
      <alignment horizontal="left"/>
    </xf>
    <xf numFmtId="38" fontId="9" fillId="0" borderId="0" xfId="35" applyFont="1" applyFill="1" applyBorder="1" applyAlignment="1">
      <alignment horizontal="right"/>
    </xf>
    <xf numFmtId="38" fontId="31" fillId="0" borderId="0" xfId="34" applyFont="1" applyFill="1" applyAlignment="1">
      <alignment horizontal="left"/>
    </xf>
    <xf numFmtId="38" fontId="32" fillId="0" borderId="0" xfId="34" applyFont="1" applyFill="1" applyAlignment="1"/>
    <xf numFmtId="38" fontId="32" fillId="0" borderId="0" xfId="34" applyFont="1" applyFill="1" applyBorder="1" applyAlignment="1"/>
    <xf numFmtId="38" fontId="9" fillId="0" borderId="0" xfId="34" applyFont="1" applyFill="1" applyAlignment="1">
      <alignment horizontal="center"/>
    </xf>
    <xf numFmtId="38" fontId="9" fillId="25" borderId="0" xfId="35" applyFont="1" applyFill="1" applyBorder="1" applyAlignment="1">
      <alignment horizontal="center"/>
    </xf>
    <xf numFmtId="38" fontId="9" fillId="0" borderId="0" xfId="35" applyFont="1" applyAlignment="1">
      <alignment horizontal="center"/>
    </xf>
    <xf numFmtId="38" fontId="9" fillId="25" borderId="0" xfId="35" applyFont="1" applyFill="1" applyAlignment="1">
      <alignment horizontal="center"/>
    </xf>
    <xf numFmtId="38" fontId="9" fillId="0" borderId="0" xfId="34" applyFont="1" applyFill="1" applyBorder="1" applyAlignment="1">
      <alignment horizontal="right" vertical="center"/>
    </xf>
    <xf numFmtId="38" fontId="9" fillId="0" borderId="0" xfId="34" applyFont="1" applyFill="1" applyBorder="1" applyAlignment="1">
      <alignment horizontal="center"/>
    </xf>
    <xf numFmtId="38" fontId="9" fillId="0" borderId="0" xfId="35" applyFont="1" applyBorder="1" applyAlignment="1">
      <alignment vertical="center"/>
    </xf>
    <xf numFmtId="177" fontId="9" fillId="0" borderId="0" xfId="35" applyNumberFormat="1" applyFont="1" applyBorder="1" applyAlignment="1">
      <alignment vertical="center"/>
    </xf>
    <xf numFmtId="180" fontId="9" fillId="0" borderId="0" xfId="35" applyNumberFormat="1" applyFont="1" applyBorder="1" applyAlignment="1">
      <alignment vertical="center"/>
    </xf>
    <xf numFmtId="180" fontId="9" fillId="0" borderId="0" xfId="35" applyNumberFormat="1" applyFont="1" applyAlignment="1"/>
    <xf numFmtId="177" fontId="9" fillId="0" borderId="0" xfId="35" applyNumberFormat="1" applyFont="1"/>
    <xf numFmtId="180" fontId="9" fillId="0" borderId="0" xfId="35" applyNumberFormat="1" applyFont="1"/>
    <xf numFmtId="181" fontId="9" fillId="0" borderId="0" xfId="35" applyNumberFormat="1" applyFont="1"/>
    <xf numFmtId="176" fontId="9" fillId="0" borderId="0" xfId="35" applyNumberFormat="1" applyFont="1"/>
    <xf numFmtId="38" fontId="30" fillId="25" borderId="0" xfId="35" applyFont="1" applyFill="1" applyBorder="1" applyAlignment="1"/>
    <xf numFmtId="0" fontId="9" fillId="0" borderId="0" xfId="44" applyFont="1" applyFill="1"/>
    <xf numFmtId="38" fontId="9" fillId="0" borderId="0" xfId="35" applyFont="1" applyAlignment="1">
      <alignment horizontal="left" vertical="center"/>
    </xf>
    <xf numFmtId="180" fontId="9" fillId="0" borderId="0" xfId="35" applyNumberFormat="1" applyFont="1" applyAlignment="1">
      <alignment vertical="center"/>
    </xf>
    <xf numFmtId="38" fontId="9" fillId="0" borderId="0" xfId="35" applyNumberFormat="1" applyFont="1" applyAlignment="1">
      <alignment horizontal="right" vertical="center"/>
    </xf>
    <xf numFmtId="180" fontId="9" fillId="0" borderId="0" xfId="35" applyNumberFormat="1" applyFont="1" applyAlignment="1">
      <alignment horizontal="right" vertical="center"/>
    </xf>
    <xf numFmtId="38" fontId="9" fillId="0" borderId="0" xfId="35" applyNumberFormat="1" applyFont="1" applyAlignment="1"/>
    <xf numFmtId="0" fontId="9" fillId="0" borderId="0" xfId="44" applyFont="1" applyBorder="1" applyAlignment="1">
      <alignment horizontal="left" vertical="top"/>
    </xf>
    <xf numFmtId="38" fontId="7" fillId="0" borderId="0" xfId="35" applyFont="1" applyAlignment="1">
      <alignment horizontal="left" vertical="top"/>
    </xf>
    <xf numFmtId="0" fontId="9" fillId="0" borderId="0" xfId="47" applyFont="1" applyBorder="1" applyAlignment="1">
      <alignment horizontal="left"/>
    </xf>
    <xf numFmtId="0" fontId="9" fillId="0" borderId="0" xfId="47" applyFont="1" applyBorder="1" applyAlignment="1">
      <alignment horizontal="right"/>
    </xf>
    <xf numFmtId="0" fontId="9" fillId="0" borderId="0" xfId="47" applyFont="1" applyBorder="1" applyAlignment="1">
      <alignment horizontal="left" vertical="top"/>
    </xf>
    <xf numFmtId="0" fontId="9" fillId="0" borderId="0" xfId="49" applyNumberFormat="1" applyFont="1" applyFill="1" applyBorder="1" applyAlignment="1" applyProtection="1">
      <protection locked="0"/>
    </xf>
    <xf numFmtId="0" fontId="9" fillId="0" borderId="0" xfId="49" applyNumberFormat="1" applyFont="1" applyFill="1" applyAlignment="1" applyProtection="1">
      <protection locked="0"/>
    </xf>
    <xf numFmtId="3" fontId="6" fillId="0" borderId="0" xfId="49" applyNumberFormat="1" applyFont="1" applyFill="1" applyBorder="1" applyAlignment="1" applyProtection="1">
      <alignment horizontal="right" vertical="center"/>
      <protection locked="0"/>
    </xf>
    <xf numFmtId="3" fontId="30" fillId="0" borderId="0" xfId="49" applyNumberFormat="1" applyFont="1" applyFill="1" applyBorder="1" applyAlignment="1" applyProtection="1">
      <alignment horizontal="right" vertical="center"/>
      <protection locked="0"/>
    </xf>
    <xf numFmtId="38" fontId="9" fillId="24" borderId="0" xfId="35" applyFont="1" applyFill="1" applyAlignment="1">
      <alignment horizontal="left"/>
    </xf>
    <xf numFmtId="38" fontId="6" fillId="0" borderId="0" xfId="34" applyFont="1" applyFill="1" applyAlignment="1">
      <alignment horizontal="left"/>
    </xf>
    <xf numFmtId="38" fontId="6" fillId="0" borderId="0" xfId="34" applyFont="1" applyFill="1" applyAlignment="1"/>
    <xf numFmtId="38" fontId="6" fillId="0" borderId="0" xfId="34" applyFont="1" applyFill="1" applyAlignment="1">
      <alignment horizontal="right" vertical="center"/>
    </xf>
    <xf numFmtId="38" fontId="6" fillId="0" borderId="0" xfId="34" applyFont="1" applyAlignment="1">
      <alignment horizontal="right" vertical="center"/>
    </xf>
    <xf numFmtId="38" fontId="6" fillId="0" borderId="0" xfId="34" applyFont="1" applyAlignment="1"/>
    <xf numFmtId="38" fontId="6" fillId="0" borderId="0" xfId="34" applyFont="1" applyAlignment="1">
      <alignment horizontal="left" vertical="center"/>
    </xf>
    <xf numFmtId="38" fontId="6" fillId="0" borderId="0" xfId="34" applyFont="1" applyAlignment="1">
      <alignment vertical="center"/>
    </xf>
    <xf numFmtId="49" fontId="7" fillId="0" borderId="29" xfId="34" applyNumberFormat="1" applyFont="1" applyFill="1" applyBorder="1" applyAlignment="1">
      <alignment horizontal="center" vertical="center" wrapText="1"/>
    </xf>
    <xf numFmtId="49" fontId="7" fillId="0" borderId="31" xfId="34" applyNumberFormat="1" applyFont="1" applyFill="1" applyBorder="1" applyAlignment="1">
      <alignment horizontal="center" vertical="center" wrapText="1"/>
    </xf>
    <xf numFmtId="179" fontId="9" fillId="0" borderId="0" xfId="34" applyNumberFormat="1" applyFont="1" applyFill="1" applyBorder="1" applyAlignment="1">
      <alignment horizontal="right" vertical="center"/>
    </xf>
    <xf numFmtId="38" fontId="7" fillId="27" borderId="23" xfId="34" applyFont="1" applyFill="1" applyBorder="1" applyAlignment="1">
      <alignment horizontal="left" vertical="center"/>
    </xf>
    <xf numFmtId="38" fontId="7" fillId="0" borderId="29" xfId="34" applyFont="1" applyFill="1" applyBorder="1" applyAlignment="1">
      <alignment horizontal="left" vertical="center"/>
    </xf>
    <xf numFmtId="38" fontId="7" fillId="0" borderId="12" xfId="34" applyFont="1" applyFill="1" applyBorder="1" applyAlignment="1">
      <alignment horizontal="left" vertical="center"/>
    </xf>
    <xf numFmtId="38" fontId="7" fillId="0" borderId="31" xfId="34" applyFont="1" applyFill="1" applyBorder="1" applyAlignment="1">
      <alignment horizontal="left" vertical="center"/>
    </xf>
    <xf numFmtId="38" fontId="7" fillId="0" borderId="23" xfId="34" applyFont="1" applyFill="1" applyBorder="1" applyAlignment="1">
      <alignment horizontal="left" vertical="center"/>
    </xf>
    <xf numFmtId="180" fontId="9" fillId="0" borderId="0" xfId="34" applyNumberFormat="1" applyFont="1" applyFill="1" applyBorder="1" applyAlignment="1">
      <alignment horizontal="right" vertical="center"/>
    </xf>
    <xf numFmtId="180" fontId="9" fillId="0" borderId="0" xfId="34" applyNumberFormat="1" applyFont="1" applyFill="1" applyBorder="1" applyAlignment="1">
      <alignment horizontal="right"/>
    </xf>
    <xf numFmtId="38" fontId="9" fillId="0" borderId="0" xfId="34" applyFont="1" applyFill="1" applyBorder="1" applyAlignment="1">
      <alignment horizontal="right" vertical="center" textRotation="255"/>
    </xf>
    <xf numFmtId="38" fontId="7" fillId="0" borderId="58" xfId="34" applyFont="1" applyFill="1" applyBorder="1" applyAlignment="1">
      <alignment horizontal="left" vertical="center"/>
    </xf>
    <xf numFmtId="38" fontId="7" fillId="0" borderId="20" xfId="34" applyFont="1" applyFill="1" applyBorder="1" applyAlignment="1">
      <alignment horizontal="left" vertical="center"/>
    </xf>
    <xf numFmtId="38" fontId="7" fillId="0" borderId="62" xfId="34" applyFont="1" applyFill="1" applyBorder="1" applyAlignment="1">
      <alignment horizontal="left" vertical="center"/>
    </xf>
    <xf numFmtId="38" fontId="7" fillId="27" borderId="23" xfId="35" applyFont="1" applyFill="1" applyBorder="1" applyAlignment="1">
      <alignment horizontal="left" vertical="center"/>
    </xf>
    <xf numFmtId="0" fontId="9" fillId="0" borderId="0" xfId="44" applyFont="1" applyFill="1" applyBorder="1" applyAlignment="1">
      <alignment horizontal="left"/>
    </xf>
    <xf numFmtId="3" fontId="9" fillId="0" borderId="0" xfId="44" applyNumberFormat="1" applyFont="1" applyBorder="1" applyAlignment="1">
      <alignment horizontal="right" vertical="center"/>
    </xf>
    <xf numFmtId="0" fontId="9" fillId="0" borderId="0" xfId="44" applyFont="1" applyFill="1" applyBorder="1" applyAlignment="1">
      <alignment horizontal="left" wrapText="1"/>
    </xf>
    <xf numFmtId="0" fontId="9" fillId="0" borderId="0" xfId="44" applyNumberFormat="1" applyFont="1" applyFill="1" applyBorder="1" applyAlignment="1">
      <alignment horizontal="left" vertical="center" wrapText="1"/>
    </xf>
    <xf numFmtId="0" fontId="7" fillId="27" borderId="20" xfId="44" applyNumberFormat="1" applyFont="1" applyFill="1" applyBorder="1" applyAlignment="1">
      <alignment horizontal="left" vertical="center"/>
    </xf>
    <xf numFmtId="0" fontId="7" fillId="27" borderId="20" xfId="44" applyNumberFormat="1" applyFont="1" applyFill="1" applyBorder="1" applyAlignment="1">
      <alignment horizontal="left" vertical="center" shrinkToFit="1"/>
    </xf>
    <xf numFmtId="38" fontId="9" fillId="0" borderId="0" xfId="35" applyFont="1" applyFill="1" applyBorder="1"/>
    <xf numFmtId="38" fontId="7" fillId="0" borderId="29" xfId="35" applyFont="1" applyFill="1" applyBorder="1" applyAlignment="1">
      <alignment horizontal="left" vertical="center"/>
    </xf>
    <xf numFmtId="38" fontId="7" fillId="0" borderId="12" xfId="35" applyFont="1" applyFill="1" applyBorder="1" applyAlignment="1">
      <alignment horizontal="left" vertical="center"/>
    </xf>
    <xf numFmtId="38" fontId="7" fillId="0" borderId="31" xfId="35" applyFont="1" applyFill="1" applyBorder="1" applyAlignment="1">
      <alignment horizontal="left" vertical="center"/>
    </xf>
    <xf numFmtId="38" fontId="7" fillId="0" borderId="23" xfId="35" applyFont="1" applyFill="1" applyBorder="1" applyAlignment="1">
      <alignment horizontal="left" vertical="center"/>
    </xf>
    <xf numFmtId="38" fontId="7" fillId="27" borderId="23" xfId="34" applyFont="1" applyFill="1" applyBorder="1" applyAlignment="1">
      <alignment horizontal="left" vertical="center" shrinkToFit="1"/>
    </xf>
    <xf numFmtId="38" fontId="7" fillId="27" borderId="29" xfId="34" applyFont="1" applyFill="1" applyBorder="1" applyAlignment="1">
      <alignment horizontal="left" vertical="center" shrinkToFit="1"/>
    </xf>
    <xf numFmtId="38" fontId="9" fillId="0" borderId="0" xfId="34" applyFont="1" applyFill="1" applyBorder="1" applyAlignment="1" applyProtection="1">
      <alignment horizontal="right" vertical="center"/>
    </xf>
    <xf numFmtId="177" fontId="9" fillId="0" borderId="0" xfId="34" applyNumberFormat="1" applyFont="1" applyFill="1" applyBorder="1" applyAlignment="1">
      <alignment horizontal="right" vertical="center"/>
    </xf>
    <xf numFmtId="38" fontId="7" fillId="27" borderId="23" xfId="35" applyFont="1" applyFill="1" applyBorder="1" applyAlignment="1">
      <alignment horizontal="left" vertical="center" shrinkToFit="1"/>
    </xf>
    <xf numFmtId="0" fontId="7" fillId="27" borderId="23" xfId="0" applyNumberFormat="1" applyFont="1" applyFill="1" applyBorder="1" applyAlignment="1">
      <alignment horizontal="left" vertical="center"/>
    </xf>
    <xf numFmtId="38" fontId="7" fillId="27" borderId="23" xfId="35" applyNumberFormat="1" applyFont="1" applyFill="1" applyBorder="1" applyAlignment="1">
      <alignment horizontal="left" vertical="center"/>
    </xf>
    <xf numFmtId="38" fontId="7" fillId="0" borderId="29" xfId="35" applyNumberFormat="1" applyFont="1" applyFill="1" applyBorder="1" applyAlignment="1">
      <alignment horizontal="left" vertical="center"/>
    </xf>
    <xf numFmtId="38" fontId="7" fillId="0" borderId="12" xfId="35" applyNumberFormat="1" applyFont="1" applyFill="1" applyBorder="1" applyAlignment="1">
      <alignment horizontal="left" vertical="center"/>
    </xf>
    <xf numFmtId="38" fontId="7" fillId="0" borderId="31" xfId="35" applyNumberFormat="1" applyFont="1" applyFill="1" applyBorder="1" applyAlignment="1">
      <alignment horizontal="left" vertical="center"/>
    </xf>
    <xf numFmtId="38" fontId="7" fillId="0" borderId="23" xfId="35" applyNumberFormat="1" applyFont="1" applyFill="1" applyBorder="1" applyAlignment="1">
      <alignment horizontal="left" vertical="center"/>
    </xf>
    <xf numFmtId="38" fontId="7" fillId="24" borderId="23" xfId="35" applyFont="1" applyFill="1" applyBorder="1" applyAlignment="1">
      <alignment horizontal="left" vertical="center"/>
    </xf>
    <xf numFmtId="38" fontId="9" fillId="31" borderId="0" xfId="34" applyFont="1" applyFill="1" applyBorder="1" applyAlignment="1">
      <alignment horizontal="left"/>
    </xf>
    <xf numFmtId="38" fontId="9" fillId="31" borderId="0" xfId="34" applyFont="1" applyFill="1" applyAlignment="1"/>
    <xf numFmtId="38" fontId="9" fillId="31" borderId="0" xfId="34" applyFont="1" applyFill="1" applyAlignment="1">
      <alignment horizontal="right" vertical="center"/>
    </xf>
    <xf numFmtId="38" fontId="9" fillId="31" borderId="0" xfId="34" applyFont="1" applyFill="1" applyAlignment="1">
      <alignment horizontal="right" vertical="center" textRotation="255"/>
    </xf>
    <xf numFmtId="38" fontId="9" fillId="31" borderId="0" xfId="35" applyFont="1" applyFill="1"/>
    <xf numFmtId="38" fontId="9" fillId="31" borderId="54" xfId="35" applyFont="1" applyFill="1" applyBorder="1" applyAlignment="1">
      <alignment horizontal="left" vertical="center"/>
    </xf>
    <xf numFmtId="38" fontId="9" fillId="31" borderId="54" xfId="35" applyFont="1" applyFill="1" applyBorder="1" applyAlignment="1">
      <alignment horizontal="center" vertical="center"/>
    </xf>
    <xf numFmtId="38" fontId="9" fillId="31" borderId="0" xfId="35" applyFont="1" applyFill="1" applyBorder="1" applyAlignment="1">
      <alignment horizontal="right" vertical="center"/>
    </xf>
    <xf numFmtId="38" fontId="9" fillId="31" borderId="0" xfId="35" applyFont="1" applyFill="1" applyBorder="1" applyAlignment="1"/>
    <xf numFmtId="38" fontId="9" fillId="31" borderId="0" xfId="35" applyFont="1" applyFill="1" applyAlignment="1"/>
    <xf numFmtId="38" fontId="9" fillId="31" borderId="0" xfId="35" applyFont="1" applyFill="1" applyBorder="1" applyAlignment="1">
      <alignment horizontal="left" vertical="center"/>
    </xf>
    <xf numFmtId="38" fontId="9" fillId="31" borderId="0" xfId="35" applyFont="1" applyFill="1" applyBorder="1" applyAlignment="1">
      <alignment vertical="center"/>
    </xf>
    <xf numFmtId="38" fontId="9" fillId="31" borderId="0" xfId="35" applyFont="1" applyFill="1" applyBorder="1" applyAlignment="1">
      <alignment horizontal="center" vertical="center"/>
    </xf>
    <xf numFmtId="38" fontId="9" fillId="31" borderId="54" xfId="35" applyFont="1" applyFill="1" applyBorder="1" applyAlignment="1"/>
    <xf numFmtId="38" fontId="9" fillId="31" borderId="0" xfId="35" applyFont="1" applyFill="1" applyAlignment="1">
      <alignment horizontal="center"/>
    </xf>
    <xf numFmtId="38" fontId="9" fillId="31" borderId="0" xfId="35" applyFont="1" applyFill="1" applyBorder="1" applyAlignment="1">
      <alignment horizontal="center"/>
    </xf>
    <xf numFmtId="38" fontId="9" fillId="31" borderId="54" xfId="35" applyFont="1" applyFill="1" applyBorder="1" applyAlignment="1">
      <alignment horizontal="center"/>
    </xf>
    <xf numFmtId="38" fontId="9" fillId="31" borderId="0" xfId="35" applyFont="1" applyFill="1" applyAlignment="1">
      <alignment horizontal="left" vertical="center"/>
    </xf>
    <xf numFmtId="38" fontId="9" fillId="31" borderId="57" xfId="35" applyNumberFormat="1" applyFont="1" applyFill="1" applyBorder="1" applyAlignment="1">
      <alignment horizontal="left" vertical="center"/>
    </xf>
    <xf numFmtId="38" fontId="7" fillId="0" borderId="29" xfId="35" applyFont="1" applyFill="1" applyBorder="1" applyAlignment="1">
      <alignment horizontal="left" wrapText="1"/>
    </xf>
    <xf numFmtId="38" fontId="7" fillId="0" borderId="62" xfId="35" applyFont="1" applyBorder="1" applyAlignment="1">
      <alignment horizontal="left" wrapText="1"/>
    </xf>
    <xf numFmtId="38" fontId="7" fillId="0" borderId="67" xfId="35" applyFont="1" applyBorder="1" applyAlignment="1">
      <alignment vertical="center" wrapText="1"/>
    </xf>
    <xf numFmtId="38" fontId="7" fillId="26" borderId="62" xfId="35" applyFont="1" applyFill="1" applyBorder="1" applyAlignment="1">
      <alignment horizontal="left" vertical="center"/>
    </xf>
    <xf numFmtId="0" fontId="7" fillId="0" borderId="23" xfId="49" applyNumberFormat="1" applyFont="1" applyFill="1" applyBorder="1" applyAlignment="1" applyProtection="1">
      <alignment horizontal="center" vertical="top" textRotation="255" wrapText="1"/>
      <protection locked="0"/>
    </xf>
    <xf numFmtId="38" fontId="7" fillId="31" borderId="20" xfId="35" applyFont="1" applyFill="1" applyBorder="1" applyAlignment="1">
      <alignment horizontal="center" wrapText="1"/>
    </xf>
    <xf numFmtId="38" fontId="7" fillId="31" borderId="58" xfId="35" applyFont="1" applyFill="1" applyBorder="1" applyAlignment="1">
      <alignment horizontal="center" vertical="center" wrapText="1"/>
    </xf>
    <xf numFmtId="38" fontId="7" fillId="31" borderId="55" xfId="35" applyFont="1" applyFill="1" applyBorder="1" applyAlignment="1">
      <alignment horizontal="center" vertical="center" wrapText="1"/>
    </xf>
    <xf numFmtId="38" fontId="9" fillId="0" borderId="0" xfId="35" applyFont="1" applyAlignment="1">
      <alignment horizontal="center" wrapText="1"/>
    </xf>
    <xf numFmtId="0" fontId="9" fillId="0" borderId="0" xfId="44" applyFont="1" applyBorder="1" applyAlignment="1">
      <alignment horizontal="left" vertical="center"/>
    </xf>
    <xf numFmtId="0" fontId="9" fillId="0" borderId="0" xfId="44" applyFont="1" applyAlignment="1">
      <alignment horizontal="right" vertical="center"/>
    </xf>
    <xf numFmtId="38" fontId="9" fillId="0" borderId="0" xfId="34" applyFont="1" applyFill="1" applyAlignment="1">
      <alignment horizontal="right" vertical="center"/>
    </xf>
    <xf numFmtId="38" fontId="9" fillId="31" borderId="0" xfId="34" applyFont="1" applyFill="1" applyBorder="1" applyAlignment="1">
      <alignment horizontal="left" vertical="center"/>
    </xf>
    <xf numFmtId="38" fontId="9" fillId="31" borderId="0" xfId="35" applyFont="1" applyFill="1" applyAlignment="1">
      <alignment horizontal="right" vertical="center"/>
    </xf>
    <xf numFmtId="0" fontId="9" fillId="0" borderId="0" xfId="44" applyNumberFormat="1" applyFont="1" applyBorder="1" applyAlignment="1">
      <alignment horizontal="right" vertical="center"/>
    </xf>
    <xf numFmtId="0" fontId="9" fillId="0" borderId="0" xfId="53" applyFont="1" applyFill="1" applyBorder="1" applyAlignment="1">
      <alignment horizontal="right" vertical="center"/>
    </xf>
    <xf numFmtId="38" fontId="9" fillId="31" borderId="0" xfId="35" applyFont="1" applyFill="1" applyAlignment="1">
      <alignment vertical="center"/>
    </xf>
    <xf numFmtId="177" fontId="9" fillId="31" borderId="0" xfId="35" applyNumberFormat="1" applyFont="1" applyFill="1" applyAlignment="1">
      <alignment vertical="center"/>
    </xf>
    <xf numFmtId="180" fontId="9" fillId="31" borderId="0" xfId="35" applyNumberFormat="1" applyFont="1" applyFill="1" applyAlignment="1">
      <alignment horizontal="right" vertical="center"/>
    </xf>
    <xf numFmtId="180" fontId="9" fillId="31" borderId="0" xfId="35" applyNumberFormat="1" applyFont="1" applyFill="1" applyAlignment="1">
      <alignment vertical="center"/>
    </xf>
    <xf numFmtId="38" fontId="9" fillId="31" borderId="0" xfId="35" applyNumberFormat="1" applyFont="1" applyFill="1" applyAlignment="1">
      <alignment vertical="center"/>
    </xf>
    <xf numFmtId="38" fontId="9" fillId="31" borderId="0" xfId="35" applyNumberFormat="1" applyFont="1" applyFill="1" applyAlignment="1">
      <alignment horizontal="right" vertical="center"/>
    </xf>
    <xf numFmtId="38" fontId="9" fillId="24" borderId="0" xfId="35" applyFont="1" applyFill="1" applyAlignment="1">
      <alignment vertical="center"/>
    </xf>
    <xf numFmtId="38" fontId="9" fillId="24" borderId="0" xfId="35" applyFont="1" applyFill="1" applyAlignment="1">
      <alignment horizontal="right" vertical="center"/>
    </xf>
    <xf numFmtId="38" fontId="7" fillId="26" borderId="12" xfId="35" applyFont="1" applyFill="1" applyBorder="1" applyAlignment="1">
      <alignment horizontal="right" vertical="center"/>
    </xf>
    <xf numFmtId="38" fontId="7" fillId="26" borderId="29" xfId="35" applyFont="1" applyFill="1" applyBorder="1" applyAlignment="1">
      <alignment horizontal="right" vertical="center"/>
    </xf>
    <xf numFmtId="38" fontId="7" fillId="27" borderId="23" xfId="35" applyFont="1" applyFill="1" applyBorder="1" applyAlignment="1">
      <alignment horizontal="right" vertical="center"/>
    </xf>
    <xf numFmtId="38" fontId="7" fillId="0" borderId="29" xfId="35" applyFont="1" applyBorder="1" applyAlignment="1">
      <alignment horizontal="right" vertical="center"/>
    </xf>
    <xf numFmtId="38" fontId="7" fillId="0" borderId="12" xfId="35" applyFont="1" applyBorder="1" applyAlignment="1">
      <alignment horizontal="right" vertical="center"/>
    </xf>
    <xf numFmtId="38" fontId="7" fillId="0" borderId="31" xfId="35" applyFont="1" applyBorder="1" applyAlignment="1">
      <alignment horizontal="right" vertical="center"/>
    </xf>
    <xf numFmtId="38" fontId="7" fillId="31" borderId="0" xfId="35" applyFont="1" applyFill="1" applyBorder="1" applyAlignment="1">
      <alignment horizontal="right" vertical="center"/>
    </xf>
    <xf numFmtId="0" fontId="7" fillId="27" borderId="62" xfId="44" applyNumberFormat="1" applyFont="1" applyFill="1" applyBorder="1" applyAlignment="1">
      <alignment horizontal="left" vertical="center"/>
    </xf>
    <xf numFmtId="38" fontId="7" fillId="26" borderId="23" xfId="35" applyFont="1" applyFill="1" applyBorder="1" applyAlignment="1">
      <alignment horizontal="left" vertical="center"/>
    </xf>
    <xf numFmtId="38" fontId="7" fillId="27" borderId="29" xfId="35" applyFont="1" applyFill="1" applyBorder="1" applyAlignment="1">
      <alignment horizontal="right" vertical="center"/>
    </xf>
    <xf numFmtId="38" fontId="7" fillId="0" borderId="29" xfId="35" applyFont="1" applyFill="1" applyBorder="1" applyAlignment="1">
      <alignment horizontal="right" vertical="center"/>
    </xf>
    <xf numFmtId="38" fontId="7" fillId="0" borderId="12" xfId="35" applyFont="1" applyFill="1" applyBorder="1" applyAlignment="1">
      <alignment horizontal="right" vertical="center"/>
    </xf>
    <xf numFmtId="38" fontId="7" fillId="0" borderId="31" xfId="35" applyFont="1" applyFill="1" applyBorder="1" applyAlignment="1">
      <alignment horizontal="right" vertical="center"/>
    </xf>
    <xf numFmtId="38" fontId="7" fillId="24" borderId="23" xfId="35" applyFont="1" applyFill="1" applyBorder="1" applyAlignment="1">
      <alignment horizontal="right" vertical="center"/>
    </xf>
    <xf numFmtId="38" fontId="7" fillId="0" borderId="58" xfId="34" applyFont="1" applyBorder="1" applyAlignment="1"/>
    <xf numFmtId="38" fontId="7" fillId="0" borderId="58" xfId="34" applyFont="1" applyBorder="1" applyAlignment="1">
      <alignment horizontal="center"/>
    </xf>
    <xf numFmtId="38" fontId="7" fillId="0" borderId="56" xfId="34" applyFont="1" applyBorder="1" applyAlignment="1">
      <alignment horizontal="center"/>
    </xf>
    <xf numFmtId="38" fontId="7" fillId="0" borderId="20" xfId="34" applyFont="1" applyBorder="1" applyAlignment="1"/>
    <xf numFmtId="38" fontId="7" fillId="0" borderId="20" xfId="34" applyFont="1" applyBorder="1" applyAlignment="1">
      <alignment wrapText="1"/>
    </xf>
    <xf numFmtId="38" fontId="7" fillId="26" borderId="20" xfId="34" applyFont="1" applyFill="1" applyBorder="1" applyAlignment="1">
      <alignment horizontal="left" vertical="center"/>
    </xf>
    <xf numFmtId="38" fontId="7" fillId="26" borderId="59" xfId="34" applyFont="1" applyFill="1" applyBorder="1" applyAlignment="1"/>
    <xf numFmtId="38" fontId="7" fillId="26" borderId="56" xfId="34" applyFont="1" applyFill="1" applyBorder="1" applyAlignment="1">
      <alignment horizontal="right" vertical="center"/>
    </xf>
    <xf numFmtId="38" fontId="7" fillId="26" borderId="23" xfId="34" applyFont="1" applyFill="1" applyBorder="1" applyAlignment="1">
      <alignment horizontal="right" vertical="center"/>
    </xf>
    <xf numFmtId="180" fontId="7" fillId="26" borderId="23" xfId="55" applyNumberFormat="1" applyFont="1" applyFill="1" applyBorder="1" applyAlignment="1">
      <alignment horizontal="right" vertical="center"/>
    </xf>
    <xf numFmtId="179" fontId="7" fillId="26" borderId="23" xfId="34" applyNumberFormat="1" applyFont="1" applyFill="1" applyBorder="1" applyAlignment="1">
      <alignment horizontal="right" vertical="center"/>
    </xf>
    <xf numFmtId="38" fontId="7" fillId="26" borderId="54" xfId="34" applyFont="1" applyFill="1" applyBorder="1" applyAlignment="1">
      <alignment horizontal="left"/>
    </xf>
    <xf numFmtId="38" fontId="7" fillId="26" borderId="23" xfId="34" applyFont="1" applyFill="1" applyBorder="1" applyAlignment="1">
      <alignment horizontal="center" vertical="center" wrapText="1"/>
    </xf>
    <xf numFmtId="38" fontId="7" fillId="26" borderId="60" xfId="34" applyFont="1" applyFill="1" applyBorder="1" applyAlignment="1">
      <alignment horizontal="right" vertical="center"/>
    </xf>
    <xf numFmtId="38" fontId="7" fillId="26" borderId="61" xfId="34" applyFont="1" applyFill="1" applyBorder="1" applyAlignment="1">
      <alignment horizontal="right" vertical="center"/>
    </xf>
    <xf numFmtId="38" fontId="7" fillId="27" borderId="20" xfId="34" applyFont="1" applyFill="1" applyBorder="1" applyAlignment="1">
      <alignment horizontal="left" vertical="center"/>
    </xf>
    <xf numFmtId="38" fontId="7" fillId="27" borderId="13" xfId="34" applyFont="1" applyFill="1" applyBorder="1" applyAlignment="1">
      <alignment horizontal="right"/>
    </xf>
    <xf numFmtId="38" fontId="7" fillId="27" borderId="23" xfId="34" applyFont="1" applyFill="1" applyBorder="1" applyAlignment="1">
      <alignment horizontal="right" vertical="center"/>
    </xf>
    <xf numFmtId="180" fontId="7" fillId="27" borderId="23" xfId="55" applyNumberFormat="1" applyFont="1" applyFill="1" applyBorder="1" applyAlignment="1">
      <alignment horizontal="right" vertical="center"/>
    </xf>
    <xf numFmtId="179" fontId="7" fillId="27" borderId="23" xfId="34" applyNumberFormat="1" applyFont="1" applyFill="1" applyBorder="1" applyAlignment="1">
      <alignment horizontal="right" vertical="center"/>
    </xf>
    <xf numFmtId="38" fontId="7" fillId="27" borderId="62" xfId="34" applyFont="1" applyFill="1" applyBorder="1" applyAlignment="1">
      <alignment horizontal="left" vertical="center"/>
    </xf>
    <xf numFmtId="38" fontId="7" fillId="27" borderId="23" xfId="34" applyFont="1" applyFill="1" applyBorder="1" applyAlignment="1">
      <alignment horizontal="center" vertical="center" wrapText="1"/>
    </xf>
    <xf numFmtId="38" fontId="7" fillId="27" borderId="60" xfId="34" applyFont="1" applyFill="1" applyBorder="1" applyAlignment="1">
      <alignment horizontal="right" vertical="center"/>
    </xf>
    <xf numFmtId="38" fontId="7" fillId="27" borderId="61" xfId="34" applyFont="1" applyFill="1" applyBorder="1" applyAlignment="1">
      <alignment horizontal="right" vertical="center"/>
    </xf>
    <xf numFmtId="38" fontId="7" fillId="0" borderId="13" xfId="34" applyFont="1" applyBorder="1" applyAlignment="1">
      <alignment horizontal="right" vertical="center"/>
    </xf>
    <xf numFmtId="38" fontId="7" fillId="0" borderId="23" xfId="34" applyFont="1" applyFill="1" applyBorder="1" applyAlignment="1">
      <alignment horizontal="right" vertical="center"/>
    </xf>
    <xf numFmtId="38" fontId="7" fillId="0" borderId="23" xfId="34" applyFont="1" applyBorder="1" applyAlignment="1">
      <alignment horizontal="right" vertical="center"/>
    </xf>
    <xf numFmtId="180" fontId="7" fillId="30" borderId="23" xfId="55" applyNumberFormat="1" applyFont="1" applyFill="1" applyBorder="1" applyAlignment="1">
      <alignment horizontal="right" vertical="center"/>
    </xf>
    <xf numFmtId="179" fontId="7" fillId="30" borderId="23" xfId="34" applyNumberFormat="1" applyFont="1" applyFill="1" applyBorder="1" applyAlignment="1">
      <alignment horizontal="right" vertical="center"/>
    </xf>
    <xf numFmtId="38" fontId="7" fillId="0" borderId="61" xfId="34" applyFont="1" applyFill="1" applyBorder="1" applyAlignment="1">
      <alignment horizontal="right" vertical="center"/>
    </xf>
    <xf numFmtId="38" fontId="7" fillId="0" borderId="61" xfId="34" applyFont="1" applyFill="1" applyBorder="1" applyAlignment="1">
      <alignment horizontal="left" vertical="center"/>
    </xf>
    <xf numFmtId="38" fontId="7" fillId="27" borderId="13" xfId="34" applyFont="1" applyFill="1" applyBorder="1" applyAlignment="1">
      <alignment horizontal="right" vertical="center"/>
    </xf>
    <xf numFmtId="38" fontId="7" fillId="27" borderId="63" xfId="34" applyFont="1" applyFill="1" applyBorder="1" applyAlignment="1">
      <alignment horizontal="right" vertical="center"/>
    </xf>
    <xf numFmtId="38" fontId="7" fillId="27" borderId="64" xfId="34" applyFont="1" applyFill="1" applyBorder="1" applyAlignment="1">
      <alignment horizontal="right" vertical="center"/>
    </xf>
    <xf numFmtId="38" fontId="7" fillId="0" borderId="114" xfId="34" applyFont="1" applyFill="1" applyBorder="1" applyAlignment="1">
      <alignment horizontal="right" vertical="center"/>
    </xf>
    <xf numFmtId="38" fontId="7" fillId="0" borderId="29" xfId="34" applyFont="1" applyBorder="1" applyAlignment="1">
      <alignment horizontal="right" vertical="center"/>
    </xf>
    <xf numFmtId="38" fontId="7" fillId="0" borderId="59" xfId="34" applyFont="1" applyBorder="1" applyAlignment="1">
      <alignment horizontal="right" vertical="center"/>
    </xf>
    <xf numFmtId="38" fontId="7" fillId="0" borderId="0" xfId="34" applyFont="1" applyFill="1" applyBorder="1" applyAlignment="1"/>
    <xf numFmtId="38" fontId="7" fillId="0" borderId="0" xfId="34" applyFont="1" applyFill="1" applyBorder="1" applyAlignment="1">
      <alignment horizontal="left" vertical="center"/>
    </xf>
    <xf numFmtId="38" fontId="7" fillId="0" borderId="0" xfId="34" applyFont="1" applyBorder="1" applyAlignment="1">
      <alignment horizontal="right" vertical="center"/>
    </xf>
    <xf numFmtId="38" fontId="7" fillId="0" borderId="0" xfId="34" applyFont="1" applyFill="1" applyBorder="1" applyAlignment="1">
      <alignment horizontal="right" vertical="center"/>
    </xf>
    <xf numFmtId="179" fontId="7" fillId="0" borderId="0" xfId="34" applyNumberFormat="1" applyFont="1" applyFill="1" applyBorder="1" applyAlignment="1">
      <alignment horizontal="right" vertical="center"/>
    </xf>
    <xf numFmtId="38" fontId="7" fillId="31" borderId="29" xfId="34" applyFont="1" applyFill="1" applyBorder="1" applyAlignment="1">
      <alignment horizontal="left" wrapText="1"/>
    </xf>
    <xf numFmtId="38" fontId="7" fillId="30" borderId="29" xfId="34" applyFont="1" applyFill="1" applyBorder="1" applyAlignment="1">
      <alignment horizontal="center" vertical="center" textRotation="255" wrapText="1"/>
    </xf>
    <xf numFmtId="38" fontId="33" fillId="31" borderId="31" xfId="34" applyFont="1" applyFill="1" applyBorder="1" applyAlignment="1">
      <alignment horizontal="center" vertical="center" wrapText="1"/>
    </xf>
    <xf numFmtId="38" fontId="7" fillId="26" borderId="65" xfId="34" applyFont="1" applyFill="1" applyBorder="1" applyAlignment="1">
      <alignment horizontal="left" vertical="center"/>
    </xf>
    <xf numFmtId="38" fontId="7" fillId="26" borderId="65" xfId="34" applyFont="1" applyFill="1" applyBorder="1" applyAlignment="1">
      <alignment horizontal="right" vertical="center"/>
    </xf>
    <xf numFmtId="180" fontId="7" fillId="26" borderId="23" xfId="34" applyNumberFormat="1" applyFont="1" applyFill="1" applyBorder="1" applyAlignment="1">
      <alignment horizontal="right" vertical="center"/>
    </xf>
    <xf numFmtId="38" fontId="7" fillId="26" borderId="0" xfId="34" applyFont="1" applyFill="1" applyBorder="1" applyAlignment="1">
      <alignment horizontal="right" vertical="center"/>
    </xf>
    <xf numFmtId="40" fontId="7" fillId="26" borderId="23" xfId="34" applyNumberFormat="1" applyFont="1" applyFill="1" applyBorder="1" applyAlignment="1">
      <alignment horizontal="right" vertical="center"/>
    </xf>
    <xf numFmtId="38" fontId="7" fillId="26" borderId="66" xfId="34" applyFont="1" applyFill="1" applyBorder="1" applyAlignment="1">
      <alignment horizontal="right" vertical="center"/>
    </xf>
    <xf numFmtId="180" fontId="7" fillId="27" borderId="23" xfId="34" applyNumberFormat="1" applyFont="1" applyFill="1" applyBorder="1" applyAlignment="1">
      <alignment horizontal="right" vertical="center"/>
    </xf>
    <xf numFmtId="40" fontId="7" fillId="27" borderId="23" xfId="34" applyNumberFormat="1" applyFont="1" applyFill="1" applyBorder="1" applyAlignment="1">
      <alignment horizontal="right" vertical="center"/>
    </xf>
    <xf numFmtId="38" fontId="7" fillId="0" borderId="29" xfId="34" applyFont="1" applyFill="1" applyBorder="1" applyAlignment="1">
      <alignment horizontal="right" vertical="center"/>
    </xf>
    <xf numFmtId="180" fontId="7" fillId="30" borderId="29" xfId="34" applyNumberFormat="1" applyFont="1" applyFill="1" applyBorder="1" applyAlignment="1">
      <alignment horizontal="right" vertical="center"/>
    </xf>
    <xf numFmtId="38" fontId="7" fillId="29" borderId="29" xfId="34" applyFont="1" applyFill="1" applyBorder="1" applyAlignment="1">
      <alignment horizontal="right" vertical="center"/>
    </xf>
    <xf numFmtId="38" fontId="7" fillId="0" borderId="12" xfId="34" applyFont="1" applyFill="1" applyBorder="1" applyAlignment="1">
      <alignment horizontal="right" vertical="center"/>
    </xf>
    <xf numFmtId="40" fontId="7" fillId="30" borderId="29" xfId="34" applyNumberFormat="1" applyFont="1" applyFill="1" applyBorder="1" applyAlignment="1">
      <alignment horizontal="right" vertical="center"/>
    </xf>
    <xf numFmtId="180" fontId="7" fillId="30" borderId="12" xfId="34" applyNumberFormat="1" applyFont="1" applyFill="1" applyBorder="1" applyAlignment="1">
      <alignment horizontal="right" vertical="center"/>
    </xf>
    <xf numFmtId="38" fontId="7" fillId="29" borderId="12" xfId="34" applyFont="1" applyFill="1" applyBorder="1" applyAlignment="1">
      <alignment horizontal="right" vertical="center"/>
    </xf>
    <xf numFmtId="40" fontId="7" fillId="30" borderId="12" xfId="34" applyNumberFormat="1" applyFont="1" applyFill="1" applyBorder="1" applyAlignment="1">
      <alignment horizontal="right" vertical="center"/>
    </xf>
    <xf numFmtId="40" fontId="7" fillId="0" borderId="12" xfId="34" applyNumberFormat="1" applyFont="1" applyFill="1" applyBorder="1" applyAlignment="1">
      <alignment horizontal="right" vertical="center"/>
    </xf>
    <xf numFmtId="38" fontId="7" fillId="0" borderId="31" xfId="34" applyFont="1" applyFill="1" applyBorder="1" applyAlignment="1">
      <alignment horizontal="right" vertical="center"/>
    </xf>
    <xf numFmtId="180" fontId="7" fillId="30" borderId="31" xfId="34" applyNumberFormat="1" applyFont="1" applyFill="1" applyBorder="1" applyAlignment="1">
      <alignment horizontal="right" vertical="center"/>
    </xf>
    <xf numFmtId="38" fontId="7" fillId="29" borderId="31" xfId="34" applyFont="1" applyFill="1" applyBorder="1" applyAlignment="1">
      <alignment horizontal="right" vertical="center"/>
    </xf>
    <xf numFmtId="40" fontId="7" fillId="30" borderId="31" xfId="34" applyNumberFormat="1" applyFont="1" applyFill="1" applyBorder="1" applyAlignment="1">
      <alignment horizontal="right" vertical="center"/>
    </xf>
    <xf numFmtId="180" fontId="7" fillId="30" borderId="23" xfId="34" applyNumberFormat="1" applyFont="1" applyFill="1" applyBorder="1" applyAlignment="1">
      <alignment horizontal="right" vertical="center"/>
    </xf>
    <xf numFmtId="38" fontId="7" fillId="29" borderId="23" xfId="34" applyFont="1" applyFill="1" applyBorder="1" applyAlignment="1">
      <alignment horizontal="right" vertical="center"/>
    </xf>
    <xf numFmtId="40" fontId="7" fillId="30" borderId="23" xfId="34" applyNumberFormat="1" applyFont="1" applyFill="1" applyBorder="1" applyAlignment="1">
      <alignment horizontal="right" vertical="center"/>
    </xf>
    <xf numFmtId="38" fontId="7" fillId="31" borderId="0" xfId="34" applyFont="1" applyFill="1" applyBorder="1" applyAlignment="1">
      <alignment horizontal="left" vertical="center"/>
    </xf>
    <xf numFmtId="38" fontId="7" fillId="31" borderId="0" xfId="34" applyFont="1" applyFill="1" applyBorder="1" applyAlignment="1">
      <alignment horizontal="right"/>
    </xf>
    <xf numFmtId="180" fontId="7" fillId="31" borderId="0" xfId="34" applyNumberFormat="1" applyFont="1" applyFill="1" applyBorder="1" applyAlignment="1">
      <alignment horizontal="right" vertical="center"/>
    </xf>
    <xf numFmtId="180" fontId="7" fillId="31" borderId="0" xfId="34" applyNumberFormat="1" applyFont="1" applyFill="1" applyBorder="1" applyAlignment="1">
      <alignment horizontal="right"/>
    </xf>
    <xf numFmtId="38" fontId="7" fillId="31" borderId="0" xfId="34" applyFont="1" applyFill="1" applyBorder="1" applyAlignment="1">
      <alignment horizontal="right" vertical="center" textRotation="255"/>
    </xf>
    <xf numFmtId="38" fontId="7" fillId="0" borderId="29" xfId="34" applyFont="1" applyFill="1" applyBorder="1" applyAlignment="1">
      <alignment horizontal="left" wrapText="1"/>
    </xf>
    <xf numFmtId="38" fontId="7" fillId="31" borderId="12" xfId="34" applyFont="1" applyFill="1" applyBorder="1" applyAlignment="1">
      <alignment horizontal="left" wrapText="1"/>
    </xf>
    <xf numFmtId="38" fontId="7" fillId="0" borderId="31" xfId="34" applyFont="1" applyFill="1" applyBorder="1" applyAlignment="1">
      <alignment horizontal="left" wrapText="1"/>
    </xf>
    <xf numFmtId="38" fontId="7" fillId="31" borderId="31" xfId="34" applyFont="1" applyFill="1" applyBorder="1" applyAlignment="1">
      <alignment horizontal="center" vertical="center" wrapText="1"/>
    </xf>
    <xf numFmtId="0" fontId="7" fillId="31" borderId="31" xfId="52" applyFont="1" applyFill="1" applyBorder="1" applyAlignment="1">
      <alignment horizontal="center" vertical="center" wrapText="1"/>
    </xf>
    <xf numFmtId="38" fontId="7" fillId="31" borderId="31" xfId="34" applyFont="1" applyFill="1" applyBorder="1" applyAlignment="1">
      <alignment horizontal="center" vertical="center" textRotation="255" wrapText="1"/>
    </xf>
    <xf numFmtId="38" fontId="7" fillId="26" borderId="23" xfId="34" applyFont="1" applyFill="1" applyBorder="1" applyAlignment="1">
      <alignment horizontal="left" vertical="center"/>
    </xf>
    <xf numFmtId="180" fontId="7" fillId="26" borderId="31" xfId="34" applyNumberFormat="1" applyFont="1" applyFill="1" applyBorder="1" applyAlignment="1">
      <alignment horizontal="right" vertical="center"/>
    </xf>
    <xf numFmtId="40" fontId="7" fillId="26" borderId="31" xfId="34" applyNumberFormat="1" applyFont="1" applyFill="1" applyBorder="1" applyAlignment="1">
      <alignment horizontal="right" vertical="center"/>
    </xf>
    <xf numFmtId="38" fontId="7" fillId="27" borderId="74" xfId="34" applyFont="1" applyFill="1" applyBorder="1" applyAlignment="1">
      <alignment horizontal="right" vertical="center"/>
    </xf>
    <xf numFmtId="38" fontId="7" fillId="27" borderId="67" xfId="34" applyFont="1" applyFill="1" applyBorder="1" applyAlignment="1">
      <alignment horizontal="right" vertical="center"/>
    </xf>
    <xf numFmtId="180" fontId="7" fillId="27" borderId="31" xfId="34" applyNumberFormat="1" applyFont="1" applyFill="1" applyBorder="1" applyAlignment="1">
      <alignment horizontal="right" vertical="center"/>
    </xf>
    <xf numFmtId="40" fontId="7" fillId="27" borderId="31" xfId="34" applyNumberFormat="1" applyFont="1" applyFill="1" applyBorder="1" applyAlignment="1">
      <alignment horizontal="right" vertical="center"/>
    </xf>
    <xf numFmtId="38" fontId="7" fillId="31" borderId="0" xfId="34" applyFont="1" applyFill="1" applyBorder="1" applyAlignment="1">
      <alignment horizontal="right" vertical="center"/>
    </xf>
    <xf numFmtId="38" fontId="7" fillId="31" borderId="0" xfId="35" applyFont="1" applyFill="1" applyAlignment="1">
      <alignment horizontal="left" vertical="center"/>
    </xf>
    <xf numFmtId="38" fontId="7" fillId="0" borderId="31" xfId="35" applyFont="1" applyBorder="1" applyAlignment="1">
      <alignment horizontal="center" wrapText="1"/>
    </xf>
    <xf numFmtId="0" fontId="7" fillId="0" borderId="23" xfId="44" applyFont="1" applyBorder="1" applyAlignment="1">
      <alignment horizontal="center" vertical="center"/>
    </xf>
    <xf numFmtId="0" fontId="7" fillId="26" borderId="58" xfId="44" applyFont="1" applyFill="1" applyBorder="1" applyAlignment="1">
      <alignment horizontal="left" vertical="center"/>
    </xf>
    <xf numFmtId="38" fontId="7" fillId="26" borderId="29" xfId="55" applyNumberFormat="1" applyFont="1" applyFill="1" applyBorder="1" applyAlignment="1">
      <alignment horizontal="right" vertical="center"/>
    </xf>
    <xf numFmtId="0" fontId="7" fillId="26" borderId="20" xfId="44" applyFont="1" applyFill="1" applyBorder="1" applyAlignment="1">
      <alignment horizontal="left" vertical="center" wrapText="1"/>
    </xf>
    <xf numFmtId="0" fontId="7" fillId="26" borderId="68" xfId="44" applyNumberFormat="1" applyFont="1" applyFill="1" applyBorder="1" applyAlignment="1">
      <alignment horizontal="left" vertical="center" wrapText="1"/>
    </xf>
    <xf numFmtId="0" fontId="7" fillId="27" borderId="58" xfId="44" applyFont="1" applyFill="1" applyBorder="1" applyAlignment="1">
      <alignment horizontal="left" vertical="center"/>
    </xf>
    <xf numFmtId="38" fontId="7" fillId="27" borderId="23" xfId="55" applyNumberFormat="1" applyFont="1" applyFill="1" applyBorder="1" applyAlignment="1">
      <alignment horizontal="right" vertical="center"/>
    </xf>
    <xf numFmtId="0" fontId="7" fillId="27" borderId="20" xfId="44" applyFont="1" applyFill="1" applyBorder="1" applyAlignment="1">
      <alignment horizontal="left" vertical="center" wrapText="1"/>
    </xf>
    <xf numFmtId="0" fontId="7" fillId="27" borderId="68" xfId="44" applyNumberFormat="1" applyFont="1" applyFill="1" applyBorder="1" applyAlignment="1">
      <alignment horizontal="left" vertical="center" wrapText="1"/>
    </xf>
    <xf numFmtId="0" fontId="7" fillId="27" borderId="69" xfId="44" applyFont="1" applyFill="1" applyBorder="1" applyAlignment="1">
      <alignment horizontal="left" vertical="center" wrapText="1"/>
    </xf>
    <xf numFmtId="0" fontId="7" fillId="0" borderId="58" xfId="44" applyFont="1" applyFill="1" applyBorder="1" applyAlignment="1">
      <alignment horizontal="left" vertical="center"/>
    </xf>
    <xf numFmtId="38" fontId="7" fillId="0" borderId="23" xfId="55" applyNumberFormat="1" applyFont="1" applyBorder="1" applyAlignment="1">
      <alignment horizontal="right" vertical="center"/>
    </xf>
    <xf numFmtId="0" fontId="7" fillId="0" borderId="20" xfId="44" applyFont="1" applyFill="1" applyBorder="1" applyAlignment="1">
      <alignment horizontal="left" vertical="center" wrapText="1"/>
    </xf>
    <xf numFmtId="0" fontId="7" fillId="0" borderId="23" xfId="44" applyNumberFormat="1" applyFont="1" applyFill="1" applyBorder="1" applyAlignment="1">
      <alignment horizontal="left" vertical="center" wrapText="1"/>
    </xf>
    <xf numFmtId="0" fontId="7" fillId="0" borderId="31" xfId="44" applyFont="1" applyFill="1" applyBorder="1" applyAlignment="1">
      <alignment horizontal="left" vertical="center" wrapText="1"/>
    </xf>
    <xf numFmtId="0" fontId="7" fillId="27" borderId="23" xfId="44" applyNumberFormat="1" applyFont="1" applyFill="1" applyBorder="1" applyAlignment="1">
      <alignment horizontal="left" vertical="center" wrapText="1"/>
    </xf>
    <xf numFmtId="0" fontId="7" fillId="27" borderId="31" xfId="44" applyFont="1" applyFill="1" applyBorder="1" applyAlignment="1">
      <alignment horizontal="left" vertical="center" wrapText="1"/>
    </xf>
    <xf numFmtId="0" fontId="7" fillId="0" borderId="0" xfId="44" applyFont="1" applyBorder="1" applyAlignment="1">
      <alignment horizontal="left" vertical="center"/>
    </xf>
    <xf numFmtId="0" fontId="7" fillId="0" borderId="0" xfId="44" applyFont="1" applyFill="1" applyBorder="1" applyAlignment="1">
      <alignment horizontal="left" vertical="center"/>
    </xf>
    <xf numFmtId="3" fontId="7" fillId="0" borderId="0" xfId="44" applyNumberFormat="1" applyFont="1" applyBorder="1" applyAlignment="1">
      <alignment horizontal="right" vertical="center"/>
    </xf>
    <xf numFmtId="0" fontId="7" fillId="0" borderId="29" xfId="44" applyFont="1" applyFill="1" applyBorder="1" applyAlignment="1">
      <alignment horizontal="left" wrapText="1"/>
    </xf>
    <xf numFmtId="0" fontId="7" fillId="0" borderId="23" xfId="44" applyNumberFormat="1" applyFont="1" applyBorder="1" applyAlignment="1">
      <alignment vertical="center" wrapText="1"/>
    </xf>
    <xf numFmtId="0" fontId="7" fillId="29" borderId="23" xfId="44" applyNumberFormat="1" applyFont="1" applyFill="1" applyBorder="1" applyAlignment="1">
      <alignment horizontal="center" vertical="center" wrapText="1"/>
    </xf>
    <xf numFmtId="0" fontId="7" fillId="0" borderId="23" xfId="44" applyNumberFormat="1" applyFont="1" applyBorder="1" applyAlignment="1">
      <alignment horizontal="center" vertical="center" wrapText="1"/>
    </xf>
    <xf numFmtId="0" fontId="7" fillId="26" borderId="29" xfId="44" applyNumberFormat="1" applyFont="1" applyFill="1" applyBorder="1" applyAlignment="1">
      <alignment horizontal="left" vertical="center"/>
    </xf>
    <xf numFmtId="0" fontId="7" fillId="26" borderId="0" xfId="44" applyNumberFormat="1" applyFont="1" applyFill="1" applyBorder="1" applyAlignment="1">
      <alignment horizontal="center" vertical="center"/>
    </xf>
    <xf numFmtId="3" fontId="7" fillId="26" borderId="23" xfId="44" applyNumberFormat="1" applyFont="1" applyFill="1" applyBorder="1" applyAlignment="1">
      <alignment horizontal="right" vertical="center"/>
    </xf>
    <xf numFmtId="0" fontId="7" fillId="26" borderId="12" xfId="44" applyNumberFormat="1" applyFont="1" applyFill="1" applyBorder="1" applyAlignment="1">
      <alignment horizontal="left" vertical="center"/>
    </xf>
    <xf numFmtId="0" fontId="7" fillId="26" borderId="63" xfId="44" applyNumberFormat="1" applyFont="1" applyFill="1" applyBorder="1" applyAlignment="1">
      <alignment horizontal="center" vertical="center"/>
    </xf>
    <xf numFmtId="0" fontId="7" fillId="26" borderId="31" xfId="44" applyNumberFormat="1" applyFont="1" applyFill="1" applyBorder="1" applyAlignment="1">
      <alignment horizontal="left" vertical="center"/>
    </xf>
    <xf numFmtId="0" fontId="7" fillId="0" borderId="70" xfId="44" applyNumberFormat="1" applyFont="1" applyFill="1" applyBorder="1" applyAlignment="1">
      <alignment horizontal="center" vertical="center"/>
    </xf>
    <xf numFmtId="3" fontId="7" fillId="29" borderId="23" xfId="44" applyNumberFormat="1" applyFont="1" applyFill="1" applyBorder="1" applyAlignment="1">
      <alignment horizontal="right" vertical="center"/>
    </xf>
    <xf numFmtId="3" fontId="7" fillId="0" borderId="23" xfId="44" applyNumberFormat="1" applyFont="1" applyFill="1" applyBorder="1" applyAlignment="1">
      <alignment horizontal="right" vertical="center"/>
    </xf>
    <xf numFmtId="0" fontId="7" fillId="27" borderId="71" xfId="44" applyNumberFormat="1" applyFont="1" applyFill="1" applyBorder="1" applyAlignment="1">
      <alignment horizontal="center" vertical="center"/>
    </xf>
    <xf numFmtId="3" fontId="7" fillId="27" borderId="23" xfId="44" applyNumberFormat="1" applyFont="1" applyFill="1" applyBorder="1" applyAlignment="1">
      <alignment horizontal="right" vertical="center"/>
    </xf>
    <xf numFmtId="0" fontId="7" fillId="0" borderId="0" xfId="44" applyNumberFormat="1" applyFont="1" applyBorder="1" applyAlignment="1">
      <alignment horizontal="left" vertical="center"/>
    </xf>
    <xf numFmtId="0" fontId="7" fillId="0" borderId="0" xfId="44" applyNumberFormat="1" applyFont="1" applyBorder="1" applyAlignment="1">
      <alignment vertical="center"/>
    </xf>
    <xf numFmtId="38" fontId="7" fillId="0" borderId="29" xfId="35" applyFont="1" applyFill="1" applyBorder="1" applyAlignment="1">
      <alignment horizontal="left" vertical="top"/>
    </xf>
    <xf numFmtId="38" fontId="7" fillId="0" borderId="58" xfId="35" applyFont="1" applyFill="1" applyBorder="1"/>
    <xf numFmtId="38" fontId="7" fillId="0" borderId="59" xfId="35" applyFont="1" applyFill="1" applyBorder="1"/>
    <xf numFmtId="38" fontId="7" fillId="0" borderId="12" xfId="35" applyFont="1" applyFill="1" applyBorder="1" applyAlignment="1">
      <alignment horizontal="left" vertical="top"/>
    </xf>
    <xf numFmtId="38" fontId="7" fillId="0" borderId="20" xfId="35" applyFont="1" applyFill="1" applyBorder="1"/>
    <xf numFmtId="38" fontId="7" fillId="0" borderId="13" xfId="35" applyFont="1" applyFill="1" applyBorder="1"/>
    <xf numFmtId="38" fontId="7" fillId="0" borderId="58" xfId="35" applyFont="1" applyBorder="1" applyAlignment="1">
      <alignment horizontal="left" vertical="center"/>
    </xf>
    <xf numFmtId="38" fontId="7" fillId="0" borderId="55" xfId="35" applyFont="1" applyBorder="1" applyAlignment="1">
      <alignment wrapText="1"/>
    </xf>
    <xf numFmtId="38" fontId="7" fillId="0" borderId="59" xfId="35" applyFont="1" applyBorder="1" applyAlignment="1">
      <alignment wrapText="1"/>
    </xf>
    <xf numFmtId="38" fontId="7" fillId="0" borderId="0" xfId="35" applyFont="1" applyFill="1" applyBorder="1" applyAlignment="1">
      <alignment wrapText="1"/>
    </xf>
    <xf numFmtId="38" fontId="7" fillId="0" borderId="0" xfId="35" applyFont="1" applyBorder="1" applyAlignment="1">
      <alignment wrapText="1"/>
    </xf>
    <xf numFmtId="38" fontId="7" fillId="0" borderId="56" xfId="35" applyFont="1" applyBorder="1" applyAlignment="1">
      <alignment wrapText="1"/>
    </xf>
    <xf numFmtId="38" fontId="7" fillId="0" borderId="12" xfId="35" applyFont="1" applyBorder="1" applyAlignment="1">
      <alignment horizontal="left" vertical="top" wrapText="1"/>
    </xf>
    <xf numFmtId="38" fontId="7" fillId="0" borderId="62" xfId="35" applyFont="1" applyFill="1" applyBorder="1"/>
    <xf numFmtId="38" fontId="7" fillId="0" borderId="72" xfId="35" applyFont="1" applyFill="1" applyBorder="1"/>
    <xf numFmtId="38" fontId="7" fillId="0" borderId="62" xfId="35" applyFont="1" applyBorder="1" applyAlignment="1">
      <alignment horizontal="center" vertical="center" wrapText="1"/>
    </xf>
    <xf numFmtId="38" fontId="7" fillId="26" borderId="59" xfId="35" applyFont="1" applyFill="1" applyBorder="1" applyAlignment="1">
      <alignment horizontal="center" vertical="center"/>
    </xf>
    <xf numFmtId="38" fontId="7" fillId="26" borderId="23" xfId="35" applyFont="1" applyFill="1" applyBorder="1" applyAlignment="1">
      <alignment vertical="center"/>
    </xf>
    <xf numFmtId="38" fontId="7" fillId="26" borderId="58" xfId="35" applyFont="1" applyFill="1" applyBorder="1" applyAlignment="1">
      <alignment horizontal="right" vertical="center"/>
    </xf>
    <xf numFmtId="38" fontId="7" fillId="26" borderId="13" xfId="35" applyFont="1" applyFill="1" applyBorder="1" applyAlignment="1">
      <alignment horizontal="center" vertical="center"/>
    </xf>
    <xf numFmtId="38" fontId="7" fillId="26" borderId="72" xfId="35" applyFont="1" applyFill="1" applyBorder="1" applyAlignment="1">
      <alignment horizontal="center" vertical="center"/>
    </xf>
    <xf numFmtId="38" fontId="7" fillId="26" borderId="23" xfId="35" applyFont="1" applyFill="1" applyBorder="1" applyAlignment="1">
      <alignment horizontal="right" vertical="center"/>
    </xf>
    <xf numFmtId="38" fontId="7" fillId="26" borderId="67" xfId="35" applyFont="1" applyFill="1" applyBorder="1" applyAlignment="1">
      <alignment horizontal="right" vertical="center"/>
    </xf>
    <xf numFmtId="38" fontId="7" fillId="27" borderId="58" xfId="35" applyFont="1" applyFill="1" applyBorder="1" applyAlignment="1">
      <alignment horizontal="center" vertical="center"/>
    </xf>
    <xf numFmtId="38" fontId="7" fillId="27" borderId="23" xfId="35" applyFont="1" applyFill="1" applyBorder="1" applyAlignment="1">
      <alignment vertical="center"/>
    </xf>
    <xf numFmtId="38" fontId="7" fillId="27" borderId="67" xfId="35" applyFont="1" applyFill="1" applyBorder="1" applyAlignment="1">
      <alignment horizontal="right" vertical="center"/>
    </xf>
    <xf numFmtId="38" fontId="7" fillId="27" borderId="20" xfId="35" applyFont="1" applyFill="1" applyBorder="1" applyAlignment="1">
      <alignment horizontal="center" vertical="center"/>
    </xf>
    <xf numFmtId="38" fontId="7" fillId="27" borderId="62" xfId="35" applyFont="1" applyFill="1" applyBorder="1" applyAlignment="1">
      <alignment horizontal="center" vertical="center"/>
    </xf>
    <xf numFmtId="38" fontId="7" fillId="0" borderId="23" xfId="35" applyFont="1" applyFill="1" applyBorder="1" applyAlignment="1">
      <alignment vertical="center"/>
    </xf>
    <xf numFmtId="38" fontId="7" fillId="0" borderId="23" xfId="35" applyFont="1" applyBorder="1" applyAlignment="1">
      <alignment horizontal="right" vertical="center"/>
    </xf>
    <xf numFmtId="38" fontId="7" fillId="0" borderId="67" xfId="35" applyFont="1" applyBorder="1" applyAlignment="1">
      <alignment horizontal="right" vertical="center"/>
    </xf>
    <xf numFmtId="38" fontId="7" fillId="0" borderId="20" xfId="35" applyFont="1" applyFill="1" applyBorder="1" applyAlignment="1">
      <alignment horizontal="center" vertical="center"/>
    </xf>
    <xf numFmtId="38" fontId="7" fillId="0" borderId="62" xfId="35" applyFont="1" applyFill="1" applyBorder="1" applyAlignment="1">
      <alignment horizontal="center" vertical="center"/>
    </xf>
    <xf numFmtId="38" fontId="7" fillId="0" borderId="0" xfId="35" applyFont="1" applyBorder="1" applyAlignment="1">
      <alignment horizontal="left" vertical="center"/>
    </xf>
    <xf numFmtId="38" fontId="7" fillId="0" borderId="0" xfId="35" applyFont="1" applyFill="1" applyBorder="1" applyAlignment="1">
      <alignment vertical="center"/>
    </xf>
    <xf numFmtId="38" fontId="7" fillId="0" borderId="0" xfId="35" applyFont="1" applyBorder="1" applyAlignment="1">
      <alignment horizontal="right" vertical="center"/>
    </xf>
    <xf numFmtId="38" fontId="7" fillId="0" borderId="29" xfId="35" applyFont="1" applyFill="1" applyBorder="1" applyAlignment="1">
      <alignment horizontal="left"/>
    </xf>
    <xf numFmtId="38" fontId="7" fillId="31" borderId="12" xfId="35" applyFont="1" applyFill="1" applyBorder="1" applyAlignment="1">
      <alignment horizontal="left"/>
    </xf>
    <xf numFmtId="38" fontId="7" fillId="0" borderId="20" xfId="35" applyFont="1" applyFill="1" applyBorder="1" applyAlignment="1"/>
    <xf numFmtId="38" fontId="7" fillId="0" borderId="0" xfId="35" applyFont="1" applyFill="1" applyAlignment="1"/>
    <xf numFmtId="38" fontId="7" fillId="0" borderId="31" xfId="35" applyFont="1" applyFill="1" applyBorder="1" applyAlignment="1">
      <alignment horizontal="left"/>
    </xf>
    <xf numFmtId="38" fontId="7" fillId="0" borderId="0" xfId="35" applyFont="1" applyFill="1" applyBorder="1" applyAlignment="1"/>
    <xf numFmtId="38" fontId="7" fillId="0" borderId="73" xfId="35" applyFont="1" applyFill="1" applyBorder="1" applyAlignment="1">
      <alignment horizontal="center" vertical="center"/>
    </xf>
    <xf numFmtId="38" fontId="7" fillId="26" borderId="67" xfId="35" applyFont="1" applyFill="1" applyBorder="1" applyAlignment="1">
      <alignment horizontal="left" vertical="center"/>
    </xf>
    <xf numFmtId="38" fontId="7" fillId="26" borderId="20" xfId="35" applyFont="1" applyFill="1" applyBorder="1" applyAlignment="1">
      <alignment horizontal="right"/>
    </xf>
    <xf numFmtId="38" fontId="7" fillId="0" borderId="0" xfId="35" applyFont="1" applyBorder="1" applyAlignment="1">
      <alignment horizontal="right"/>
    </xf>
    <xf numFmtId="38" fontId="7" fillId="27" borderId="74" xfId="35" applyFont="1" applyFill="1" applyBorder="1" applyAlignment="1">
      <alignment horizontal="right" vertical="center"/>
    </xf>
    <xf numFmtId="38" fontId="7" fillId="29" borderId="59" xfId="35" applyFont="1" applyFill="1" applyBorder="1" applyAlignment="1">
      <alignment horizontal="right" vertical="center"/>
    </xf>
    <xf numFmtId="38" fontId="7" fillId="29" borderId="12" xfId="35" applyFont="1" applyFill="1" applyBorder="1" applyAlignment="1">
      <alignment horizontal="right" vertical="center"/>
    </xf>
    <xf numFmtId="38" fontId="7" fillId="29" borderId="13" xfId="35" applyFont="1" applyFill="1" applyBorder="1" applyAlignment="1">
      <alignment horizontal="right" vertical="center"/>
    </xf>
    <xf numFmtId="38" fontId="7" fillId="29" borderId="72" xfId="35" applyFont="1" applyFill="1" applyBorder="1" applyAlignment="1">
      <alignment horizontal="right" vertical="center"/>
    </xf>
    <xf numFmtId="38" fontId="7" fillId="29" borderId="74" xfId="35" applyFont="1" applyFill="1" applyBorder="1" applyAlignment="1">
      <alignment horizontal="right" vertical="center"/>
    </xf>
    <xf numFmtId="38" fontId="7" fillId="0" borderId="23" xfId="35" applyFont="1" applyFill="1" applyBorder="1" applyAlignment="1">
      <alignment horizontal="right" vertical="center"/>
    </xf>
    <xf numFmtId="38" fontId="7" fillId="31" borderId="0" xfId="35" applyFont="1" applyFill="1" applyBorder="1" applyAlignment="1">
      <alignment horizontal="left" vertical="center"/>
    </xf>
    <xf numFmtId="38" fontId="7" fillId="26" borderId="0" xfId="35" applyFont="1" applyFill="1" applyBorder="1" applyAlignment="1">
      <alignment horizontal="right"/>
    </xf>
    <xf numFmtId="38" fontId="7" fillId="29" borderId="29" xfId="35" applyFont="1" applyFill="1" applyBorder="1" applyAlignment="1">
      <alignment horizontal="right" vertical="center"/>
    </xf>
    <xf numFmtId="38" fontId="7" fillId="29" borderId="31" xfId="35" applyFont="1" applyFill="1" applyBorder="1" applyAlignment="1">
      <alignment horizontal="right" vertical="center"/>
    </xf>
    <xf numFmtId="38" fontId="7" fillId="29" borderId="23" xfId="35" applyFont="1" applyFill="1" applyBorder="1" applyAlignment="1">
      <alignment horizontal="right" vertical="center"/>
    </xf>
    <xf numFmtId="38" fontId="7" fillId="0" borderId="58" xfId="35" applyFont="1" applyBorder="1" applyAlignment="1">
      <alignment horizontal="left"/>
    </xf>
    <xf numFmtId="38" fontId="7" fillId="31" borderId="20" xfId="35" applyFont="1" applyFill="1" applyBorder="1" applyAlignment="1">
      <alignment horizontal="left"/>
    </xf>
    <xf numFmtId="38" fontId="7" fillId="0" borderId="20" xfId="35" applyFont="1" applyFill="1" applyBorder="1" applyAlignment="1">
      <alignment horizontal="left"/>
    </xf>
    <xf numFmtId="38" fontId="7" fillId="0" borderId="31" xfId="35" applyFont="1" applyFill="1" applyBorder="1" applyAlignment="1">
      <alignment horizontal="center" vertical="center"/>
    </xf>
    <xf numFmtId="38" fontId="7" fillId="29" borderId="75" xfId="35" applyFont="1" applyFill="1" applyBorder="1" applyAlignment="1">
      <alignment horizontal="center" vertical="center"/>
    </xf>
    <xf numFmtId="38" fontId="7" fillId="29" borderId="71" xfId="35" applyFont="1" applyFill="1" applyBorder="1" applyAlignment="1">
      <alignment horizontal="center" vertical="center"/>
    </xf>
    <xf numFmtId="38" fontId="7" fillId="0" borderId="76" xfId="35" applyFont="1" applyFill="1" applyBorder="1" applyAlignment="1">
      <alignment horizontal="center" vertical="center"/>
    </xf>
    <xf numFmtId="38" fontId="7" fillId="26" borderId="31" xfId="35" applyFont="1" applyFill="1" applyBorder="1" applyAlignment="1">
      <alignment horizontal="right" vertical="center"/>
    </xf>
    <xf numFmtId="38" fontId="7" fillId="0" borderId="29" xfId="35" applyFont="1" applyBorder="1" applyAlignment="1">
      <alignment horizontal="left"/>
    </xf>
    <xf numFmtId="38" fontId="7" fillId="31" borderId="12" xfId="35" applyFont="1" applyFill="1" applyBorder="1" applyAlignment="1">
      <alignment horizontal="left" wrapText="1"/>
    </xf>
    <xf numFmtId="38" fontId="7" fillId="0" borderId="31" xfId="35" applyFont="1" applyFill="1" applyBorder="1" applyAlignment="1">
      <alignment horizontal="left" wrapText="1"/>
    </xf>
    <xf numFmtId="38" fontId="7" fillId="29" borderId="69" xfId="35" applyFont="1" applyFill="1" applyBorder="1" applyAlignment="1">
      <alignment horizontal="center" vertical="center" wrapText="1"/>
    </xf>
    <xf numFmtId="38" fontId="7" fillId="29" borderId="73" xfId="35" applyFont="1" applyFill="1" applyBorder="1" applyAlignment="1">
      <alignment horizontal="center" vertical="center" wrapText="1"/>
    </xf>
    <xf numFmtId="38" fontId="7" fillId="29" borderId="77" xfId="35" applyFont="1" applyFill="1" applyBorder="1" applyAlignment="1">
      <alignment horizontal="center" vertical="center" wrapText="1"/>
    </xf>
    <xf numFmtId="38" fontId="7" fillId="0" borderId="77" xfId="35" applyFont="1" applyFill="1" applyBorder="1" applyAlignment="1">
      <alignment horizontal="center" vertical="center" wrapText="1"/>
    </xf>
    <xf numFmtId="38" fontId="7" fillId="0" borderId="73" xfId="35" applyFont="1" applyFill="1" applyBorder="1" applyAlignment="1">
      <alignment horizontal="center" vertical="center" wrapText="1"/>
    </xf>
    <xf numFmtId="38" fontId="7" fillId="31" borderId="20" xfId="35" applyFont="1" applyFill="1" applyBorder="1" applyAlignment="1">
      <alignment horizontal="left" wrapText="1"/>
    </xf>
    <xf numFmtId="38" fontId="7" fillId="0" borderId="20" xfId="35" applyFont="1" applyFill="1" applyBorder="1" applyAlignment="1">
      <alignment horizontal="left" wrapText="1"/>
    </xf>
    <xf numFmtId="38" fontId="7" fillId="0" borderId="76" xfId="35" applyFont="1" applyFill="1" applyBorder="1" applyAlignment="1">
      <alignment horizontal="center" vertical="center" wrapText="1"/>
    </xf>
    <xf numFmtId="38" fontId="7" fillId="0" borderId="12" xfId="34" applyFont="1" applyFill="1" applyBorder="1" applyAlignment="1"/>
    <xf numFmtId="38" fontId="7" fillId="29" borderId="23" xfId="34" applyFont="1" applyFill="1" applyBorder="1" applyAlignment="1">
      <alignment horizontal="center" vertical="center" shrinkToFit="1"/>
    </xf>
    <xf numFmtId="38" fontId="7" fillId="29" borderId="67" xfId="34" applyFont="1" applyFill="1" applyBorder="1" applyAlignment="1">
      <alignment horizontal="center" vertical="center" shrinkToFit="1"/>
    </xf>
    <xf numFmtId="38" fontId="7" fillId="0" borderId="74" xfId="34" applyFont="1" applyFill="1" applyBorder="1" applyAlignment="1">
      <alignment horizontal="center" vertical="center" shrinkToFit="1"/>
    </xf>
    <xf numFmtId="38" fontId="7" fillId="0" borderId="23" xfId="34" applyFont="1" applyFill="1" applyBorder="1" applyAlignment="1">
      <alignment horizontal="center" vertical="center" shrinkToFit="1"/>
    </xf>
    <xf numFmtId="38" fontId="7" fillId="26" borderId="31" xfId="34" applyFont="1" applyFill="1" applyBorder="1" applyAlignment="1">
      <alignment horizontal="left" vertical="center"/>
    </xf>
    <xf numFmtId="38" fontId="7" fillId="26" borderId="74" xfId="34" applyFont="1" applyFill="1" applyBorder="1" applyAlignment="1">
      <alignment horizontal="right" vertical="center"/>
    </xf>
    <xf numFmtId="38" fontId="7" fillId="0" borderId="0" xfId="34" applyFont="1" applyBorder="1" applyAlignment="1">
      <alignment horizontal="left" vertical="center"/>
    </xf>
    <xf numFmtId="38" fontId="7" fillId="0" borderId="0" xfId="34" applyFont="1" applyFill="1" applyAlignment="1"/>
    <xf numFmtId="38" fontId="7" fillId="0" borderId="0" xfId="34" applyFont="1" applyBorder="1" applyAlignment="1">
      <alignment horizontal="left"/>
    </xf>
    <xf numFmtId="38" fontId="7" fillId="0" borderId="29" xfId="34" applyFont="1" applyBorder="1" applyAlignment="1"/>
    <xf numFmtId="38" fontId="7" fillId="0" borderId="12" xfId="34" applyFont="1" applyBorder="1" applyAlignment="1"/>
    <xf numFmtId="38" fontId="7" fillId="0" borderId="0" xfId="34" applyFont="1" applyBorder="1" applyAlignment="1">
      <alignment horizontal="center" vertical="center"/>
    </xf>
    <xf numFmtId="38" fontId="7" fillId="0" borderId="31" xfId="34" applyFont="1" applyBorder="1" applyAlignment="1">
      <alignment horizontal="left" wrapText="1"/>
    </xf>
    <xf numFmtId="38" fontId="7" fillId="0" borderId="67" xfId="34" applyFont="1" applyFill="1" applyBorder="1" applyAlignment="1">
      <alignment horizontal="center" vertical="center" shrinkToFit="1"/>
    </xf>
    <xf numFmtId="38" fontId="7" fillId="26" borderId="67" xfId="34" applyFont="1" applyFill="1" applyBorder="1" applyAlignment="1">
      <alignment horizontal="right" vertical="center"/>
    </xf>
    <xf numFmtId="38" fontId="7" fillId="0" borderId="67" xfId="34" applyFont="1" applyFill="1" applyBorder="1" applyAlignment="1">
      <alignment horizontal="right" vertical="center"/>
    </xf>
    <xf numFmtId="38" fontId="7" fillId="0" borderId="0" xfId="34" applyFont="1" applyFill="1" applyAlignment="1">
      <alignment horizontal="right"/>
    </xf>
    <xf numFmtId="38" fontId="7" fillId="0" borderId="0" xfId="34" applyFont="1" applyFill="1" applyAlignment="1">
      <alignment horizontal="left" vertical="center"/>
    </xf>
    <xf numFmtId="38" fontId="7" fillId="0" borderId="20" xfId="34" applyFont="1" applyBorder="1" applyAlignment="1">
      <alignment vertical="center" wrapText="1"/>
    </xf>
    <xf numFmtId="38" fontId="7" fillId="0" borderId="0" xfId="34" applyFont="1" applyBorder="1" applyAlignment="1">
      <alignment vertical="center" wrapText="1"/>
    </xf>
    <xf numFmtId="38" fontId="7" fillId="0" borderId="31" xfId="34" applyFont="1" applyBorder="1" applyAlignment="1">
      <alignment horizontal="center" wrapText="1"/>
    </xf>
    <xf numFmtId="38" fontId="7" fillId="29" borderId="23" xfId="34" applyFont="1" applyFill="1" applyBorder="1" applyAlignment="1">
      <alignment horizontal="center" vertical="center"/>
    </xf>
    <xf numFmtId="38" fontId="7" fillId="0" borderId="23" xfId="34" applyFont="1" applyFill="1" applyBorder="1" applyAlignment="1">
      <alignment horizontal="center" vertical="center"/>
    </xf>
    <xf numFmtId="38" fontId="7" fillId="0" borderId="20" xfId="34" applyFont="1" applyFill="1" applyBorder="1" applyAlignment="1">
      <alignment horizontal="center" vertical="center"/>
    </xf>
    <xf numFmtId="38" fontId="7" fillId="0" borderId="20" xfId="34" applyFont="1" applyFill="1" applyBorder="1" applyAlignment="1"/>
    <xf numFmtId="38" fontId="7" fillId="0" borderId="0" xfId="34" applyFont="1" applyFill="1" applyBorder="1" applyAlignment="1">
      <alignment vertical="center"/>
    </xf>
    <xf numFmtId="38" fontId="7" fillId="0" borderId="23" xfId="35" applyFont="1" applyFill="1" applyBorder="1" applyAlignment="1">
      <alignment horizontal="center"/>
    </xf>
    <xf numFmtId="38" fontId="7" fillId="0" borderId="74" xfId="35" applyFont="1" applyFill="1" applyBorder="1" applyAlignment="1">
      <alignment horizontal="center" vertical="center" wrapText="1"/>
    </xf>
    <xf numFmtId="38" fontId="7" fillId="0" borderId="23" xfId="35" applyFont="1" applyFill="1" applyBorder="1" applyAlignment="1">
      <alignment horizontal="center" vertical="center" wrapText="1" shrinkToFit="1"/>
    </xf>
    <xf numFmtId="38" fontId="7" fillId="0" borderId="78" xfId="35" applyFont="1" applyFill="1" applyBorder="1" applyAlignment="1">
      <alignment horizontal="center" vertical="center" wrapText="1"/>
    </xf>
    <xf numFmtId="38" fontId="7" fillId="28" borderId="29" xfId="34" applyFont="1" applyFill="1" applyBorder="1" applyAlignment="1">
      <alignment horizontal="left" vertical="center"/>
    </xf>
    <xf numFmtId="38" fontId="7" fillId="28" borderId="23" xfId="34" applyFont="1" applyFill="1" applyBorder="1" applyAlignment="1">
      <alignment horizontal="right" vertical="center"/>
    </xf>
    <xf numFmtId="38" fontId="7" fillId="28" borderId="67" xfId="34" applyFont="1" applyFill="1" applyBorder="1" applyAlignment="1">
      <alignment horizontal="right" vertical="center"/>
    </xf>
    <xf numFmtId="38" fontId="7" fillId="28" borderId="78" xfId="34" applyFont="1" applyFill="1" applyBorder="1" applyAlignment="1">
      <alignment horizontal="right" vertical="center"/>
    </xf>
    <xf numFmtId="38" fontId="7" fillId="27" borderId="78" xfId="34" applyFont="1" applyFill="1" applyBorder="1" applyAlignment="1">
      <alignment horizontal="right" vertical="center"/>
    </xf>
    <xf numFmtId="38" fontId="7" fillId="0" borderId="115" xfId="34" applyFont="1" applyFill="1" applyBorder="1" applyAlignment="1">
      <alignment horizontal="right" vertical="center"/>
    </xf>
    <xf numFmtId="38" fontId="7" fillId="0" borderId="117" xfId="34" applyFont="1" applyFill="1" applyBorder="1" applyAlignment="1">
      <alignment horizontal="right" vertical="center"/>
    </xf>
    <xf numFmtId="38" fontId="7" fillId="0" borderId="62" xfId="34" applyFont="1" applyFill="1" applyBorder="1" applyAlignment="1">
      <alignment horizontal="right" vertical="center"/>
    </xf>
    <xf numFmtId="38" fontId="7" fillId="0" borderId="116" xfId="34" applyFont="1" applyFill="1" applyBorder="1" applyAlignment="1">
      <alignment horizontal="right" vertical="center"/>
    </xf>
    <xf numFmtId="38" fontId="7" fillId="0" borderId="78" xfId="34" applyFont="1" applyFill="1" applyBorder="1" applyAlignment="1">
      <alignment horizontal="right" vertical="center"/>
    </xf>
    <xf numFmtId="38" fontId="7" fillId="0" borderId="20" xfId="34" applyFont="1" applyFill="1" applyBorder="1" applyAlignment="1">
      <alignment horizontal="right" vertical="center"/>
    </xf>
    <xf numFmtId="38" fontId="7" fillId="0" borderId="23" xfId="35" applyFont="1" applyFill="1" applyBorder="1" applyAlignment="1">
      <alignment horizontal="left"/>
    </xf>
    <xf numFmtId="38" fontId="7" fillId="26" borderId="29" xfId="34" applyFont="1" applyFill="1" applyBorder="1" applyAlignment="1">
      <alignment horizontal="left" vertical="center"/>
    </xf>
    <xf numFmtId="38" fontId="7" fillId="26" borderId="78" xfId="34" applyFont="1" applyFill="1" applyBorder="1" applyAlignment="1">
      <alignment horizontal="right" vertical="center"/>
    </xf>
    <xf numFmtId="38" fontId="7" fillId="31" borderId="0" xfId="35" applyFont="1" applyFill="1" applyBorder="1" applyAlignment="1">
      <alignment horizontal="center" vertical="center"/>
    </xf>
    <xf numFmtId="38" fontId="7" fillId="31" borderId="0" xfId="35" applyFont="1" applyFill="1" applyAlignment="1">
      <alignment horizontal="center" vertical="center"/>
    </xf>
    <xf numFmtId="38" fontId="7" fillId="0" borderId="29" xfId="35" applyFont="1" applyBorder="1" applyAlignment="1">
      <alignment horizontal="left" vertical="center" wrapText="1"/>
    </xf>
    <xf numFmtId="38" fontId="7" fillId="31" borderId="12" xfId="35" applyFont="1" applyFill="1" applyBorder="1" applyAlignment="1">
      <alignment horizontal="left" vertical="center" wrapText="1"/>
    </xf>
    <xf numFmtId="38" fontId="7" fillId="0" borderId="31" xfId="35" applyFont="1" applyFill="1" applyBorder="1" applyAlignment="1">
      <alignment horizontal="left" vertical="center" wrapText="1"/>
    </xf>
    <xf numFmtId="38" fontId="7" fillId="0" borderId="20" xfId="35" applyFont="1" applyFill="1" applyBorder="1" applyAlignment="1">
      <alignment horizontal="center" vertical="center" wrapText="1"/>
    </xf>
    <xf numFmtId="38" fontId="7" fillId="26" borderId="23" xfId="34" applyFont="1" applyFill="1" applyBorder="1" applyAlignment="1" applyProtection="1">
      <alignment horizontal="right" vertical="center"/>
    </xf>
    <xf numFmtId="38" fontId="7" fillId="0" borderId="0" xfId="34" applyFont="1" applyBorder="1" applyAlignment="1">
      <alignment horizontal="right"/>
    </xf>
    <xf numFmtId="38" fontId="7" fillId="27" borderId="23" xfId="34" applyFont="1" applyFill="1" applyBorder="1" applyAlignment="1" applyProtection="1">
      <alignment horizontal="right" vertical="center"/>
    </xf>
    <xf numFmtId="38" fontId="7" fillId="29" borderId="29" xfId="34" applyFont="1" applyFill="1" applyBorder="1" applyAlignment="1" applyProtection="1">
      <alignment horizontal="right" vertical="center"/>
    </xf>
    <xf numFmtId="38" fontId="7" fillId="0" borderId="0" xfId="34" applyFont="1" applyFill="1" applyBorder="1" applyAlignment="1">
      <alignment horizontal="center"/>
    </xf>
    <xf numFmtId="38" fontId="7" fillId="0" borderId="0" xfId="34" applyFont="1" applyFill="1" applyAlignment="1">
      <alignment horizontal="center"/>
    </xf>
    <xf numFmtId="38" fontId="7" fillId="29" borderId="12" xfId="34" applyFont="1" applyFill="1" applyBorder="1" applyAlignment="1" applyProtection="1">
      <alignment horizontal="right" vertical="center"/>
    </xf>
    <xf numFmtId="38" fontId="7" fillId="29" borderId="31" xfId="34" applyFont="1" applyFill="1" applyBorder="1" applyAlignment="1" applyProtection="1">
      <alignment horizontal="right" vertical="center"/>
    </xf>
    <xf numFmtId="38" fontId="7" fillId="29" borderId="23" xfId="34" applyFont="1" applyFill="1" applyBorder="1" applyAlignment="1" applyProtection="1">
      <alignment horizontal="right" vertical="center"/>
    </xf>
    <xf numFmtId="38" fontId="7" fillId="31" borderId="0" xfId="35" applyFont="1" applyFill="1" applyAlignment="1">
      <alignment vertical="center"/>
    </xf>
    <xf numFmtId="38" fontId="7" fillId="0" borderId="29" xfId="35" applyFont="1" applyFill="1" applyBorder="1" applyAlignment="1">
      <alignment horizontal="left" vertical="center" wrapText="1"/>
    </xf>
    <xf numFmtId="38" fontId="7" fillId="0" borderId="20" xfId="34" applyFont="1" applyFill="1" applyBorder="1" applyAlignment="1">
      <alignment horizontal="right"/>
    </xf>
    <xf numFmtId="38" fontId="7" fillId="25" borderId="0" xfId="35" applyFont="1" applyFill="1" applyAlignment="1">
      <alignment wrapText="1"/>
    </xf>
    <xf numFmtId="178" fontId="7" fillId="0" borderId="29" xfId="44" applyNumberFormat="1" applyFont="1" applyBorder="1" applyAlignment="1">
      <alignment horizontal="left" vertical="center" wrapText="1"/>
    </xf>
    <xf numFmtId="177" fontId="7" fillId="30" borderId="79" xfId="35" applyNumberFormat="1" applyFont="1" applyFill="1" applyBorder="1" applyAlignment="1">
      <alignment horizontal="center" vertical="center"/>
    </xf>
    <xf numFmtId="180" fontId="7" fillId="30" borderId="29" xfId="35" applyNumberFormat="1" applyFont="1" applyFill="1" applyBorder="1" applyAlignment="1">
      <alignment horizontal="center" vertical="center" wrapText="1"/>
    </xf>
    <xf numFmtId="177" fontId="7" fillId="30" borderId="0" xfId="35" applyNumberFormat="1" applyFont="1" applyFill="1" applyBorder="1" applyAlignment="1">
      <alignment horizontal="center" vertical="center"/>
    </xf>
    <xf numFmtId="38" fontId="7" fillId="0" borderId="65" xfId="35" applyFont="1" applyBorder="1" applyAlignment="1">
      <alignment horizontal="center" vertical="center"/>
    </xf>
    <xf numFmtId="180" fontId="7" fillId="30" borderId="12" xfId="35" applyNumberFormat="1" applyFont="1" applyFill="1" applyBorder="1" applyAlignment="1">
      <alignment horizontal="center" vertical="center"/>
    </xf>
    <xf numFmtId="38" fontId="7" fillId="0" borderId="31" xfId="35" applyFont="1" applyBorder="1" applyAlignment="1">
      <alignment horizontal="left" wrapText="1"/>
    </xf>
    <xf numFmtId="38" fontId="7" fillId="31" borderId="69" xfId="35" applyFont="1" applyFill="1" applyBorder="1" applyAlignment="1">
      <alignment horizontal="center" vertical="center" wrapText="1"/>
    </xf>
    <xf numFmtId="38" fontId="7" fillId="31" borderId="80" xfId="35" applyFont="1" applyFill="1" applyBorder="1" applyAlignment="1">
      <alignment horizontal="center" vertical="center"/>
    </xf>
    <xf numFmtId="177" fontId="7" fillId="30" borderId="80" xfId="35" applyNumberFormat="1" applyFont="1" applyFill="1" applyBorder="1" applyAlignment="1">
      <alignment horizontal="center" vertical="center"/>
    </xf>
    <xf numFmtId="38" fontId="7" fillId="31" borderId="62" xfId="35" applyFont="1" applyFill="1" applyBorder="1" applyAlignment="1">
      <alignment horizontal="center" vertical="center"/>
    </xf>
    <xf numFmtId="180" fontId="7" fillId="30" borderId="31" xfId="35" applyNumberFormat="1" applyFont="1" applyFill="1" applyBorder="1" applyAlignment="1">
      <alignment horizontal="center" vertical="center" wrapText="1"/>
    </xf>
    <xf numFmtId="38" fontId="7" fillId="26" borderId="62" xfId="34" applyFont="1" applyFill="1" applyBorder="1" applyAlignment="1">
      <alignment horizontal="left" vertical="center"/>
    </xf>
    <xf numFmtId="38" fontId="7" fillId="26" borderId="62" xfId="34" applyFont="1" applyFill="1" applyBorder="1" applyAlignment="1">
      <alignment horizontal="right" vertical="center"/>
    </xf>
    <xf numFmtId="3" fontId="7" fillId="26" borderId="23" xfId="0" applyNumberFormat="1" applyFont="1" applyFill="1" applyBorder="1" applyAlignment="1">
      <alignment horizontal="right" vertical="center"/>
    </xf>
    <xf numFmtId="177" fontId="7" fillId="26" borderId="23" xfId="34" applyNumberFormat="1" applyFont="1" applyFill="1" applyBorder="1" applyAlignment="1">
      <alignment horizontal="right" vertical="center"/>
    </xf>
    <xf numFmtId="3" fontId="7" fillId="26" borderId="31" xfId="0" applyNumberFormat="1" applyFont="1" applyFill="1" applyBorder="1" applyAlignment="1">
      <alignment horizontal="right" vertical="center"/>
    </xf>
    <xf numFmtId="3" fontId="7" fillId="0" borderId="20" xfId="0" applyNumberFormat="1" applyFont="1" applyFill="1" applyBorder="1" applyAlignment="1">
      <alignment horizontal="right" vertical="center"/>
    </xf>
    <xf numFmtId="177" fontId="7" fillId="27" borderId="23" xfId="34" applyNumberFormat="1" applyFont="1" applyFill="1" applyBorder="1" applyAlignment="1">
      <alignment horizontal="right" vertical="center"/>
    </xf>
    <xf numFmtId="177" fontId="7" fillId="30" borderId="29" xfId="34" applyNumberFormat="1" applyFont="1" applyFill="1" applyBorder="1" applyAlignment="1">
      <alignment horizontal="right" vertical="center"/>
    </xf>
    <xf numFmtId="177" fontId="7" fillId="30" borderId="12" xfId="34" applyNumberFormat="1" applyFont="1" applyFill="1" applyBorder="1" applyAlignment="1">
      <alignment horizontal="right" vertical="center"/>
    </xf>
    <xf numFmtId="177" fontId="7" fillId="30" borderId="31" xfId="34" applyNumberFormat="1" applyFont="1" applyFill="1" applyBorder="1" applyAlignment="1">
      <alignment horizontal="right" vertical="center"/>
    </xf>
    <xf numFmtId="177" fontId="7" fillId="30" borderId="23" xfId="34" applyNumberFormat="1" applyFont="1" applyFill="1" applyBorder="1" applyAlignment="1">
      <alignment horizontal="right" vertical="center"/>
    </xf>
    <xf numFmtId="177" fontId="7" fillId="31" borderId="0" xfId="34" applyNumberFormat="1" applyFont="1" applyFill="1" applyBorder="1" applyAlignment="1">
      <alignment horizontal="right" vertical="center"/>
    </xf>
    <xf numFmtId="38" fontId="7" fillId="25" borderId="0" xfId="34" applyFont="1" applyFill="1" applyAlignment="1"/>
    <xf numFmtId="38" fontId="7" fillId="0" borderId="0" xfId="35" applyFont="1" applyFill="1" applyBorder="1" applyAlignment="1">
      <alignment horizontal="left" vertical="center"/>
    </xf>
    <xf numFmtId="38" fontId="35" fillId="25" borderId="0" xfId="35" applyFont="1" applyFill="1" applyBorder="1" applyAlignment="1">
      <alignment vertical="center"/>
    </xf>
    <xf numFmtId="38" fontId="7" fillId="25" borderId="23" xfId="35" applyFont="1" applyFill="1" applyBorder="1" applyAlignment="1">
      <alignment horizontal="center" vertical="center"/>
    </xf>
    <xf numFmtId="0" fontId="7" fillId="0" borderId="31" xfId="44" applyFont="1" applyBorder="1" applyAlignment="1">
      <alignment horizontal="center" vertical="center"/>
    </xf>
    <xf numFmtId="38" fontId="7" fillId="25" borderId="31" xfId="35" applyFont="1" applyFill="1" applyBorder="1" applyAlignment="1">
      <alignment horizontal="center" vertical="center" wrapText="1"/>
    </xf>
    <xf numFmtId="0" fontId="7" fillId="0" borderId="23" xfId="44" applyFont="1" applyBorder="1" applyAlignment="1">
      <alignment horizontal="center" vertical="center" wrapText="1"/>
    </xf>
    <xf numFmtId="180" fontId="7" fillId="30" borderId="29" xfId="35" applyNumberFormat="1" applyFont="1" applyFill="1" applyBorder="1" applyAlignment="1">
      <alignment horizontal="center" vertical="center"/>
    </xf>
    <xf numFmtId="38" fontId="7" fillId="0" borderId="20" xfId="35" applyFont="1" applyFill="1" applyBorder="1" applyAlignment="1">
      <alignment horizontal="left" vertical="center"/>
    </xf>
    <xf numFmtId="38" fontId="7" fillId="0" borderId="62" xfId="35" applyFont="1" applyFill="1" applyBorder="1" applyAlignment="1">
      <alignment horizontal="left" vertical="center" wrapText="1"/>
    </xf>
    <xf numFmtId="180" fontId="7" fillId="30" borderId="31" xfId="35" applyNumberFormat="1" applyFont="1" applyFill="1" applyBorder="1" applyAlignment="1">
      <alignment horizontal="center" vertical="center"/>
    </xf>
    <xf numFmtId="38" fontId="7" fillId="26" borderId="20" xfId="35" applyFont="1" applyFill="1" applyBorder="1" applyAlignment="1">
      <alignment horizontal="left" vertical="center"/>
    </xf>
    <xf numFmtId="38" fontId="7" fillId="26" borderId="23" xfId="35" applyFont="1" applyFill="1" applyBorder="1" applyAlignment="1" applyProtection="1">
      <alignment horizontal="right" vertical="center"/>
    </xf>
    <xf numFmtId="180" fontId="7" fillId="26" borderId="23" xfId="35" applyNumberFormat="1" applyFont="1" applyFill="1" applyBorder="1" applyAlignment="1">
      <alignment horizontal="right" vertical="center"/>
    </xf>
    <xf numFmtId="38" fontId="7" fillId="27" borderId="23" xfId="35" applyFont="1" applyFill="1" applyBorder="1" applyAlignment="1" applyProtection="1">
      <alignment horizontal="right" vertical="center"/>
    </xf>
    <xf numFmtId="180" fontId="7" fillId="27" borderId="23" xfId="35" applyNumberFormat="1" applyFont="1" applyFill="1" applyBorder="1" applyAlignment="1">
      <alignment horizontal="right" vertical="center"/>
    </xf>
    <xf numFmtId="38" fontId="7" fillId="0" borderId="0" xfId="35" applyFont="1" applyBorder="1" applyAlignment="1">
      <alignment vertical="center"/>
    </xf>
    <xf numFmtId="180" fontId="7" fillId="0" borderId="0" xfId="35" applyNumberFormat="1" applyFont="1" applyBorder="1" applyAlignment="1">
      <alignment vertical="center"/>
    </xf>
    <xf numFmtId="38" fontId="7" fillId="0" borderId="0" xfId="35" applyFont="1" applyFill="1" applyAlignment="1">
      <alignment horizontal="left" vertical="center"/>
    </xf>
    <xf numFmtId="0" fontId="7" fillId="0" borderId="0" xfId="44" applyFont="1" applyFill="1" applyAlignment="1">
      <alignment vertical="center"/>
    </xf>
    <xf numFmtId="0" fontId="7" fillId="0" borderId="0" xfId="44" applyFont="1" applyAlignment="1">
      <alignment vertical="center"/>
    </xf>
    <xf numFmtId="0" fontId="7" fillId="0" borderId="0" xfId="44" applyFont="1" applyBorder="1"/>
    <xf numFmtId="180" fontId="7" fillId="30" borderId="55" xfId="35" applyNumberFormat="1" applyFont="1" applyFill="1" applyBorder="1" applyAlignment="1">
      <alignment horizontal="center" vertical="center"/>
    </xf>
    <xf numFmtId="180" fontId="7" fillId="30" borderId="0" xfId="35" applyNumberFormat="1" applyFont="1" applyFill="1" applyBorder="1" applyAlignment="1">
      <alignment horizontal="center" vertical="center"/>
    </xf>
    <xf numFmtId="38" fontId="7" fillId="0" borderId="31" xfId="35" applyNumberFormat="1" applyFont="1" applyFill="1" applyBorder="1" applyAlignment="1">
      <alignment horizontal="center" vertical="center"/>
    </xf>
    <xf numFmtId="38" fontId="7" fillId="0" borderId="0" xfId="35" applyNumberFormat="1" applyFont="1" applyBorder="1" applyAlignment="1">
      <alignment horizontal="right" vertical="center"/>
    </xf>
    <xf numFmtId="180" fontId="7" fillId="0" borderId="0" xfId="35" applyNumberFormat="1" applyFont="1" applyBorder="1" applyAlignment="1">
      <alignment horizontal="right" vertical="center"/>
    </xf>
    <xf numFmtId="0" fontId="7" fillId="0" borderId="0" xfId="44" applyFont="1" applyAlignment="1">
      <alignment horizontal="left" vertical="center"/>
    </xf>
    <xf numFmtId="38" fontId="7" fillId="0" borderId="29" xfId="35" applyFont="1" applyFill="1" applyBorder="1" applyAlignment="1">
      <alignment vertical="center"/>
    </xf>
    <xf numFmtId="38" fontId="7" fillId="28" borderId="23" xfId="35" applyFont="1" applyFill="1" applyBorder="1" applyAlignment="1">
      <alignment horizontal="left" vertical="center"/>
    </xf>
    <xf numFmtId="38" fontId="7" fillId="28" borderId="23" xfId="35" applyFont="1" applyFill="1" applyBorder="1" applyAlignment="1">
      <alignment horizontal="right" vertical="center"/>
    </xf>
    <xf numFmtId="38" fontId="7" fillId="0" borderId="62" xfId="35" applyFont="1" applyBorder="1" applyAlignment="1">
      <alignment horizontal="left" vertical="top" wrapText="1"/>
    </xf>
    <xf numFmtId="38" fontId="7" fillId="0" borderId="72" xfId="35" applyFont="1" applyBorder="1" applyAlignment="1">
      <alignment horizontal="right" wrapText="1"/>
    </xf>
    <xf numFmtId="38" fontId="7" fillId="0" borderId="0" xfId="35" applyFont="1" applyBorder="1" applyAlignment="1">
      <alignment horizontal="center" vertical="center"/>
    </xf>
    <xf numFmtId="38" fontId="7" fillId="27" borderId="12" xfId="35" applyFont="1" applyFill="1" applyBorder="1" applyAlignment="1">
      <alignment horizontal="right" vertical="center"/>
    </xf>
    <xf numFmtId="38" fontId="7" fillId="27" borderId="31" xfId="35" applyFont="1" applyFill="1" applyBorder="1" applyAlignment="1">
      <alignment horizontal="right" vertical="center"/>
    </xf>
    <xf numFmtId="38" fontId="7" fillId="0" borderId="63" xfId="35" applyFont="1" applyBorder="1" applyAlignment="1">
      <alignment horizontal="left" vertical="center"/>
    </xf>
    <xf numFmtId="38" fontId="7" fillId="0" borderId="0" xfId="35" applyFont="1" applyFill="1" applyBorder="1" applyAlignment="1">
      <alignment horizontal="right"/>
    </xf>
    <xf numFmtId="0" fontId="7" fillId="0" borderId="29" xfId="49" applyNumberFormat="1" applyFont="1" applyFill="1" applyBorder="1" applyAlignment="1" applyProtection="1">
      <alignment horizontal="left" vertical="center"/>
      <protection locked="0"/>
    </xf>
    <xf numFmtId="0" fontId="7" fillId="0" borderId="31" xfId="49" applyNumberFormat="1" applyFont="1" applyFill="1" applyBorder="1" applyAlignment="1" applyProtection="1">
      <alignment horizontal="left" vertical="top" textRotation="255" wrapText="1"/>
      <protection locked="0"/>
    </xf>
    <xf numFmtId="0" fontId="7" fillId="26" borderId="23" xfId="0" applyNumberFormat="1" applyFont="1" applyFill="1" applyBorder="1" applyAlignment="1">
      <alignment horizontal="left" vertical="center"/>
    </xf>
    <xf numFmtId="0" fontId="7" fillId="0" borderId="0" xfId="0" applyNumberFormat="1" applyFont="1" applyFill="1" applyAlignment="1"/>
    <xf numFmtId="3" fontId="7" fillId="0" borderId="23" xfId="0" applyNumberFormat="1" applyFont="1" applyFill="1" applyBorder="1" applyAlignment="1">
      <alignment horizontal="right" vertical="center"/>
    </xf>
    <xf numFmtId="0" fontId="7" fillId="0" borderId="0" xfId="0" applyNumberFormat="1" applyFont="1" applyFill="1" applyBorder="1" applyAlignment="1"/>
    <xf numFmtId="0" fontId="7" fillId="0" borderId="0" xfId="0" applyNumberFormat="1" applyFont="1" applyFill="1" applyAlignment="1">
      <alignment horizontal="left"/>
    </xf>
    <xf numFmtId="0" fontId="7" fillId="0" borderId="31" xfId="49" applyNumberFormat="1" applyFont="1" applyFill="1" applyBorder="1" applyAlignment="1" applyProtection="1">
      <alignment horizontal="center" vertical="top" textRotation="255" wrapText="1"/>
      <protection locked="0"/>
    </xf>
    <xf numFmtId="0" fontId="7" fillId="0" borderId="0" xfId="49" applyNumberFormat="1" applyFont="1" applyFill="1" applyBorder="1" applyAlignment="1" applyProtection="1">
      <alignment horizontal="center" vertical="top" textRotation="255" wrapText="1"/>
      <protection locked="0"/>
    </xf>
    <xf numFmtId="3" fontId="7" fillId="26" borderId="67" xfId="0" applyNumberFormat="1" applyFont="1" applyFill="1" applyBorder="1" applyAlignment="1">
      <alignment horizontal="right" vertical="center"/>
    </xf>
    <xf numFmtId="0" fontId="7" fillId="0" borderId="23" xfId="0" applyNumberFormat="1" applyFont="1" applyFill="1" applyBorder="1" applyAlignment="1">
      <alignment horizontal="right" vertical="center"/>
    </xf>
    <xf numFmtId="0" fontId="7" fillId="0" borderId="0" xfId="49" applyNumberFormat="1" applyFont="1" applyFill="1" applyBorder="1" applyAlignment="1" applyProtection="1">
      <alignment horizontal="left"/>
      <protection locked="0"/>
    </xf>
    <xf numFmtId="3" fontId="7" fillId="0" borderId="0" xfId="49" applyNumberFormat="1" applyFont="1" applyFill="1" applyBorder="1" applyAlignment="1" applyProtection="1">
      <alignment horizontal="right" vertical="center"/>
      <protection locked="0"/>
    </xf>
    <xf numFmtId="0" fontId="7" fillId="0" borderId="62" xfId="49" applyNumberFormat="1" applyFont="1" applyFill="1" applyBorder="1" applyAlignment="1" applyProtection="1">
      <alignment horizontal="center" vertical="top" textRotation="255" wrapText="1"/>
      <protection locked="0"/>
    </xf>
    <xf numFmtId="0" fontId="7" fillId="0" borderId="0" xfId="49" applyNumberFormat="1" applyFont="1" applyFill="1" applyBorder="1" applyAlignment="1" applyProtection="1">
      <alignment horizontal="left" vertical="top" textRotation="255" wrapText="1"/>
      <protection locked="0"/>
    </xf>
    <xf numFmtId="0" fontId="7" fillId="0" borderId="55" xfId="49" applyNumberFormat="1" applyFont="1" applyFill="1" applyBorder="1" applyAlignment="1" applyProtection="1">
      <alignment horizontal="center" vertical="top" textRotation="255" wrapText="1"/>
      <protection locked="0"/>
    </xf>
    <xf numFmtId="0" fontId="7" fillId="0" borderId="0" xfId="49" applyNumberFormat="1" applyFont="1" applyFill="1" applyBorder="1" applyAlignment="1" applyProtection="1">
      <alignment horizontal="left" vertical="center"/>
      <protection locked="0"/>
    </xf>
    <xf numFmtId="0" fontId="7" fillId="0" borderId="58" xfId="49" applyNumberFormat="1" applyFont="1" applyFill="1" applyBorder="1" applyAlignment="1" applyProtection="1">
      <alignment horizontal="left" vertical="center"/>
      <protection locked="0"/>
    </xf>
    <xf numFmtId="0" fontId="7" fillId="0" borderId="67" xfId="49" applyNumberFormat="1" applyFont="1" applyFill="1" applyBorder="1" applyAlignment="1" applyProtection="1">
      <alignment horizontal="center" vertical="top" textRotation="255" wrapText="1"/>
      <protection locked="0"/>
    </xf>
    <xf numFmtId="38" fontId="7" fillId="27" borderId="29" xfId="34" applyFont="1" applyFill="1" applyBorder="1" applyAlignment="1">
      <alignment horizontal="left" vertical="center"/>
    </xf>
    <xf numFmtId="38" fontId="9" fillId="0" borderId="0" xfId="34" applyFont="1" applyBorder="1" applyAlignment="1">
      <alignment vertical="center"/>
    </xf>
    <xf numFmtId="38" fontId="7" fillId="0" borderId="67" xfId="34" applyFont="1" applyFill="1" applyBorder="1" applyAlignment="1">
      <alignment horizontal="center" vertical="center"/>
    </xf>
    <xf numFmtId="38" fontId="7" fillId="0" borderId="55" xfId="34" applyFont="1" applyBorder="1" applyAlignment="1">
      <alignment horizontal="center"/>
    </xf>
    <xf numFmtId="38" fontId="7" fillId="0" borderId="59" xfId="34" applyFont="1" applyBorder="1" applyAlignment="1">
      <alignment horizontal="center"/>
    </xf>
    <xf numFmtId="38" fontId="7" fillId="0" borderId="31" xfId="34" applyFont="1" applyFill="1" applyBorder="1" applyAlignment="1">
      <alignment horizontal="center" vertical="center" textRotation="255"/>
    </xf>
    <xf numFmtId="38" fontId="7" fillId="0" borderId="12" xfId="34" applyFont="1" applyFill="1" applyBorder="1" applyAlignment="1">
      <alignment horizontal="center" vertical="center" textRotation="255" wrapText="1"/>
    </xf>
    <xf numFmtId="38" fontId="7" fillId="0" borderId="31" xfId="34" applyFont="1" applyFill="1" applyBorder="1" applyAlignment="1">
      <alignment horizontal="center" vertical="center" textRotation="255" wrapText="1"/>
    </xf>
    <xf numFmtId="38" fontId="7" fillId="29" borderId="31" xfId="34" applyFont="1" applyFill="1" applyBorder="1" applyAlignment="1">
      <alignment horizontal="center" vertical="center" wrapText="1"/>
    </xf>
    <xf numFmtId="38" fontId="7" fillId="0" borderId="29" xfId="34" applyFont="1" applyFill="1" applyBorder="1" applyAlignment="1">
      <alignment horizontal="center" vertical="center" wrapText="1"/>
    </xf>
    <xf numFmtId="38" fontId="7" fillId="0" borderId="23" xfId="34" applyFont="1" applyFill="1" applyBorder="1" applyAlignment="1">
      <alignment horizontal="center" vertical="center" wrapText="1"/>
    </xf>
    <xf numFmtId="38" fontId="7" fillId="0" borderId="12" xfId="34" applyFont="1" applyFill="1" applyBorder="1" applyAlignment="1">
      <alignment horizontal="center" vertical="center" wrapText="1"/>
    </xf>
    <xf numFmtId="38" fontId="7" fillId="30" borderId="12" xfId="34" applyFont="1" applyFill="1" applyBorder="1" applyAlignment="1">
      <alignment horizontal="center" vertical="center" wrapText="1"/>
    </xf>
    <xf numFmtId="38" fontId="7" fillId="30" borderId="31" xfId="34" applyFont="1" applyFill="1" applyBorder="1" applyAlignment="1">
      <alignment horizontal="center" vertical="center" wrapText="1"/>
    </xf>
    <xf numFmtId="0" fontId="9" fillId="0" borderId="0" xfId="44" applyFont="1" applyBorder="1" applyAlignment="1">
      <alignment horizontal="left"/>
    </xf>
    <xf numFmtId="0" fontId="9" fillId="0" borderId="0" xfId="44" applyNumberFormat="1" applyFont="1" applyBorder="1" applyAlignment="1">
      <alignment horizontal="left" vertical="top"/>
    </xf>
    <xf numFmtId="38" fontId="7" fillId="27" borderId="29" xfId="35" applyFont="1" applyFill="1" applyBorder="1" applyAlignment="1">
      <alignment horizontal="left" vertical="center"/>
    </xf>
    <xf numFmtId="38" fontId="7" fillId="27" borderId="31" xfId="35" applyFont="1" applyFill="1" applyBorder="1" applyAlignment="1">
      <alignment horizontal="left" vertical="center"/>
    </xf>
    <xf numFmtId="38" fontId="7" fillId="0" borderId="29" xfId="35" applyFont="1" applyBorder="1" applyAlignment="1">
      <alignment horizontal="left" vertical="center"/>
    </xf>
    <xf numFmtId="38" fontId="7" fillId="0" borderId="12" xfId="35" applyFont="1" applyBorder="1" applyAlignment="1">
      <alignment horizontal="left" vertical="center"/>
    </xf>
    <xf numFmtId="38" fontId="7" fillId="0" borderId="31" xfId="35" applyFont="1" applyBorder="1" applyAlignment="1">
      <alignment horizontal="left" vertical="center"/>
    </xf>
    <xf numFmtId="38" fontId="9" fillId="0" borderId="0" xfId="35" applyFont="1" applyBorder="1" applyAlignment="1">
      <alignment horizontal="left" vertical="top"/>
    </xf>
    <xf numFmtId="38" fontId="7" fillId="0" borderId="58" xfId="35" applyFont="1" applyFill="1" applyBorder="1" applyAlignment="1">
      <alignment horizontal="center" vertical="center"/>
    </xf>
    <xf numFmtId="38" fontId="7" fillId="0" borderId="23" xfId="35" applyFont="1" applyFill="1" applyBorder="1" applyAlignment="1">
      <alignment horizontal="center" vertical="center" wrapText="1"/>
    </xf>
    <xf numFmtId="38" fontId="7" fillId="0" borderId="23" xfId="35" applyFont="1" applyFill="1" applyBorder="1" applyAlignment="1">
      <alignment horizontal="center" vertical="center"/>
    </xf>
    <xf numFmtId="38" fontId="7" fillId="31" borderId="29" xfId="35" applyFont="1" applyFill="1" applyBorder="1" applyAlignment="1">
      <alignment horizontal="center" vertical="center" wrapText="1"/>
    </xf>
    <xf numFmtId="38" fontId="7" fillId="29" borderId="23" xfId="35" applyFont="1" applyFill="1" applyBorder="1" applyAlignment="1">
      <alignment horizontal="center" vertical="center" wrapText="1"/>
    </xf>
    <xf numFmtId="38" fontId="7" fillId="0" borderId="0" xfId="34" applyFont="1" applyFill="1" applyBorder="1" applyAlignment="1">
      <alignment horizontal="center" vertical="center" wrapText="1"/>
    </xf>
    <xf numFmtId="38" fontId="7" fillId="29" borderId="20" xfId="34" applyFont="1" applyFill="1" applyBorder="1" applyAlignment="1">
      <alignment horizontal="center" vertical="center" wrapText="1"/>
    </xf>
    <xf numFmtId="38" fontId="7" fillId="0" borderId="0" xfId="34" applyFont="1" applyFill="1" applyBorder="1" applyAlignment="1">
      <alignment horizontal="right"/>
    </xf>
    <xf numFmtId="38" fontId="7" fillId="0" borderId="0" xfId="34" applyFont="1" applyFill="1" applyBorder="1" applyAlignment="1">
      <alignment horizontal="center" vertical="center"/>
    </xf>
    <xf numFmtId="38" fontId="9" fillId="0" borderId="0" xfId="35" applyFont="1" applyAlignment="1">
      <alignment horizontal="center" vertical="center"/>
    </xf>
    <xf numFmtId="38" fontId="7" fillId="0" borderId="67" xfId="35" applyFont="1" applyFill="1" applyBorder="1" applyAlignment="1">
      <alignment horizontal="center" vertical="center" wrapText="1"/>
    </xf>
    <xf numFmtId="38" fontId="7" fillId="0" borderId="0" xfId="35" applyFont="1" applyFill="1" applyBorder="1" applyAlignment="1">
      <alignment horizontal="left" vertical="center" wrapText="1"/>
    </xf>
    <xf numFmtId="38" fontId="7" fillId="29" borderId="23" xfId="35" applyFont="1" applyFill="1" applyBorder="1" applyAlignment="1">
      <alignment horizontal="center" vertical="center"/>
    </xf>
    <xf numFmtId="38" fontId="7" fillId="0" borderId="69" xfId="35" applyFont="1" applyFill="1" applyBorder="1" applyAlignment="1">
      <alignment horizontal="center" vertical="center" wrapText="1"/>
    </xf>
    <xf numFmtId="38" fontId="7" fillId="0" borderId="0" xfId="35" applyFont="1" applyFill="1" applyBorder="1" applyAlignment="1">
      <alignment horizontal="center" vertical="center" wrapText="1"/>
    </xf>
    <xf numFmtId="38" fontId="7" fillId="0" borderId="0" xfId="35" applyFont="1" applyFill="1" applyBorder="1" applyAlignment="1">
      <alignment horizontal="center" vertical="center"/>
    </xf>
    <xf numFmtId="38" fontId="7" fillId="0" borderId="23" xfId="35" applyFont="1" applyBorder="1" applyAlignment="1">
      <alignment horizontal="center" vertical="center" wrapText="1"/>
    </xf>
    <xf numFmtId="0" fontId="7" fillId="0" borderId="56" xfId="49" applyNumberFormat="1" applyFont="1" applyFill="1" applyBorder="1" applyAlignment="1" applyProtection="1">
      <alignment horizontal="center" vertical="center"/>
      <protection locked="0"/>
    </xf>
    <xf numFmtId="3" fontId="9" fillId="0" borderId="0" xfId="49" applyNumberFormat="1" applyFont="1" applyFill="1" applyBorder="1" applyAlignment="1" applyProtection="1">
      <alignment horizontal="right" vertical="center"/>
      <protection locked="0"/>
    </xf>
    <xf numFmtId="0" fontId="35" fillId="0" borderId="29" xfId="49" applyNumberFormat="1" applyFont="1" applyFill="1" applyBorder="1" applyAlignment="1" applyProtection="1">
      <alignment horizontal="left" vertical="center"/>
      <protection locked="0"/>
    </xf>
    <xf numFmtId="0" fontId="33" fillId="0" borderId="12" xfId="49" applyNumberFormat="1" applyFont="1" applyFill="1" applyBorder="1" applyAlignment="1" applyProtection="1">
      <alignment horizontal="left" vertical="top" textRotation="255" wrapText="1"/>
      <protection locked="0"/>
    </xf>
    <xf numFmtId="0" fontId="33" fillId="0" borderId="56" xfId="49" applyNumberFormat="1" applyFont="1" applyFill="1" applyBorder="1" applyAlignment="1" applyProtection="1">
      <alignment horizontal="center" vertical="center" textRotation="255" wrapText="1"/>
      <protection locked="0"/>
    </xf>
    <xf numFmtId="0" fontId="33" fillId="0" borderId="31" xfId="49" applyNumberFormat="1" applyFont="1" applyFill="1" applyBorder="1" applyAlignment="1" applyProtection="1">
      <alignment horizontal="left" vertical="top" textRotation="255" wrapText="1"/>
      <protection locked="0"/>
    </xf>
    <xf numFmtId="3" fontId="7" fillId="0" borderId="67" xfId="0" applyNumberFormat="1" applyFont="1" applyFill="1" applyBorder="1" applyAlignment="1">
      <alignment horizontal="right" vertical="center"/>
    </xf>
    <xf numFmtId="3" fontId="33" fillId="0" borderId="0" xfId="49" applyNumberFormat="1" applyFont="1" applyFill="1" applyBorder="1" applyAlignment="1" applyProtection="1">
      <alignment horizontal="right" vertical="center"/>
      <protection locked="0"/>
    </xf>
    <xf numFmtId="3" fontId="35" fillId="0" borderId="0" xfId="49" applyNumberFormat="1" applyFont="1" applyFill="1" applyBorder="1" applyAlignment="1" applyProtection="1">
      <alignment horizontal="right" vertical="center"/>
      <protection locked="0"/>
    </xf>
    <xf numFmtId="0" fontId="33" fillId="0" borderId="67" xfId="49" applyNumberFormat="1" applyFont="1" applyFill="1" applyBorder="1" applyAlignment="1" applyProtection="1">
      <alignment horizontal="center" vertical="center" wrapText="1"/>
      <protection locked="0"/>
    </xf>
    <xf numFmtId="38" fontId="7" fillId="24" borderId="29" xfId="35" applyNumberFormat="1" applyFont="1" applyFill="1" applyBorder="1" applyAlignment="1">
      <alignment horizontal="left"/>
    </xf>
    <xf numFmtId="38" fontId="7" fillId="24" borderId="23" xfId="35" applyNumberFormat="1" applyFont="1" applyFill="1" applyBorder="1" applyAlignment="1">
      <alignment horizontal="center" vertical="center"/>
    </xf>
    <xf numFmtId="180" fontId="7" fillId="30" borderId="68" xfId="35" applyNumberFormat="1" applyFont="1" applyFill="1" applyBorder="1" applyAlignment="1">
      <alignment horizontal="center" vertical="center"/>
    </xf>
    <xf numFmtId="180" fontId="7" fillId="30" borderId="65" xfId="35" applyNumberFormat="1" applyFont="1" applyFill="1" applyBorder="1" applyAlignment="1">
      <alignment horizontal="center" vertical="center"/>
    </xf>
    <xf numFmtId="38" fontId="7" fillId="31" borderId="0" xfId="35" applyNumberFormat="1" applyFont="1" applyFill="1" applyBorder="1" applyAlignment="1">
      <alignment horizontal="center" vertical="center"/>
    </xf>
    <xf numFmtId="38" fontId="7" fillId="31" borderId="65" xfId="35" applyNumberFormat="1" applyFont="1" applyFill="1" applyBorder="1" applyAlignment="1">
      <alignment horizontal="center" vertical="center"/>
    </xf>
    <xf numFmtId="38" fontId="7" fillId="26" borderId="23" xfId="35" applyNumberFormat="1" applyFont="1" applyFill="1" applyBorder="1" applyAlignment="1">
      <alignment horizontal="left" vertical="center"/>
    </xf>
    <xf numFmtId="38" fontId="7" fillId="26" borderId="63" xfId="35" applyNumberFormat="1" applyFont="1" applyFill="1" applyBorder="1" applyAlignment="1">
      <alignment horizontal="right" vertical="center"/>
    </xf>
    <xf numFmtId="38" fontId="7" fillId="28" borderId="68" xfId="35" applyNumberFormat="1" applyFont="1" applyFill="1" applyBorder="1" applyAlignment="1">
      <alignment horizontal="right" vertical="center"/>
    </xf>
    <xf numFmtId="180" fontId="7" fillId="28" borderId="23" xfId="35" applyNumberFormat="1" applyFont="1" applyFill="1" applyBorder="1" applyAlignment="1">
      <alignment horizontal="right" vertical="center"/>
    </xf>
    <xf numFmtId="38" fontId="7" fillId="26" borderId="68" xfId="35" applyNumberFormat="1" applyFont="1" applyFill="1" applyBorder="1" applyAlignment="1">
      <alignment horizontal="right" vertical="center"/>
    </xf>
    <xf numFmtId="38" fontId="7" fillId="26" borderId="81" xfId="35" applyNumberFormat="1" applyFont="1" applyFill="1" applyBorder="1" applyAlignment="1">
      <alignment horizontal="right" vertical="center"/>
    </xf>
    <xf numFmtId="38" fontId="7" fillId="27" borderId="23" xfId="35" applyNumberFormat="1" applyFont="1" applyFill="1" applyBorder="1" applyAlignment="1">
      <alignment horizontal="right" vertical="center"/>
    </xf>
    <xf numFmtId="38" fontId="7" fillId="0" borderId="29" xfId="35" applyNumberFormat="1" applyFont="1" applyFill="1" applyBorder="1" applyAlignment="1">
      <alignment horizontal="right" vertical="center"/>
    </xf>
    <xf numFmtId="180" fontId="7" fillId="30" borderId="29" xfId="35" applyNumberFormat="1" applyFont="1" applyFill="1" applyBorder="1" applyAlignment="1">
      <alignment horizontal="right" vertical="center"/>
    </xf>
    <xf numFmtId="38" fontId="7" fillId="0" borderId="12" xfId="35" applyNumberFormat="1" applyFont="1" applyFill="1" applyBorder="1" applyAlignment="1">
      <alignment horizontal="right" vertical="center"/>
    </xf>
    <xf numFmtId="180" fontId="7" fillId="30" borderId="12" xfId="35" applyNumberFormat="1" applyFont="1" applyFill="1" applyBorder="1" applyAlignment="1">
      <alignment horizontal="right" vertical="center"/>
    </xf>
    <xf numFmtId="38" fontId="7" fillId="0" borderId="31" xfId="35" applyNumberFormat="1" applyFont="1" applyFill="1" applyBorder="1" applyAlignment="1">
      <alignment horizontal="right" vertical="center"/>
    </xf>
    <xf numFmtId="180" fontId="7" fillId="30" borderId="31" xfId="35" applyNumberFormat="1" applyFont="1" applyFill="1" applyBorder="1" applyAlignment="1">
      <alignment horizontal="right" vertical="center"/>
    </xf>
    <xf numFmtId="38" fontId="7" fillId="0" borderId="23" xfId="35" applyNumberFormat="1" applyFont="1" applyFill="1" applyBorder="1" applyAlignment="1">
      <alignment horizontal="right" vertical="center"/>
    </xf>
    <xf numFmtId="180" fontId="7" fillId="30" borderId="23" xfId="35" applyNumberFormat="1" applyFont="1" applyFill="1" applyBorder="1" applyAlignment="1">
      <alignment horizontal="right" vertical="center"/>
    </xf>
    <xf numFmtId="38" fontId="7" fillId="31" borderId="0" xfId="35" applyNumberFormat="1" applyFont="1" applyFill="1" applyBorder="1" applyAlignment="1">
      <alignment horizontal="left" vertical="center"/>
    </xf>
    <xf numFmtId="38" fontId="7" fillId="31" borderId="0" xfId="35" applyNumberFormat="1" applyFont="1" applyFill="1" applyAlignment="1">
      <alignment vertical="center"/>
    </xf>
    <xf numFmtId="38" fontId="7" fillId="31" borderId="0" xfId="35" applyNumberFormat="1" applyFont="1" applyFill="1" applyBorder="1" applyAlignment="1">
      <alignment vertical="center"/>
    </xf>
    <xf numFmtId="180" fontId="7" fillId="31" borderId="0" xfId="35" applyNumberFormat="1" applyFont="1" applyFill="1" applyBorder="1" applyAlignment="1">
      <alignment vertical="center"/>
    </xf>
    <xf numFmtId="38" fontId="7" fillId="24" borderId="29" xfId="35" applyFont="1" applyFill="1" applyBorder="1" applyAlignment="1">
      <alignment horizontal="left"/>
    </xf>
    <xf numFmtId="38" fontId="7" fillId="24" borderId="12" xfId="35" applyFont="1" applyFill="1" applyBorder="1" applyAlignment="1">
      <alignment horizontal="left" vertical="top" textRotation="255"/>
    </xf>
    <xf numFmtId="38" fontId="7" fillId="24" borderId="0" xfId="35" applyFont="1" applyFill="1" applyBorder="1" applyAlignment="1">
      <alignment vertical="top" textRotation="255"/>
    </xf>
    <xf numFmtId="38" fontId="7" fillId="24" borderId="0" xfId="35" applyFont="1" applyFill="1" applyAlignment="1">
      <alignment vertical="top" textRotation="255"/>
    </xf>
    <xf numFmtId="38" fontId="7" fillId="24" borderId="31" xfId="35" applyFont="1" applyFill="1" applyBorder="1" applyAlignment="1">
      <alignment horizontal="left" wrapText="1"/>
    </xf>
    <xf numFmtId="38" fontId="7" fillId="24" borderId="68" xfId="35" applyFont="1" applyFill="1" applyBorder="1" applyAlignment="1">
      <alignment horizontal="center" vertical="top" textRotation="255"/>
    </xf>
    <xf numFmtId="38" fontId="7" fillId="24" borderId="68" xfId="35" applyFont="1" applyFill="1" applyBorder="1" applyAlignment="1">
      <alignment horizontal="center" vertical="top" textRotation="255" wrapText="1"/>
    </xf>
    <xf numFmtId="38" fontId="7" fillId="24" borderId="23" xfId="35" applyFont="1" applyFill="1" applyBorder="1" applyAlignment="1">
      <alignment horizontal="center" vertical="top" textRotation="255" wrapText="1"/>
    </xf>
    <xf numFmtId="38" fontId="7" fillId="24" borderId="0" xfId="35" applyFont="1" applyFill="1" applyBorder="1" applyAlignment="1">
      <alignment vertical="center"/>
    </xf>
    <xf numFmtId="38" fontId="7" fillId="24" borderId="0" xfId="35" applyFont="1" applyFill="1" applyBorder="1" applyAlignment="1">
      <alignment horizontal="left" vertical="center"/>
    </xf>
    <xf numFmtId="38" fontId="7" fillId="24" borderId="0" xfId="35" applyFont="1" applyFill="1" applyAlignment="1">
      <alignment vertical="center"/>
    </xf>
    <xf numFmtId="0" fontId="31" fillId="0" borderId="0" xfId="0" applyFont="1" applyBorder="1" applyAlignment="1">
      <alignment vertical="center"/>
    </xf>
    <xf numFmtId="38" fontId="31" fillId="24" borderId="0" xfId="35" applyFont="1" applyFill="1" applyAlignment="1">
      <alignment vertical="center"/>
    </xf>
    <xf numFmtId="38" fontId="34" fillId="24" borderId="0" xfId="35" applyFont="1" applyFill="1"/>
    <xf numFmtId="38" fontId="34" fillId="24" borderId="0" xfId="35" applyFont="1" applyFill="1" applyAlignment="1">
      <alignment vertical="top" textRotation="255"/>
    </xf>
    <xf numFmtId="38" fontId="34" fillId="24" borderId="0" xfId="35" applyFont="1" applyFill="1" applyAlignment="1"/>
    <xf numFmtId="38" fontId="34" fillId="0" borderId="0" xfId="35" applyFont="1" applyFill="1" applyAlignment="1"/>
    <xf numFmtId="38" fontId="34" fillId="0" borderId="0" xfId="35" applyFont="1" applyFill="1"/>
    <xf numFmtId="38" fontId="31" fillId="24" borderId="0" xfId="35" applyFont="1" applyFill="1"/>
    <xf numFmtId="38" fontId="7" fillId="24" borderId="0" xfId="35" applyFont="1" applyFill="1"/>
    <xf numFmtId="38" fontId="34" fillId="24" borderId="0" xfId="35" applyFont="1" applyFill="1" applyAlignment="1">
      <alignment horizontal="left"/>
    </xf>
    <xf numFmtId="0" fontId="31" fillId="0" borderId="0" xfId="44" applyFont="1" applyAlignment="1">
      <alignment vertical="center"/>
    </xf>
    <xf numFmtId="0" fontId="34" fillId="0" borderId="0" xfId="44" applyFont="1" applyBorder="1"/>
    <xf numFmtId="0" fontId="34" fillId="0" borderId="0" xfId="44" applyFont="1"/>
    <xf numFmtId="0" fontId="34" fillId="0" borderId="0" xfId="44" applyFont="1" applyFill="1" applyBorder="1"/>
    <xf numFmtId="0" fontId="34" fillId="0" borderId="0" xfId="44" applyFont="1" applyFill="1"/>
    <xf numFmtId="0" fontId="31" fillId="0" borderId="0" xfId="44" applyFont="1" applyAlignment="1">
      <alignment horizontal="left"/>
    </xf>
    <xf numFmtId="0" fontId="31" fillId="0" borderId="0" xfId="44" applyFont="1"/>
    <xf numFmtId="0" fontId="34" fillId="0" borderId="0" xfId="44" applyFont="1" applyAlignment="1">
      <alignment horizontal="left"/>
    </xf>
    <xf numFmtId="0" fontId="9" fillId="0" borderId="0" xfId="49" applyFont="1" applyAlignment="1" applyProtection="1">
      <alignment vertical="center"/>
      <protection locked="0"/>
    </xf>
    <xf numFmtId="0" fontId="9" fillId="0" borderId="54" xfId="49" applyFont="1" applyBorder="1" applyAlignment="1" applyProtection="1">
      <alignment vertical="center"/>
      <protection locked="0"/>
    </xf>
    <xf numFmtId="0" fontId="9" fillId="0" borderId="0" xfId="49" applyFont="1" applyAlignment="1">
      <alignment vertical="center"/>
    </xf>
    <xf numFmtId="0" fontId="7" fillId="0" borderId="0" xfId="49" applyFont="1" applyBorder="1"/>
    <xf numFmtId="0" fontId="7" fillId="0" borderId="0" xfId="49" applyFont="1" applyBorder="1" applyProtection="1">
      <protection locked="0"/>
    </xf>
    <xf numFmtId="0" fontId="7" fillId="0" borderId="0" xfId="49" applyFont="1" applyProtection="1">
      <protection locked="0"/>
    </xf>
    <xf numFmtId="0" fontId="7" fillId="0" borderId="0" xfId="49" applyFont="1"/>
    <xf numFmtId="0" fontId="8" fillId="0" borderId="0" xfId="0" applyFont="1">
      <alignment vertical="center"/>
    </xf>
    <xf numFmtId="0" fontId="8" fillId="0" borderId="0" xfId="0" applyFont="1" applyFill="1">
      <alignment vertical="center"/>
    </xf>
    <xf numFmtId="0" fontId="7" fillId="0" borderId="0" xfId="49" applyFont="1" applyAlignment="1" applyProtection="1">
      <alignment vertical="center"/>
      <protection locked="0"/>
    </xf>
    <xf numFmtId="0" fontId="9" fillId="0" borderId="0" xfId="49" applyFont="1" applyProtection="1">
      <protection locked="0"/>
    </xf>
    <xf numFmtId="0" fontId="9" fillId="0" borderId="0" xfId="49" applyFont="1"/>
    <xf numFmtId="0" fontId="32" fillId="0" borderId="0" xfId="49" applyFont="1"/>
    <xf numFmtId="0" fontId="8" fillId="0" borderId="0" xfId="49" applyFont="1" applyAlignment="1">
      <alignment horizontal="left"/>
    </xf>
    <xf numFmtId="0" fontId="8" fillId="0" borderId="0" xfId="49" applyFont="1"/>
    <xf numFmtId="0" fontId="9" fillId="0" borderId="0" xfId="49" applyFont="1" applyBorder="1" applyProtection="1">
      <protection locked="0"/>
    </xf>
    <xf numFmtId="0" fontId="8" fillId="0" borderId="0" xfId="0" applyFont="1" applyAlignment="1">
      <alignment horizontal="left"/>
    </xf>
    <xf numFmtId="0" fontId="8" fillId="0" borderId="0" xfId="0" applyFont="1" applyBorder="1">
      <alignment vertical="center"/>
    </xf>
    <xf numFmtId="0" fontId="7" fillId="0" borderId="56" xfId="49" applyFont="1" applyBorder="1" applyAlignment="1" applyProtection="1">
      <alignment horizontal="center" vertical="center"/>
      <protection locked="0"/>
    </xf>
    <xf numFmtId="0" fontId="7" fillId="0" borderId="0" xfId="49" applyFont="1" applyBorder="1" applyAlignment="1" applyProtection="1">
      <alignment horizontal="center" vertical="center"/>
      <protection locked="0"/>
    </xf>
    <xf numFmtId="38" fontId="32" fillId="0" borderId="0" xfId="35" applyFont="1" applyAlignment="1">
      <alignment vertical="center"/>
    </xf>
    <xf numFmtId="38" fontId="7" fillId="0" borderId="58" xfId="35" applyFont="1" applyBorder="1" applyAlignment="1">
      <alignment horizontal="left" vertical="top"/>
    </xf>
    <xf numFmtId="38" fontId="7" fillId="0" borderId="59" xfId="35" applyFont="1" applyBorder="1" applyAlignment="1">
      <alignment horizontal="right"/>
    </xf>
    <xf numFmtId="38" fontId="8" fillId="0" borderId="0" xfId="35" applyFont="1"/>
    <xf numFmtId="0" fontId="8" fillId="0" borderId="0" xfId="47" applyFont="1" applyFill="1" applyBorder="1" applyAlignment="1">
      <alignment horizontal="center" vertical="center" wrapText="1"/>
    </xf>
    <xf numFmtId="38" fontId="8" fillId="0" borderId="0" xfId="35" applyFont="1" applyFill="1"/>
    <xf numFmtId="38" fontId="32" fillId="0" borderId="0" xfId="35" applyFont="1" applyFill="1" applyBorder="1"/>
    <xf numFmtId="38" fontId="32" fillId="0" borderId="0" xfId="35" applyFont="1" applyBorder="1"/>
    <xf numFmtId="0" fontId="29" fillId="0" borderId="0" xfId="46" applyFont="1" applyAlignment="1">
      <alignment horizontal="left" vertical="top"/>
    </xf>
    <xf numFmtId="0" fontId="29" fillId="0" borderId="0" xfId="46" applyFont="1" applyAlignment="1">
      <alignment horizontal="left"/>
    </xf>
    <xf numFmtId="0" fontId="36" fillId="0" borderId="0" xfId="46" applyFont="1"/>
    <xf numFmtId="177" fontId="37" fillId="0" borderId="0" xfId="35" applyNumberFormat="1" applyFont="1"/>
    <xf numFmtId="0" fontId="37" fillId="0" borderId="0" xfId="46" applyFont="1"/>
    <xf numFmtId="180" fontId="37" fillId="0" borderId="0" xfId="35" applyNumberFormat="1" applyFont="1"/>
    <xf numFmtId="0" fontId="36" fillId="0" borderId="0" xfId="46" applyFont="1" applyAlignment="1">
      <alignment horizontal="left" vertical="top"/>
    </xf>
    <xf numFmtId="0" fontId="36" fillId="0" borderId="0" xfId="46" applyFont="1" applyAlignment="1">
      <alignment horizontal="left"/>
    </xf>
    <xf numFmtId="38" fontId="8" fillId="0" borderId="0" xfId="35" applyFont="1" applyAlignment="1">
      <alignment horizontal="left" vertical="top"/>
    </xf>
    <xf numFmtId="38" fontId="8" fillId="0" borderId="0" xfId="35" applyFont="1" applyAlignment="1">
      <alignment horizontal="right"/>
    </xf>
    <xf numFmtId="38" fontId="7" fillId="0" borderId="20" xfId="35" applyFont="1" applyBorder="1" applyAlignment="1">
      <alignment horizontal="left" vertical="top"/>
    </xf>
    <xf numFmtId="38" fontId="7" fillId="0" borderId="13" xfId="35" applyFont="1" applyBorder="1" applyAlignment="1">
      <alignment horizontal="right"/>
    </xf>
    <xf numFmtId="38" fontId="8" fillId="0" borderId="0" xfId="35" applyFont="1" applyAlignment="1">
      <alignment vertical="center"/>
    </xf>
    <xf numFmtId="0" fontId="9" fillId="0" borderId="0" xfId="44" applyFont="1" applyAlignment="1">
      <alignment horizontal="center"/>
    </xf>
    <xf numFmtId="38" fontId="8" fillId="0" borderId="0" xfId="35" applyFont="1" applyAlignment="1">
      <alignment horizontal="left"/>
    </xf>
    <xf numFmtId="38" fontId="8" fillId="0" borderId="0" xfId="35" applyNumberFormat="1" applyFont="1"/>
    <xf numFmtId="180" fontId="8" fillId="0" borderId="0" xfId="35" applyNumberFormat="1" applyFont="1"/>
    <xf numFmtId="38" fontId="7" fillId="0" borderId="0" xfId="35" applyFont="1" applyFill="1"/>
    <xf numFmtId="38" fontId="7" fillId="0" borderId="58" xfId="35" applyFont="1" applyFill="1" applyBorder="1" applyAlignment="1">
      <alignment horizontal="left"/>
    </xf>
    <xf numFmtId="180" fontId="7" fillId="0" borderId="0" xfId="35" applyNumberFormat="1" applyFont="1"/>
    <xf numFmtId="38" fontId="7" fillId="0" borderId="12" xfId="35" applyFont="1" applyBorder="1" applyAlignment="1">
      <alignment horizontal="left"/>
    </xf>
    <xf numFmtId="0" fontId="7" fillId="0" borderId="31" xfId="44" applyFont="1" applyBorder="1" applyAlignment="1">
      <alignment horizontal="left" vertical="center" wrapText="1"/>
    </xf>
    <xf numFmtId="38" fontId="8" fillId="0" borderId="0" xfId="34" applyFont="1" applyAlignment="1"/>
    <xf numFmtId="176" fontId="8" fillId="0" borderId="0" xfId="35" applyNumberFormat="1" applyFont="1" applyAlignment="1">
      <alignment vertical="center"/>
    </xf>
    <xf numFmtId="176" fontId="32" fillId="0" borderId="0" xfId="35" applyNumberFormat="1" applyFont="1"/>
    <xf numFmtId="176" fontId="8" fillId="0" borderId="0" xfId="35" applyNumberFormat="1" applyFont="1"/>
    <xf numFmtId="38" fontId="9" fillId="0" borderId="0" xfId="35" applyFont="1" applyFill="1" applyAlignment="1">
      <alignment vertical="center"/>
    </xf>
    <xf numFmtId="0" fontId="9" fillId="0" borderId="0" xfId="44" applyFont="1" applyAlignment="1">
      <alignment vertical="center"/>
    </xf>
    <xf numFmtId="0" fontId="32" fillId="0" borderId="0" xfId="0" applyFont="1" applyFill="1">
      <alignment vertical="center"/>
    </xf>
    <xf numFmtId="177" fontId="7" fillId="0" borderId="0" xfId="35" applyNumberFormat="1" applyFont="1"/>
    <xf numFmtId="0" fontId="8" fillId="0" borderId="0" xfId="44" applyFont="1" applyAlignment="1">
      <alignment horizontal="left"/>
    </xf>
    <xf numFmtId="0" fontId="8" fillId="0" borderId="0" xfId="44" applyFont="1"/>
    <xf numFmtId="177" fontId="8" fillId="0" borderId="0" xfId="35" applyNumberFormat="1" applyFont="1"/>
    <xf numFmtId="38" fontId="8" fillId="0" borderId="0" xfId="34" applyFont="1" applyAlignment="1">
      <alignment horizontal="right"/>
    </xf>
    <xf numFmtId="38" fontId="32" fillId="0" borderId="0" xfId="35" applyFont="1" applyAlignment="1">
      <alignment horizontal="left"/>
    </xf>
    <xf numFmtId="38" fontId="9" fillId="31" borderId="54" xfId="35" applyFont="1" applyFill="1" applyBorder="1"/>
    <xf numFmtId="38" fontId="7" fillId="0" borderId="0" xfId="35" applyFont="1" applyFill="1" applyBorder="1"/>
    <xf numFmtId="38" fontId="8" fillId="0" borderId="0" xfId="34" applyFont="1" applyBorder="1" applyAlignment="1"/>
    <xf numFmtId="38" fontId="8" fillId="0" borderId="0" xfId="34" applyFont="1" applyFill="1" applyBorder="1" applyAlignment="1"/>
    <xf numFmtId="38" fontId="9" fillId="31" borderId="0" xfId="35" applyFont="1" applyFill="1" applyBorder="1"/>
    <xf numFmtId="38" fontId="7" fillId="0" borderId="0" xfId="35" applyFont="1" applyFill="1" applyBorder="1" applyAlignment="1">
      <alignment horizontal="center"/>
    </xf>
    <xf numFmtId="38" fontId="7" fillId="0" borderId="0" xfId="35" applyFont="1" applyFill="1" applyAlignment="1">
      <alignment horizontal="center"/>
    </xf>
    <xf numFmtId="38" fontId="7" fillId="0" borderId="0" xfId="35" applyFont="1" applyBorder="1" applyAlignment="1">
      <alignment horizontal="left"/>
    </xf>
    <xf numFmtId="0" fontId="34" fillId="0" borderId="0" xfId="0" applyFont="1" applyBorder="1" applyAlignment="1">
      <alignment vertical="center" wrapText="1"/>
    </xf>
    <xf numFmtId="0" fontId="34" fillId="0" borderId="0" xfId="0" applyFont="1" applyBorder="1" applyAlignment="1">
      <alignment horizontal="center" vertical="center"/>
    </xf>
    <xf numFmtId="38" fontId="8" fillId="0" borderId="0" xfId="34" applyFont="1" applyFill="1" applyBorder="1" applyAlignment="1">
      <alignment horizontal="center"/>
    </xf>
    <xf numFmtId="38" fontId="8" fillId="0" borderId="0" xfId="34" applyFont="1" applyFill="1" applyAlignment="1">
      <alignment horizontal="center"/>
    </xf>
    <xf numFmtId="38" fontId="8" fillId="0" borderId="0" xfId="34" applyFont="1" applyAlignment="1">
      <alignment horizontal="center"/>
    </xf>
    <xf numFmtId="0" fontId="34" fillId="0" borderId="0" xfId="0" applyFont="1" applyBorder="1" applyAlignment="1">
      <alignment vertical="center"/>
    </xf>
    <xf numFmtId="0" fontId="34" fillId="0" borderId="0" xfId="0" applyFont="1" applyFill="1" applyBorder="1" applyAlignment="1"/>
    <xf numFmtId="0" fontId="34" fillId="0" borderId="0" xfId="0" applyFont="1" applyFill="1" applyBorder="1" applyAlignment="1">
      <alignment vertical="center"/>
    </xf>
    <xf numFmtId="38" fontId="8" fillId="0" borderId="0" xfId="34" applyFont="1" applyFill="1" applyAlignment="1">
      <alignment vertical="center"/>
    </xf>
    <xf numFmtId="38" fontId="32" fillId="0" borderId="0" xfId="34" applyFont="1" applyAlignment="1"/>
    <xf numFmtId="38" fontId="8" fillId="0" borderId="0" xfId="34" applyFont="1" applyAlignment="1">
      <alignment horizontal="left"/>
    </xf>
    <xf numFmtId="38" fontId="8" fillId="0" borderId="0" xfId="34" applyFont="1" applyBorder="1" applyAlignment="1">
      <alignment horizontal="left"/>
    </xf>
    <xf numFmtId="38" fontId="8" fillId="0" borderId="0" xfId="34" applyFont="1" applyFill="1" applyBorder="1" applyAlignment="1">
      <alignment vertical="center"/>
    </xf>
    <xf numFmtId="38" fontId="38" fillId="0" borderId="0" xfId="34" applyFont="1" applyFill="1" applyBorder="1" applyAlignment="1">
      <alignment vertical="top" wrapText="1"/>
    </xf>
    <xf numFmtId="0" fontId="34" fillId="0" borderId="0" xfId="0" applyFont="1" applyBorder="1" applyAlignment="1">
      <alignment vertical="top" wrapText="1"/>
    </xf>
    <xf numFmtId="0" fontId="8" fillId="0" borderId="0" xfId="53" applyFont="1" applyBorder="1" applyAlignment="1">
      <alignment horizontal="center" vertical="center"/>
    </xf>
    <xf numFmtId="38" fontId="8" fillId="0" borderId="0" xfId="34" applyFont="1" applyFill="1" applyBorder="1" applyAlignment="1">
      <alignment horizontal="center" vertical="center" wrapText="1"/>
    </xf>
    <xf numFmtId="0" fontId="34" fillId="0" borderId="0" xfId="0" applyFont="1" applyFill="1" applyBorder="1" applyAlignment="1">
      <alignment vertical="top" wrapText="1"/>
    </xf>
    <xf numFmtId="38" fontId="8" fillId="0" borderId="0" xfId="34" applyFont="1" applyFill="1" applyAlignment="1">
      <alignment horizontal="left" vertical="center"/>
    </xf>
    <xf numFmtId="38" fontId="7" fillId="0" borderId="0" xfId="34" applyFont="1" applyFill="1" applyAlignment="1">
      <alignment vertical="center"/>
    </xf>
    <xf numFmtId="0" fontId="7" fillId="0" borderId="0" xfId="0" applyFont="1" applyBorder="1" applyAlignment="1">
      <alignment vertical="top" wrapText="1"/>
    </xf>
    <xf numFmtId="0" fontId="39" fillId="0" borderId="0" xfId="0" applyFont="1" applyBorder="1" applyAlignment="1">
      <alignment vertical="top" wrapText="1"/>
    </xf>
    <xf numFmtId="38" fontId="32" fillId="0" borderId="0" xfId="34" applyFont="1" applyBorder="1" applyAlignment="1"/>
    <xf numFmtId="38" fontId="7" fillId="0" borderId="0" xfId="35" applyFont="1" applyFill="1" applyAlignment="1">
      <alignment wrapText="1"/>
    </xf>
    <xf numFmtId="38" fontId="32" fillId="31" borderId="0" xfId="35" applyFont="1" applyFill="1"/>
    <xf numFmtId="38" fontId="32" fillId="31" borderId="54" xfId="35" applyFont="1" applyFill="1" applyBorder="1"/>
    <xf numFmtId="38" fontId="32" fillId="0" borderId="0" xfId="35" applyFont="1" applyFill="1"/>
    <xf numFmtId="38" fontId="8" fillId="0" borderId="0" xfId="35" applyFont="1" applyFill="1" applyAlignment="1"/>
    <xf numFmtId="38" fontId="32" fillId="0" borderId="20" xfId="35" applyFont="1" applyBorder="1" applyAlignment="1">
      <alignment vertical="center" wrapText="1"/>
    </xf>
    <xf numFmtId="38" fontId="32" fillId="0" borderId="20" xfId="35" applyFont="1" applyBorder="1"/>
    <xf numFmtId="0" fontId="32" fillId="0" borderId="0" xfId="44" applyFont="1"/>
    <xf numFmtId="0" fontId="8" fillId="0" borderId="0" xfId="44" applyFont="1" applyAlignment="1">
      <alignment wrapText="1"/>
    </xf>
    <xf numFmtId="0" fontId="8" fillId="0" borderId="0" xfId="44" applyFont="1" applyFill="1"/>
    <xf numFmtId="0" fontId="7" fillId="0" borderId="29" xfId="44" applyFont="1" applyBorder="1" applyAlignment="1">
      <alignment horizontal="left"/>
    </xf>
    <xf numFmtId="0" fontId="32" fillId="0" borderId="0" xfId="44" applyFont="1" applyAlignment="1">
      <alignment horizontal="center"/>
    </xf>
    <xf numFmtId="0" fontId="8" fillId="26" borderId="59" xfId="44" applyFont="1" applyFill="1" applyBorder="1" applyAlignment="1">
      <alignment horizontal="left" vertical="center"/>
    </xf>
    <xf numFmtId="0" fontId="32" fillId="0" borderId="0" xfId="44" applyFont="1" applyAlignment="1">
      <alignment vertical="center"/>
    </xf>
    <xf numFmtId="0" fontId="8" fillId="27" borderId="59" xfId="44" applyFont="1" applyFill="1" applyBorder="1" applyAlignment="1">
      <alignment horizontal="left" vertical="center"/>
    </xf>
    <xf numFmtId="0" fontId="32" fillId="0" borderId="0" xfId="44" applyFont="1" applyFill="1" applyAlignment="1">
      <alignment vertical="center"/>
    </xf>
    <xf numFmtId="0" fontId="8" fillId="0" borderId="59" xfId="44" applyFont="1" applyFill="1" applyBorder="1" applyAlignment="1">
      <alignment horizontal="left" vertical="center"/>
    </xf>
    <xf numFmtId="0" fontId="8" fillId="0" borderId="0" xfId="44" applyFont="1" applyFill="1" applyBorder="1" applyAlignment="1">
      <alignment horizontal="left" vertical="center"/>
    </xf>
    <xf numFmtId="0" fontId="32" fillId="0" borderId="0" xfId="44" applyFont="1" applyFill="1" applyBorder="1" applyAlignment="1">
      <alignment horizontal="left"/>
    </xf>
    <xf numFmtId="0" fontId="31" fillId="0" borderId="0" xfId="44" applyFont="1" applyBorder="1" applyAlignment="1">
      <alignment horizontal="left"/>
    </xf>
    <xf numFmtId="0" fontId="32" fillId="0" borderId="0" xfId="44" applyFont="1" applyBorder="1" applyAlignment="1">
      <alignment horizontal="left"/>
    </xf>
    <xf numFmtId="0" fontId="32" fillId="0" borderId="0" xfId="44" applyFont="1" applyBorder="1"/>
    <xf numFmtId="0" fontId="32" fillId="0" borderId="0" xfId="44" applyFont="1" applyBorder="1" applyAlignment="1">
      <alignment horizontal="right"/>
    </xf>
    <xf numFmtId="0" fontId="32" fillId="0" borderId="0" xfId="44" applyFont="1" applyAlignment="1">
      <alignment horizontal="left"/>
    </xf>
    <xf numFmtId="0" fontId="8" fillId="0" borderId="0" xfId="44" applyFont="1" applyAlignment="1">
      <alignment horizontal="right"/>
    </xf>
    <xf numFmtId="38" fontId="32" fillId="0" borderId="0" xfId="35" applyFont="1" applyAlignment="1">
      <alignment horizontal="center"/>
    </xf>
    <xf numFmtId="0" fontId="8" fillId="0" borderId="62" xfId="44" applyFont="1" applyBorder="1" applyAlignment="1">
      <alignment vertical="center" wrapText="1"/>
    </xf>
    <xf numFmtId="0" fontId="8" fillId="0" borderId="31" xfId="44" applyFont="1" applyBorder="1" applyAlignment="1">
      <alignment vertical="center" wrapText="1"/>
    </xf>
    <xf numFmtId="0" fontId="8" fillId="31" borderId="31" xfId="52" applyFont="1" applyFill="1" applyBorder="1" applyAlignment="1">
      <alignment horizontal="center" vertical="center"/>
    </xf>
    <xf numFmtId="38" fontId="39" fillId="0" borderId="0" xfId="34" applyFont="1" applyAlignment="1">
      <alignment vertical="center"/>
    </xf>
    <xf numFmtId="38" fontId="39" fillId="0" borderId="0" xfId="34" applyFont="1" applyAlignment="1">
      <alignment horizontal="left" vertical="center"/>
    </xf>
    <xf numFmtId="38" fontId="39" fillId="0" borderId="0" xfId="34" applyFont="1" applyAlignment="1">
      <alignment horizontal="right" vertical="center"/>
    </xf>
    <xf numFmtId="38" fontId="9" fillId="0" borderId="0" xfId="34" applyFont="1" applyBorder="1" applyAlignment="1">
      <alignment vertical="center"/>
    </xf>
    <xf numFmtId="38" fontId="9" fillId="0" borderId="0" xfId="34" applyFont="1" applyAlignment="1">
      <alignment vertical="center"/>
    </xf>
    <xf numFmtId="0" fontId="7" fillId="0" borderId="29" xfId="0" applyFont="1" applyBorder="1" applyAlignment="1">
      <alignment horizontal="center" vertical="center" wrapText="1"/>
    </xf>
    <xf numFmtId="38" fontId="7" fillId="0" borderId="12" xfId="34" quotePrefix="1" applyFont="1" applyFill="1" applyBorder="1" applyAlignment="1">
      <alignment horizontal="right" vertical="center"/>
    </xf>
    <xf numFmtId="38" fontId="7" fillId="0" borderId="59" xfId="34" applyFont="1" applyFill="1" applyBorder="1" applyAlignment="1">
      <alignment horizontal="right" vertical="center"/>
    </xf>
    <xf numFmtId="38" fontId="7" fillId="0" borderId="118" xfId="34" applyFont="1" applyFill="1" applyBorder="1" applyAlignment="1">
      <alignment horizontal="right" vertical="center"/>
    </xf>
    <xf numFmtId="38" fontId="7" fillId="0" borderId="119" xfId="35" applyFont="1" applyFill="1" applyBorder="1" applyAlignment="1">
      <alignment horizontal="center" vertical="center" wrapText="1"/>
    </xf>
    <xf numFmtId="38" fontId="7" fillId="28" borderId="119" xfId="34" applyFont="1" applyFill="1" applyBorder="1" applyAlignment="1">
      <alignment horizontal="right" vertical="center"/>
    </xf>
    <xf numFmtId="38" fontId="7" fillId="27" borderId="119" xfId="34" applyFont="1" applyFill="1" applyBorder="1" applyAlignment="1">
      <alignment horizontal="right" vertical="center"/>
    </xf>
    <xf numFmtId="38" fontId="7" fillId="0" borderId="120" xfId="34" applyFont="1" applyFill="1" applyBorder="1" applyAlignment="1">
      <alignment horizontal="right" vertical="center"/>
    </xf>
    <xf numFmtId="0" fontId="7" fillId="0" borderId="12" xfId="0" applyFont="1" applyBorder="1" applyAlignment="1">
      <alignment vertical="top" wrapText="1"/>
    </xf>
    <xf numFmtId="0" fontId="7" fillId="0" borderId="31" xfId="0" applyFont="1" applyBorder="1" applyAlignment="1">
      <alignment vertical="top" wrapText="1"/>
    </xf>
    <xf numFmtId="38" fontId="8" fillId="28" borderId="0" xfId="35" applyFont="1" applyFill="1" applyBorder="1"/>
    <xf numFmtId="38" fontId="7" fillId="28" borderId="12" xfId="35" applyFont="1" applyFill="1" applyBorder="1" applyAlignment="1"/>
    <xf numFmtId="38" fontId="8" fillId="28" borderId="12" xfId="35" applyFont="1" applyFill="1" applyBorder="1"/>
    <xf numFmtId="38" fontId="8" fillId="0" borderId="12" xfId="35" applyFont="1" applyBorder="1"/>
    <xf numFmtId="3" fontId="7" fillId="0" borderId="0" xfId="0" applyNumberFormat="1" applyFont="1" applyFill="1" applyBorder="1" applyAlignment="1">
      <alignment horizontal="right" vertical="center"/>
    </xf>
    <xf numFmtId="0" fontId="7" fillId="0" borderId="0" xfId="0" applyNumberFormat="1" applyFont="1" applyFill="1" applyBorder="1" applyAlignment="1">
      <alignment horizontal="right"/>
    </xf>
    <xf numFmtId="0" fontId="8" fillId="0" borderId="0" xfId="0" applyFont="1" applyFill="1" applyBorder="1">
      <alignment vertical="center"/>
    </xf>
    <xf numFmtId="0" fontId="7" fillId="0" borderId="0" xfId="49" applyFont="1" applyAlignment="1">
      <alignment horizontal="center" vertical="top" textRotation="255" wrapText="1"/>
    </xf>
    <xf numFmtId="38" fontId="7" fillId="0" borderId="12" xfId="35" quotePrefix="1" applyFont="1" applyFill="1" applyBorder="1" applyAlignment="1">
      <alignment horizontal="right" vertical="center"/>
    </xf>
    <xf numFmtId="38" fontId="7" fillId="0" borderId="13" xfId="34" applyFont="1" applyFill="1" applyBorder="1" applyAlignment="1">
      <alignment horizontal="right" vertical="center"/>
    </xf>
    <xf numFmtId="38" fontId="7" fillId="0" borderId="121" xfId="34" applyFont="1" applyFill="1" applyBorder="1" applyAlignment="1">
      <alignment horizontal="right" vertical="center"/>
    </xf>
    <xf numFmtId="0" fontId="7" fillId="0" borderId="20" xfId="49" applyFont="1" applyBorder="1" applyAlignment="1" applyProtection="1">
      <alignment horizontal="center" vertical="center"/>
      <protection locked="0"/>
    </xf>
    <xf numFmtId="38" fontId="7" fillId="0" borderId="13" xfId="35" applyFont="1" applyBorder="1" applyAlignment="1">
      <alignment horizontal="right" vertical="center"/>
    </xf>
    <xf numFmtId="38" fontId="7" fillId="0" borderId="12" xfId="35" applyFont="1" applyBorder="1" applyAlignment="1">
      <alignment horizontal="right"/>
    </xf>
    <xf numFmtId="38" fontId="7" fillId="0" borderId="0" xfId="35" applyFont="1" applyAlignment="1">
      <alignment horizontal="right"/>
    </xf>
    <xf numFmtId="38" fontId="7" fillId="0" borderId="23" xfId="35" applyFont="1" applyBorder="1" applyAlignment="1">
      <alignment horizontal="right"/>
    </xf>
    <xf numFmtId="38" fontId="7" fillId="26" borderId="23" xfId="35" applyFont="1" applyFill="1" applyBorder="1" applyAlignment="1">
      <alignment horizontal="right" vertical="center" wrapText="1"/>
    </xf>
    <xf numFmtId="38" fontId="7" fillId="26" borderId="23" xfId="35" applyNumberFormat="1" applyFont="1" applyFill="1" applyBorder="1" applyAlignment="1">
      <alignment horizontal="right" vertical="center"/>
    </xf>
    <xf numFmtId="38" fontId="7" fillId="0" borderId="23" xfId="35" applyFont="1" applyFill="1" applyBorder="1" applyAlignment="1">
      <alignment horizontal="center" vertical="center"/>
    </xf>
    <xf numFmtId="38" fontId="7" fillId="0" borderId="58" xfId="34" applyFont="1" applyFill="1" applyBorder="1" applyAlignment="1">
      <alignment horizontal="right" vertical="center"/>
    </xf>
    <xf numFmtId="38" fontId="7" fillId="0" borderId="72" xfId="34" applyFont="1" applyFill="1" applyBorder="1" applyAlignment="1">
      <alignment horizontal="right" vertical="center"/>
    </xf>
    <xf numFmtId="38" fontId="7" fillId="30" borderId="63" xfId="34" applyFont="1" applyFill="1" applyBorder="1" applyAlignment="1">
      <alignment horizontal="right" vertical="center"/>
    </xf>
    <xf numFmtId="38" fontId="7" fillId="30" borderId="60" xfId="34" applyFont="1" applyFill="1" applyBorder="1" applyAlignment="1">
      <alignment horizontal="right" vertical="center"/>
    </xf>
    <xf numFmtId="38" fontId="7" fillId="30" borderId="64" xfId="34" applyFont="1" applyFill="1" applyBorder="1" applyAlignment="1">
      <alignment horizontal="right" vertical="center"/>
    </xf>
    <xf numFmtId="38" fontId="7" fillId="30" borderId="29" xfId="34" applyFont="1" applyFill="1" applyBorder="1" applyAlignment="1">
      <alignment horizontal="right" vertical="center"/>
    </xf>
    <xf numFmtId="38" fontId="7" fillId="30" borderId="113" xfId="34" applyFont="1" applyFill="1" applyBorder="1" applyAlignment="1">
      <alignment horizontal="right" vertical="center"/>
    </xf>
    <xf numFmtId="40" fontId="7" fillId="0" borderId="13" xfId="34" applyNumberFormat="1" applyFont="1" applyFill="1" applyBorder="1" applyAlignment="1">
      <alignment horizontal="right" vertical="center"/>
    </xf>
    <xf numFmtId="38" fontId="7" fillId="0" borderId="74" xfId="34" applyFont="1" applyFill="1" applyBorder="1" applyAlignment="1">
      <alignment horizontal="right" vertical="center"/>
    </xf>
    <xf numFmtId="40" fontId="7" fillId="27" borderId="12" xfId="34" applyNumberFormat="1" applyFont="1" applyFill="1" applyBorder="1" applyAlignment="1">
      <alignment horizontal="right" vertical="center"/>
    </xf>
    <xf numFmtId="0" fontId="40" fillId="0" borderId="31" xfId="49" applyNumberFormat="1" applyFont="1" applyFill="1" applyBorder="1" applyAlignment="1" applyProtection="1">
      <alignment horizontal="center" vertical="top" textRotation="255" wrapText="1"/>
      <protection locked="0"/>
    </xf>
    <xf numFmtId="0" fontId="3" fillId="0" borderId="84" xfId="0" applyFont="1" applyBorder="1" applyAlignment="1">
      <alignment horizontal="center" vertical="center"/>
    </xf>
    <xf numFmtId="0" fontId="3" fillId="0" borderId="34" xfId="0" applyFont="1" applyBorder="1" applyAlignment="1">
      <alignment horizontal="center" vertical="center"/>
    </xf>
    <xf numFmtId="0" fontId="3" fillId="0" borderId="30" xfId="0" applyFont="1" applyBorder="1" applyAlignment="1">
      <alignment horizontal="center" vertical="center"/>
    </xf>
    <xf numFmtId="0" fontId="3" fillId="0" borderId="13" xfId="0" applyFont="1" applyBorder="1" applyAlignment="1">
      <alignment horizontal="center" vertical="center"/>
    </xf>
    <xf numFmtId="0" fontId="3" fillId="0" borderId="85" xfId="0" applyFont="1" applyBorder="1" applyAlignment="1">
      <alignment horizontal="center" vertical="center"/>
    </xf>
    <xf numFmtId="0" fontId="3" fillId="0" borderId="40" xfId="0" applyFont="1" applyBorder="1" applyAlignment="1">
      <alignment horizontal="center" vertical="center"/>
    </xf>
    <xf numFmtId="0" fontId="3" fillId="0" borderId="37" xfId="0" applyFont="1" applyBorder="1" applyAlignment="1">
      <alignment horizontal="center" vertical="center"/>
    </xf>
    <xf numFmtId="0" fontId="0" fillId="0" borderId="16" xfId="0" applyBorder="1" applyAlignment="1">
      <alignment vertical="center"/>
    </xf>
    <xf numFmtId="0" fontId="0" fillId="0" borderId="24" xfId="0" applyBorder="1" applyAlignment="1">
      <alignment vertical="center"/>
    </xf>
    <xf numFmtId="0" fontId="3" fillId="0" borderId="47" xfId="0" applyFont="1" applyBorder="1" applyAlignment="1">
      <alignment horizontal="center" vertical="center" wrapText="1"/>
    </xf>
    <xf numFmtId="0" fontId="0" fillId="0" borderId="22" xfId="0" applyBorder="1" applyAlignment="1">
      <alignment vertical="center" wrapText="1"/>
    </xf>
    <xf numFmtId="0" fontId="0" fillId="0" borderId="21" xfId="0" applyBorder="1" applyAlignment="1">
      <alignment vertical="center" wrapText="1"/>
    </xf>
    <xf numFmtId="0" fontId="3" fillId="0" borderId="22" xfId="0" applyFont="1" applyBorder="1" applyAlignment="1">
      <alignment horizontal="center" vertical="center" wrapText="1"/>
    </xf>
    <xf numFmtId="0" fontId="3" fillId="0" borderId="21" xfId="0" applyFont="1" applyBorder="1" applyAlignment="1">
      <alignment horizontal="center" vertical="center" wrapText="1"/>
    </xf>
    <xf numFmtId="0" fontId="4" fillId="0" borderId="25"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3" fillId="0" borderId="16" xfId="0" applyFont="1" applyBorder="1" applyAlignment="1">
      <alignment horizontal="center" vertical="center"/>
    </xf>
    <xf numFmtId="0" fontId="3" fillId="0" borderId="24" xfId="0" applyFont="1" applyBorder="1" applyAlignment="1">
      <alignment horizontal="center" vertical="center"/>
    </xf>
    <xf numFmtId="38" fontId="7" fillId="0" borderId="82" xfId="34" applyFont="1" applyBorder="1" applyAlignment="1">
      <alignment horizontal="left" vertical="center"/>
    </xf>
    <xf numFmtId="38" fontId="7" fillId="0" borderId="83" xfId="34" applyFont="1" applyBorder="1" applyAlignment="1">
      <alignment horizontal="left" vertical="center"/>
    </xf>
    <xf numFmtId="38" fontId="7" fillId="27" borderId="29" xfId="34" applyFont="1" applyFill="1" applyBorder="1" applyAlignment="1">
      <alignment horizontal="left" vertical="center"/>
    </xf>
    <xf numFmtId="38" fontId="7" fillId="27" borderId="83" xfId="34" applyFont="1" applyFill="1" applyBorder="1" applyAlignment="1">
      <alignment horizontal="left" vertical="center"/>
    </xf>
    <xf numFmtId="38" fontId="7" fillId="26" borderId="29" xfId="34" applyFont="1" applyFill="1" applyBorder="1" applyAlignment="1">
      <alignment horizontal="left" vertical="center" wrapText="1"/>
    </xf>
    <xf numFmtId="38" fontId="7" fillId="26" borderId="31" xfId="34" applyFont="1" applyFill="1" applyBorder="1" applyAlignment="1">
      <alignment horizontal="left" vertical="center" wrapText="1"/>
    </xf>
    <xf numFmtId="38" fontId="7" fillId="27" borderId="82" xfId="34" applyFont="1" applyFill="1" applyBorder="1" applyAlignment="1">
      <alignment horizontal="left" vertical="center"/>
    </xf>
    <xf numFmtId="38" fontId="7" fillId="0" borderId="82" xfId="34" applyFont="1" applyFill="1" applyBorder="1" applyAlignment="1">
      <alignment horizontal="left" vertical="center"/>
    </xf>
    <xf numFmtId="38" fontId="7" fillId="0" borderId="83" xfId="34" applyFont="1" applyFill="1" applyBorder="1" applyAlignment="1">
      <alignment horizontal="left" vertical="center"/>
    </xf>
    <xf numFmtId="38" fontId="7" fillId="0" borderId="12" xfId="34" applyFont="1" applyBorder="1" applyAlignment="1">
      <alignment horizontal="left" vertical="center"/>
    </xf>
    <xf numFmtId="38" fontId="9" fillId="0" borderId="0" xfId="34" applyFont="1" applyBorder="1" applyAlignment="1">
      <alignment vertical="center"/>
    </xf>
    <xf numFmtId="38" fontId="7" fillId="0" borderId="29" xfId="34" applyFont="1" applyBorder="1" applyAlignment="1">
      <alignment horizontal="left" vertical="center"/>
    </xf>
    <xf numFmtId="38" fontId="7" fillId="0" borderId="31" xfId="34" applyFont="1" applyBorder="1" applyAlignment="1">
      <alignment horizontal="left" vertical="center"/>
    </xf>
    <xf numFmtId="38" fontId="7" fillId="0" borderId="29" xfId="34" applyFont="1" applyBorder="1" applyAlignment="1">
      <alignment horizontal="center" vertical="center" textRotation="255"/>
    </xf>
    <xf numFmtId="0" fontId="8" fillId="0" borderId="31" xfId="50" applyFont="1" applyBorder="1" applyAlignment="1">
      <alignment horizontal="center" vertical="center" textRotation="255"/>
    </xf>
    <xf numFmtId="38" fontId="7" fillId="0" borderId="67" xfId="34" applyFont="1" applyFill="1" applyBorder="1" applyAlignment="1">
      <alignment horizontal="center" vertical="center" wrapText="1"/>
    </xf>
    <xf numFmtId="0" fontId="8" fillId="0" borderId="56" xfId="50" applyFont="1" applyFill="1" applyBorder="1" applyAlignment="1">
      <alignment horizontal="center" vertical="center"/>
    </xf>
    <xf numFmtId="0" fontId="8" fillId="0" borderId="74" xfId="50" applyFont="1" applyFill="1" applyBorder="1" applyAlignment="1">
      <alignment horizontal="center" vertical="center"/>
    </xf>
    <xf numFmtId="38" fontId="7" fillId="0" borderId="67" xfId="34" applyFont="1" applyFill="1" applyBorder="1" applyAlignment="1">
      <alignment horizontal="center" vertical="center"/>
    </xf>
    <xf numFmtId="38" fontId="7" fillId="0" borderId="56" xfId="34" applyFont="1" applyFill="1" applyBorder="1" applyAlignment="1">
      <alignment horizontal="center" vertical="center"/>
    </xf>
    <xf numFmtId="38" fontId="7" fillId="0" borderId="74" xfId="34" applyFont="1" applyFill="1" applyBorder="1" applyAlignment="1">
      <alignment horizontal="center" vertical="center"/>
    </xf>
    <xf numFmtId="38" fontId="7" fillId="0" borderId="55" xfId="34" applyFont="1" applyBorder="1" applyAlignment="1">
      <alignment horizontal="center"/>
    </xf>
    <xf numFmtId="38" fontId="7" fillId="0" borderId="59" xfId="34" applyFont="1" applyBorder="1" applyAlignment="1">
      <alignment horizontal="center"/>
    </xf>
    <xf numFmtId="38" fontId="7" fillId="0" borderId="0" xfId="34" applyFont="1" applyBorder="1" applyAlignment="1">
      <alignment horizontal="center"/>
    </xf>
    <xf numFmtId="38" fontId="7" fillId="0" borderId="13" xfId="34" applyFont="1" applyBorder="1" applyAlignment="1">
      <alignment horizontal="center"/>
    </xf>
    <xf numFmtId="38" fontId="7" fillId="0" borderId="54" xfId="34" applyFont="1" applyBorder="1" applyAlignment="1">
      <alignment horizontal="center"/>
    </xf>
    <xf numFmtId="38" fontId="7" fillId="0" borderId="72" xfId="34" applyFont="1" applyBorder="1" applyAlignment="1">
      <alignment horizontal="center"/>
    </xf>
    <xf numFmtId="38" fontId="7" fillId="0" borderId="0" xfId="34" applyFont="1" applyBorder="1" applyAlignment="1">
      <alignment horizontal="center" vertical="center" textRotation="255" wrapText="1"/>
    </xf>
    <xf numFmtId="38" fontId="7" fillId="0" borderId="13" xfId="34" applyFont="1" applyBorder="1" applyAlignment="1">
      <alignment horizontal="center" vertical="center" textRotation="255" wrapText="1"/>
    </xf>
    <xf numFmtId="38" fontId="7" fillId="0" borderId="72" xfId="34" applyFont="1" applyBorder="1" applyAlignment="1">
      <alignment horizontal="center" vertical="center" textRotation="255" wrapText="1"/>
    </xf>
    <xf numFmtId="38" fontId="7" fillId="0" borderId="67" xfId="34" applyFont="1" applyFill="1" applyBorder="1" applyAlignment="1">
      <alignment horizontal="center" vertical="center" readingOrder="2"/>
    </xf>
    <xf numFmtId="0" fontId="8" fillId="0" borderId="56" xfId="50" applyFont="1" applyFill="1" applyBorder="1" applyAlignment="1">
      <alignment horizontal="center" vertical="center" readingOrder="2"/>
    </xf>
    <xf numFmtId="0" fontId="8" fillId="0" borderId="74" xfId="50" applyFont="1" applyFill="1" applyBorder="1" applyAlignment="1">
      <alignment horizontal="center" vertical="center" readingOrder="2"/>
    </xf>
    <xf numFmtId="49" fontId="7" fillId="0" borderId="29" xfId="34" applyNumberFormat="1" applyFont="1" applyFill="1" applyBorder="1" applyAlignment="1">
      <alignment horizontal="center" vertical="center"/>
    </xf>
    <xf numFmtId="0" fontId="8" fillId="0" borderId="31" xfId="50" applyFont="1" applyFill="1" applyBorder="1" applyAlignment="1">
      <alignment horizontal="center" vertical="center"/>
    </xf>
    <xf numFmtId="38" fontId="7" fillId="0" borderId="67" xfId="34" applyFont="1" applyBorder="1" applyAlignment="1">
      <alignment horizontal="center" vertical="top" shrinkToFit="1"/>
    </xf>
    <xf numFmtId="0" fontId="8" fillId="0" borderId="56" xfId="50" applyFont="1" applyBorder="1" applyAlignment="1">
      <alignment shrinkToFit="1"/>
    </xf>
    <xf numFmtId="0" fontId="8" fillId="0" borderId="74" xfId="50" applyFont="1" applyBorder="1" applyAlignment="1">
      <alignment shrinkToFit="1"/>
    </xf>
    <xf numFmtId="38" fontId="7" fillId="0" borderId="29" xfId="34" applyFont="1" applyFill="1" applyBorder="1" applyAlignment="1">
      <alignment horizontal="center" vertical="center" textRotation="255"/>
    </xf>
    <xf numFmtId="0" fontId="8" fillId="0" borderId="12" xfId="50" applyFont="1" applyFill="1" applyBorder="1" applyAlignment="1">
      <alignment horizontal="center" vertical="center" textRotation="255"/>
    </xf>
    <xf numFmtId="0" fontId="8" fillId="0" borderId="31" xfId="50" applyFont="1" applyFill="1" applyBorder="1" applyAlignment="1">
      <alignment horizontal="center" vertical="center" textRotation="255"/>
    </xf>
    <xf numFmtId="0" fontId="8" fillId="0" borderId="74" xfId="50" applyFont="1" applyFill="1" applyBorder="1" applyAlignment="1"/>
    <xf numFmtId="38" fontId="7" fillId="0" borderId="29" xfId="34" applyFont="1" applyFill="1" applyBorder="1" applyAlignment="1">
      <alignment horizontal="center" vertical="center" textRotation="255" wrapText="1"/>
    </xf>
    <xf numFmtId="0" fontId="8" fillId="0" borderId="31" xfId="50" applyFont="1" applyFill="1" applyBorder="1" applyAlignment="1"/>
    <xf numFmtId="38" fontId="7" fillId="0" borderId="12" xfId="34" applyFont="1" applyFill="1" applyBorder="1" applyAlignment="1">
      <alignment horizontal="center" vertical="center" textRotation="255"/>
    </xf>
    <xf numFmtId="38" fontId="7" fillId="0" borderId="31" xfId="34" applyFont="1" applyFill="1" applyBorder="1" applyAlignment="1">
      <alignment horizontal="center" vertical="center" textRotation="255"/>
    </xf>
    <xf numFmtId="38" fontId="7" fillId="0" borderId="67" xfId="34" applyFont="1" applyBorder="1" applyAlignment="1">
      <alignment horizontal="center"/>
    </xf>
    <xf numFmtId="0" fontId="8" fillId="0" borderId="56" xfId="50" applyFont="1" applyBorder="1" applyAlignment="1">
      <alignment horizontal="center"/>
    </xf>
    <xf numFmtId="0" fontId="8" fillId="0" borderId="74" xfId="50" applyFont="1" applyBorder="1" applyAlignment="1">
      <alignment horizontal="center"/>
    </xf>
    <xf numFmtId="38" fontId="7" fillId="0" borderId="67" xfId="34" applyFont="1" applyBorder="1" applyAlignment="1">
      <alignment horizontal="center" vertical="center"/>
    </xf>
    <xf numFmtId="38" fontId="7" fillId="0" borderId="74" xfId="34" applyFont="1" applyBorder="1" applyAlignment="1">
      <alignment horizontal="center" vertical="center"/>
    </xf>
    <xf numFmtId="38" fontId="7" fillId="0" borderId="12" xfId="34" applyFont="1" applyFill="1" applyBorder="1" applyAlignment="1">
      <alignment horizontal="center" vertical="center" textRotation="255" wrapText="1"/>
    </xf>
    <xf numFmtId="38" fontId="7" fillId="0" borderId="31" xfId="34" applyFont="1" applyFill="1" applyBorder="1" applyAlignment="1">
      <alignment horizontal="center" vertical="center" textRotation="255" wrapText="1"/>
    </xf>
    <xf numFmtId="38" fontId="7" fillId="29" borderId="29" xfId="34" applyFont="1" applyFill="1" applyBorder="1" applyAlignment="1">
      <alignment horizontal="center" vertical="center" wrapText="1"/>
    </xf>
    <xf numFmtId="38" fontId="7" fillId="29" borderId="31" xfId="34" applyFont="1" applyFill="1" applyBorder="1" applyAlignment="1">
      <alignment horizontal="center" vertical="center" wrapText="1"/>
    </xf>
    <xf numFmtId="38" fontId="7" fillId="0" borderId="29" xfId="34" applyFont="1" applyFill="1" applyBorder="1" applyAlignment="1">
      <alignment horizontal="center" vertical="center" wrapText="1"/>
    </xf>
    <xf numFmtId="38" fontId="7" fillId="0" borderId="31" xfId="34" applyFont="1" applyFill="1" applyBorder="1" applyAlignment="1">
      <alignment horizontal="center" vertical="center" wrapText="1"/>
    </xf>
    <xf numFmtId="38" fontId="7" fillId="0" borderId="23" xfId="34" applyFont="1" applyFill="1" applyBorder="1" applyAlignment="1">
      <alignment horizontal="center" vertical="center" wrapText="1"/>
    </xf>
    <xf numFmtId="0" fontId="8" fillId="0" borderId="23" xfId="51" applyFont="1" applyFill="1" applyBorder="1" applyAlignment="1">
      <alignment horizontal="center" vertical="center" wrapText="1"/>
    </xf>
    <xf numFmtId="38" fontId="7" fillId="0" borderId="23" xfId="34" applyFont="1" applyBorder="1" applyAlignment="1">
      <alignment horizontal="center" vertical="center" wrapText="1"/>
    </xf>
    <xf numFmtId="38" fontId="7" fillId="0" borderId="12" xfId="34" applyFont="1" applyFill="1" applyBorder="1" applyAlignment="1">
      <alignment horizontal="center" wrapText="1"/>
    </xf>
    <xf numFmtId="38" fontId="7" fillId="0" borderId="31" xfId="34" applyFont="1" applyFill="1" applyBorder="1" applyAlignment="1">
      <alignment horizontal="center" wrapText="1"/>
    </xf>
    <xf numFmtId="38" fontId="7" fillId="0" borderId="59" xfId="34" applyFont="1" applyFill="1" applyBorder="1" applyAlignment="1">
      <alignment horizontal="center" vertical="center" wrapText="1"/>
    </xf>
    <xf numFmtId="38" fontId="7" fillId="0" borderId="13" xfId="34" applyFont="1" applyFill="1" applyBorder="1" applyAlignment="1">
      <alignment horizontal="center" vertical="center" wrapText="1"/>
    </xf>
    <xf numFmtId="38" fontId="7" fillId="0" borderId="72" xfId="34" applyFont="1" applyFill="1" applyBorder="1" applyAlignment="1">
      <alignment horizontal="center" vertical="center" wrapText="1"/>
    </xf>
    <xf numFmtId="38" fontId="7" fillId="0" borderId="12" xfId="34" applyFont="1" applyFill="1" applyBorder="1" applyAlignment="1">
      <alignment horizontal="center" vertical="center" wrapText="1"/>
    </xf>
    <xf numFmtId="38" fontId="7" fillId="30" borderId="29" xfId="34" applyFont="1" applyFill="1" applyBorder="1" applyAlignment="1">
      <alignment horizontal="center" vertical="center" wrapText="1"/>
    </xf>
    <xf numFmtId="38" fontId="7" fillId="30" borderId="12" xfId="34" applyFont="1" applyFill="1" applyBorder="1" applyAlignment="1">
      <alignment horizontal="center" vertical="center" wrapText="1"/>
    </xf>
    <xf numFmtId="38" fontId="7" fillId="30" borderId="31" xfId="34" applyFont="1" applyFill="1" applyBorder="1" applyAlignment="1">
      <alignment horizontal="center" vertical="center" wrapText="1"/>
    </xf>
    <xf numFmtId="38" fontId="7" fillId="0" borderId="29" xfId="34" applyFont="1" applyBorder="1" applyAlignment="1">
      <alignment horizontal="center" vertical="center" textRotation="255" wrapText="1"/>
    </xf>
    <xf numFmtId="38" fontId="7" fillId="0" borderId="12" xfId="34" applyFont="1" applyBorder="1" applyAlignment="1">
      <alignment horizontal="center" vertical="center" textRotation="255" wrapText="1"/>
    </xf>
    <xf numFmtId="0" fontId="8" fillId="0" borderId="12" xfId="52" applyFont="1" applyFill="1" applyBorder="1" applyAlignment="1">
      <alignment horizontal="center" vertical="center" textRotation="255" wrapText="1"/>
    </xf>
    <xf numFmtId="0" fontId="8" fillId="0" borderId="12" xfId="52" applyFont="1" applyBorder="1" applyAlignment="1">
      <alignment horizontal="center" vertical="center" textRotation="255"/>
    </xf>
    <xf numFmtId="0" fontId="8" fillId="0" borderId="23" xfId="52" applyFont="1" applyFill="1" applyBorder="1" applyAlignment="1">
      <alignment horizontal="center" vertical="center" wrapText="1"/>
    </xf>
    <xf numFmtId="38" fontId="7" fillId="0" borderId="29" xfId="35" applyFont="1" applyBorder="1" applyAlignment="1">
      <alignment vertical="center" textRotation="255" wrapText="1"/>
    </xf>
    <xf numFmtId="38" fontId="7" fillId="0" borderId="12" xfId="35" applyFont="1" applyBorder="1" applyAlignment="1">
      <alignment vertical="center" textRotation="255" wrapText="1"/>
    </xf>
    <xf numFmtId="38" fontId="7" fillId="0" borderId="31" xfId="35" applyFont="1" applyBorder="1" applyAlignment="1">
      <alignment vertical="center" textRotation="255" wrapText="1"/>
    </xf>
    <xf numFmtId="0" fontId="9" fillId="0" borderId="0" xfId="44" applyFont="1" applyBorder="1" applyAlignment="1">
      <alignment horizontal="left"/>
    </xf>
    <xf numFmtId="38" fontId="7" fillId="0" borderId="58" xfId="35" applyFont="1" applyBorder="1" applyAlignment="1">
      <alignment horizontal="center" vertical="center" wrapText="1"/>
    </xf>
    <xf numFmtId="38" fontId="7" fillId="0" borderId="55" xfId="35" applyFont="1" applyBorder="1" applyAlignment="1">
      <alignment horizontal="center" vertical="center" wrapText="1"/>
    </xf>
    <xf numFmtId="38" fontId="7" fillId="0" borderId="59" xfId="35" applyFont="1" applyBorder="1" applyAlignment="1">
      <alignment horizontal="center" vertical="center" wrapText="1"/>
    </xf>
    <xf numFmtId="38" fontId="7" fillId="0" borderId="67" xfId="35" applyFont="1" applyBorder="1" applyAlignment="1">
      <alignment horizontal="center" vertical="center" wrapText="1"/>
    </xf>
    <xf numFmtId="38" fontId="7" fillId="0" borderId="56" xfId="35" applyFont="1" applyBorder="1" applyAlignment="1">
      <alignment horizontal="center" vertical="center" wrapText="1"/>
    </xf>
    <xf numFmtId="38" fontId="7" fillId="0" borderId="74" xfId="35" applyFont="1" applyBorder="1" applyAlignment="1">
      <alignment horizontal="center" vertical="center" wrapText="1"/>
    </xf>
    <xf numFmtId="0" fontId="9" fillId="0" borderId="0" xfId="44" applyNumberFormat="1" applyFont="1" applyBorder="1" applyAlignment="1">
      <alignment horizontal="left" vertical="top"/>
    </xf>
    <xf numFmtId="0" fontId="7" fillId="0" borderId="67" xfId="44" applyFont="1" applyBorder="1" applyAlignment="1">
      <alignment horizontal="center" vertical="center" wrapText="1"/>
    </xf>
    <xf numFmtId="0" fontId="7" fillId="0" borderId="74" xfId="44" applyFont="1" applyBorder="1" applyAlignment="1">
      <alignment horizontal="center" vertical="center" wrapText="1"/>
    </xf>
    <xf numFmtId="0" fontId="7" fillId="0" borderId="55" xfId="44" applyFont="1" applyFill="1" applyBorder="1" applyAlignment="1">
      <alignment horizontal="center" wrapText="1"/>
    </xf>
    <xf numFmtId="0" fontId="8" fillId="0" borderId="59" xfId="44" applyFont="1" applyFill="1" applyBorder="1"/>
    <xf numFmtId="0" fontId="8" fillId="0" borderId="54" xfId="44" applyFont="1" applyFill="1" applyBorder="1"/>
    <xf numFmtId="0" fontId="8" fillId="0" borderId="72" xfId="44" applyFont="1" applyFill="1" applyBorder="1"/>
    <xf numFmtId="0" fontId="7" fillId="0" borderId="82" xfId="44" applyNumberFormat="1" applyFont="1" applyBorder="1" applyAlignment="1">
      <alignment horizontal="left" vertical="center"/>
    </xf>
    <xf numFmtId="0" fontId="7" fillId="0" borderId="12" xfId="44" applyNumberFormat="1" applyFont="1" applyBorder="1" applyAlignment="1">
      <alignment horizontal="left" vertical="center"/>
    </xf>
    <xf numFmtId="0" fontId="7" fillId="0" borderId="83" xfId="44" applyNumberFormat="1" applyFont="1" applyBorder="1" applyAlignment="1">
      <alignment horizontal="left" vertical="center"/>
    </xf>
    <xf numFmtId="0" fontId="7" fillId="26" borderId="29" xfId="44" applyFont="1" applyFill="1" applyBorder="1" applyAlignment="1">
      <alignment horizontal="left" vertical="center"/>
    </xf>
    <xf numFmtId="0" fontId="7" fillId="26" borderId="12" xfId="44" applyFont="1" applyFill="1" applyBorder="1" applyAlignment="1">
      <alignment horizontal="left" vertical="center"/>
    </xf>
    <xf numFmtId="0" fontId="7" fillId="26" borderId="31" xfId="44" applyFont="1" applyFill="1" applyBorder="1" applyAlignment="1">
      <alignment horizontal="left" vertical="center"/>
    </xf>
    <xf numFmtId="0" fontId="7" fillId="0" borderId="31" xfId="44" applyNumberFormat="1" applyFont="1" applyBorder="1" applyAlignment="1">
      <alignment horizontal="left" vertical="center"/>
    </xf>
    <xf numFmtId="0" fontId="7" fillId="0" borderId="29" xfId="44" applyNumberFormat="1" applyFont="1" applyBorder="1" applyAlignment="1">
      <alignment horizontal="left" vertical="center"/>
    </xf>
    <xf numFmtId="0" fontId="7" fillId="27" borderId="29" xfId="44" applyNumberFormat="1" applyFont="1" applyFill="1" applyBorder="1" applyAlignment="1">
      <alignment horizontal="left" vertical="center"/>
    </xf>
    <xf numFmtId="0" fontId="7" fillId="27" borderId="12" xfId="44" applyNumberFormat="1" applyFont="1" applyFill="1" applyBorder="1" applyAlignment="1">
      <alignment horizontal="left" vertical="center"/>
    </xf>
    <xf numFmtId="0" fontId="7" fillId="27" borderId="31" xfId="44" applyNumberFormat="1" applyFont="1" applyFill="1" applyBorder="1" applyAlignment="1">
      <alignment horizontal="left" vertical="center"/>
    </xf>
    <xf numFmtId="0" fontId="7" fillId="27" borderId="82" xfId="44" applyNumberFormat="1" applyFont="1" applyFill="1" applyBorder="1" applyAlignment="1">
      <alignment horizontal="left" vertical="center"/>
    </xf>
    <xf numFmtId="0" fontId="7" fillId="27" borderId="83" xfId="44" applyNumberFormat="1" applyFont="1" applyFill="1" applyBorder="1" applyAlignment="1">
      <alignment horizontal="left" vertical="center"/>
    </xf>
    <xf numFmtId="0" fontId="7" fillId="27" borderId="29" xfId="44" applyNumberFormat="1" applyFont="1" applyFill="1" applyBorder="1" applyAlignment="1">
      <alignment horizontal="left" vertical="center" shrinkToFit="1"/>
    </xf>
    <xf numFmtId="0" fontId="7" fillId="27" borderId="12" xfId="44" applyNumberFormat="1" applyFont="1" applyFill="1" applyBorder="1" applyAlignment="1">
      <alignment horizontal="left" vertical="center" shrinkToFit="1"/>
    </xf>
    <xf numFmtId="0" fontId="7" fillId="27" borderId="31" xfId="44" applyNumberFormat="1" applyFont="1" applyFill="1" applyBorder="1" applyAlignment="1">
      <alignment horizontal="left" vertical="center" shrinkToFit="1"/>
    </xf>
    <xf numFmtId="38" fontId="7" fillId="26" borderId="29" xfId="35" applyFont="1" applyFill="1" applyBorder="1" applyAlignment="1">
      <alignment horizontal="left" vertical="center"/>
    </xf>
    <xf numFmtId="38" fontId="7" fillId="26" borderId="12" xfId="35" applyFont="1" applyFill="1" applyBorder="1" applyAlignment="1">
      <alignment horizontal="left" vertical="center"/>
    </xf>
    <xf numFmtId="38" fontId="7" fillId="26" borderId="31" xfId="35" applyFont="1" applyFill="1" applyBorder="1" applyAlignment="1">
      <alignment horizontal="left" vertical="center"/>
    </xf>
    <xf numFmtId="38" fontId="7" fillId="27" borderId="29" xfId="35" applyFont="1" applyFill="1" applyBorder="1" applyAlignment="1">
      <alignment horizontal="left" vertical="center"/>
    </xf>
    <xf numFmtId="38" fontId="7" fillId="27" borderId="12" xfId="35" applyFont="1" applyFill="1" applyBorder="1" applyAlignment="1">
      <alignment horizontal="left" vertical="center"/>
    </xf>
    <xf numFmtId="38" fontId="7" fillId="27" borderId="31" xfId="35" applyFont="1" applyFill="1" applyBorder="1" applyAlignment="1">
      <alignment horizontal="left" vertical="center"/>
    </xf>
    <xf numFmtId="38" fontId="7" fillId="0" borderId="29" xfId="35" applyFont="1" applyBorder="1" applyAlignment="1">
      <alignment horizontal="left" vertical="center"/>
    </xf>
    <xf numFmtId="38" fontId="7" fillId="0" borderId="12" xfId="35" applyFont="1" applyBorder="1" applyAlignment="1">
      <alignment horizontal="left" vertical="center"/>
    </xf>
    <xf numFmtId="38" fontId="7" fillId="0" borderId="31" xfId="35" applyFont="1" applyBorder="1" applyAlignment="1">
      <alignment horizontal="left" vertical="center"/>
    </xf>
    <xf numFmtId="38" fontId="7" fillId="0" borderId="67" xfId="35" applyFont="1" applyBorder="1" applyAlignment="1">
      <alignment horizontal="center"/>
    </xf>
    <xf numFmtId="38" fontId="7" fillId="0" borderId="56" xfId="35" applyFont="1" applyBorder="1" applyAlignment="1">
      <alignment horizontal="center"/>
    </xf>
    <xf numFmtId="38" fontId="7" fillId="0" borderId="55" xfId="35" applyFont="1" applyBorder="1" applyAlignment="1">
      <alignment horizontal="center"/>
    </xf>
    <xf numFmtId="38" fontId="7" fillId="0" borderId="74" xfId="35" applyFont="1" applyBorder="1" applyAlignment="1">
      <alignment horizontal="center"/>
    </xf>
    <xf numFmtId="38" fontId="7" fillId="0" borderId="29" xfId="35" applyFont="1" applyFill="1" applyBorder="1" applyAlignment="1">
      <alignment horizontal="center" vertical="center" textRotation="255" wrapText="1"/>
    </xf>
    <xf numFmtId="38" fontId="7" fillId="0" borderId="31" xfId="35" applyFont="1" applyFill="1" applyBorder="1" applyAlignment="1">
      <alignment horizontal="center" vertical="center" textRotation="255" wrapText="1"/>
    </xf>
    <xf numFmtId="38" fontId="7" fillId="0" borderId="58" xfId="35" applyFont="1" applyFill="1" applyBorder="1" applyAlignment="1">
      <alignment horizontal="center" vertical="center" textRotation="255" wrapText="1"/>
    </xf>
    <xf numFmtId="38" fontId="7" fillId="0" borderId="62" xfId="35" applyFont="1" applyFill="1" applyBorder="1" applyAlignment="1">
      <alignment horizontal="center" vertical="center" textRotation="255" wrapText="1"/>
    </xf>
    <xf numFmtId="38" fontId="9" fillId="0" borderId="0" xfId="35" applyFont="1" applyBorder="1" applyAlignment="1">
      <alignment horizontal="left" vertical="top"/>
    </xf>
    <xf numFmtId="38" fontId="7" fillId="0" borderId="58" xfId="35" applyFont="1" applyFill="1" applyBorder="1" applyAlignment="1">
      <alignment horizontal="center" vertical="center" wrapText="1"/>
    </xf>
    <xf numFmtId="38" fontId="7" fillId="0" borderId="59" xfId="35" applyFont="1" applyFill="1" applyBorder="1" applyAlignment="1">
      <alignment horizontal="center" vertical="center" wrapText="1"/>
    </xf>
    <xf numFmtId="0" fontId="34" fillId="0" borderId="62" xfId="0" applyFont="1" applyFill="1" applyBorder="1" applyAlignment="1">
      <alignment horizontal="center" vertical="center"/>
    </xf>
    <xf numFmtId="0" fontId="34" fillId="0" borderId="72" xfId="0" applyFont="1" applyFill="1" applyBorder="1" applyAlignment="1">
      <alignment horizontal="center" vertical="center"/>
    </xf>
    <xf numFmtId="38" fontId="7" fillId="0" borderId="58" xfId="35" applyFont="1" applyFill="1" applyBorder="1" applyAlignment="1">
      <alignment horizontal="center" vertical="center"/>
    </xf>
    <xf numFmtId="38" fontId="7" fillId="0" borderId="59" xfId="35" applyFont="1" applyFill="1" applyBorder="1" applyAlignment="1">
      <alignment horizontal="center" vertical="center"/>
    </xf>
    <xf numFmtId="38" fontId="7" fillId="0" borderId="62" xfId="35" applyFont="1" applyFill="1" applyBorder="1" applyAlignment="1">
      <alignment horizontal="center" vertical="center" wrapText="1"/>
    </xf>
    <xf numFmtId="38" fontId="7" fillId="0" borderId="72" xfId="35" applyFont="1" applyFill="1" applyBorder="1" applyAlignment="1">
      <alignment horizontal="center" vertical="center" wrapText="1"/>
    </xf>
    <xf numFmtId="38" fontId="9" fillId="0" borderId="54" xfId="35" applyFont="1" applyFill="1" applyBorder="1" applyAlignment="1">
      <alignment horizontal="right" vertical="center"/>
    </xf>
    <xf numFmtId="0" fontId="34" fillId="0" borderId="20" xfId="0" applyFont="1" applyFill="1" applyBorder="1" applyAlignment="1">
      <alignment horizontal="center" vertical="center"/>
    </xf>
    <xf numFmtId="0" fontId="34" fillId="0" borderId="13" xfId="0" applyFont="1" applyFill="1" applyBorder="1" applyAlignment="1">
      <alignment horizontal="center" vertical="center"/>
    </xf>
    <xf numFmtId="38" fontId="7" fillId="0" borderId="67" xfId="35" applyFont="1" applyFill="1" applyBorder="1" applyAlignment="1">
      <alignment horizontal="center" vertical="center"/>
    </xf>
    <xf numFmtId="0" fontId="34" fillId="0" borderId="56" xfId="0" applyFont="1" applyFill="1" applyBorder="1" applyAlignment="1">
      <alignment horizontal="center" vertical="center"/>
    </xf>
    <xf numFmtId="0" fontId="34" fillId="0" borderId="74" xfId="0" applyFont="1" applyFill="1" applyBorder="1" applyAlignment="1">
      <alignment horizontal="center" vertical="center"/>
    </xf>
    <xf numFmtId="0" fontId="34" fillId="0" borderId="59" xfId="0" applyFont="1" applyFill="1" applyBorder="1" applyAlignment="1">
      <alignment horizontal="center" vertical="center" wrapText="1"/>
    </xf>
    <xf numFmtId="38" fontId="7" fillId="0" borderId="67" xfId="35" applyFont="1" applyBorder="1" applyAlignment="1">
      <alignment horizontal="center" vertical="center"/>
    </xf>
    <xf numFmtId="38" fontId="7" fillId="0" borderId="56" xfId="35" applyFont="1" applyBorder="1" applyAlignment="1">
      <alignment horizontal="center" vertical="center"/>
    </xf>
    <xf numFmtId="0" fontId="34" fillId="0" borderId="56" xfId="0" applyFont="1" applyBorder="1" applyAlignment="1">
      <alignment horizontal="center" vertical="center"/>
    </xf>
    <xf numFmtId="0" fontId="34" fillId="0" borderId="74" xfId="0" applyFont="1" applyBorder="1" applyAlignment="1">
      <alignment horizontal="center" vertical="center"/>
    </xf>
    <xf numFmtId="38" fontId="7" fillId="29" borderId="58" xfId="35" applyFont="1" applyFill="1" applyBorder="1" applyAlignment="1">
      <alignment horizontal="center" vertical="center"/>
    </xf>
    <xf numFmtId="0" fontId="34" fillId="29" borderId="59" xfId="0" applyFont="1" applyFill="1" applyBorder="1" applyAlignment="1">
      <alignment vertical="center"/>
    </xf>
    <xf numFmtId="0" fontId="34" fillId="29" borderId="62" xfId="0" applyFont="1" applyFill="1" applyBorder="1" applyAlignment="1">
      <alignment vertical="center"/>
    </xf>
    <xf numFmtId="0" fontId="34" fillId="29" borderId="72" xfId="0" applyFont="1" applyFill="1" applyBorder="1" applyAlignment="1">
      <alignment vertical="center"/>
    </xf>
    <xf numFmtId="0" fontId="34" fillId="29" borderId="20" xfId="0" applyFont="1" applyFill="1" applyBorder="1" applyAlignment="1">
      <alignment vertical="center"/>
    </xf>
    <xf numFmtId="0" fontId="34" fillId="29" borderId="13" xfId="0" applyFont="1" applyFill="1" applyBorder="1" applyAlignment="1">
      <alignment vertical="center"/>
    </xf>
    <xf numFmtId="38" fontId="7" fillId="0" borderId="74" xfId="35" applyFont="1" applyBorder="1" applyAlignment="1">
      <alignment horizontal="center" vertical="center"/>
    </xf>
    <xf numFmtId="0" fontId="34" fillId="0" borderId="59" xfId="0" applyFont="1" applyFill="1" applyBorder="1" applyAlignment="1">
      <alignment horizontal="center" vertical="center"/>
    </xf>
    <xf numFmtId="38" fontId="7" fillId="0" borderId="23" xfId="35" applyFont="1" applyFill="1" applyBorder="1" applyAlignment="1">
      <alignment horizontal="center" vertical="center" wrapText="1"/>
    </xf>
    <xf numFmtId="0" fontId="34" fillId="0" borderId="23" xfId="0" applyFont="1" applyFill="1" applyBorder="1" applyAlignment="1">
      <alignment horizontal="center" vertical="center"/>
    </xf>
    <xf numFmtId="0" fontId="34" fillId="0" borderId="55" xfId="0" applyFont="1" applyFill="1" applyBorder="1" applyAlignment="1">
      <alignment horizontal="center" vertical="center"/>
    </xf>
    <xf numFmtId="0" fontId="34" fillId="0" borderId="54" xfId="0" applyFont="1" applyFill="1" applyBorder="1" applyAlignment="1">
      <alignment horizontal="center" vertical="center"/>
    </xf>
    <xf numFmtId="0" fontId="34" fillId="0" borderId="58" xfId="0" applyFont="1" applyFill="1" applyBorder="1" applyAlignment="1">
      <alignment horizontal="center" vertical="center" wrapText="1"/>
    </xf>
    <xf numFmtId="38" fontId="7" fillId="0" borderId="55" xfId="35" applyFont="1" applyFill="1" applyBorder="1" applyAlignment="1">
      <alignment horizontal="center" vertical="center"/>
    </xf>
    <xf numFmtId="0" fontId="34" fillId="0" borderId="62" xfId="0" applyFont="1" applyFill="1" applyBorder="1" applyAlignment="1">
      <alignment horizontal="center" vertical="center" wrapText="1"/>
    </xf>
    <xf numFmtId="0" fontId="34" fillId="0" borderId="72" xfId="0" applyFont="1" applyFill="1" applyBorder="1" applyAlignment="1">
      <alignment horizontal="center" vertical="center" wrapText="1"/>
    </xf>
    <xf numFmtId="38" fontId="7" fillId="0" borderId="23" xfId="35" applyFont="1" applyFill="1" applyBorder="1" applyAlignment="1">
      <alignment horizontal="center" vertical="center"/>
    </xf>
    <xf numFmtId="38" fontId="7" fillId="0" borderId="86" xfId="35" applyFont="1" applyFill="1" applyBorder="1" applyAlignment="1">
      <alignment horizontal="center" vertical="center"/>
    </xf>
    <xf numFmtId="38" fontId="7" fillId="0" borderId="87" xfId="35" applyFont="1" applyFill="1" applyBorder="1" applyAlignment="1">
      <alignment horizontal="center" vertical="center"/>
    </xf>
    <xf numFmtId="38" fontId="7" fillId="0" borderId="86" xfId="35" applyFont="1" applyFill="1" applyBorder="1" applyAlignment="1">
      <alignment horizontal="center" vertical="center" wrapText="1"/>
    </xf>
    <xf numFmtId="38" fontId="7" fillId="0" borderId="87" xfId="35" applyFont="1" applyFill="1" applyBorder="1" applyAlignment="1">
      <alignment horizontal="center" vertical="center" wrapText="1"/>
    </xf>
    <xf numFmtId="38" fontId="7" fillId="31" borderId="29" xfId="35" applyFont="1" applyFill="1" applyBorder="1" applyAlignment="1">
      <alignment horizontal="center" vertical="center" wrapText="1"/>
    </xf>
    <xf numFmtId="0" fontId="8" fillId="31" borderId="12" xfId="44" applyFont="1" applyFill="1" applyBorder="1" applyAlignment="1">
      <alignment horizontal="center" vertical="center" wrapText="1"/>
    </xf>
    <xf numFmtId="38" fontId="7" fillId="0" borderId="58" xfId="35" applyFont="1" applyBorder="1" applyAlignment="1">
      <alignment horizontal="center" vertical="center"/>
    </xf>
    <xf numFmtId="38" fontId="7" fillId="0" borderId="55" xfId="35" applyFont="1" applyBorder="1" applyAlignment="1">
      <alignment horizontal="center" vertical="center"/>
    </xf>
    <xf numFmtId="0" fontId="34" fillId="0" borderId="55" xfId="0" applyFont="1" applyBorder="1" applyAlignment="1">
      <alignment horizontal="center" vertical="center"/>
    </xf>
    <xf numFmtId="0" fontId="34" fillId="0" borderId="59" xfId="0" applyFont="1" applyBorder="1" applyAlignment="1">
      <alignment horizontal="center" vertical="center"/>
    </xf>
    <xf numFmtId="38" fontId="7" fillId="29" borderId="88" xfId="35" applyFont="1" applyFill="1" applyBorder="1" applyAlignment="1">
      <alignment horizontal="center" vertical="center"/>
    </xf>
    <xf numFmtId="38" fontId="7" fillId="31" borderId="63" xfId="35" applyFont="1" applyFill="1" applyBorder="1" applyAlignment="1">
      <alignment horizontal="center" vertical="center" wrapText="1"/>
    </xf>
    <xf numFmtId="0" fontId="34" fillId="31" borderId="91" xfId="0" applyFont="1" applyFill="1" applyBorder="1" applyAlignment="1">
      <alignment horizontal="center" vertical="center" wrapText="1"/>
    </xf>
    <xf numFmtId="38" fontId="7" fillId="0" borderId="92" xfId="35" applyFont="1" applyFill="1" applyBorder="1" applyAlignment="1">
      <alignment horizontal="center" vertical="center"/>
    </xf>
    <xf numFmtId="0" fontId="34" fillId="0" borderId="92" xfId="0" applyFont="1" applyFill="1" applyBorder="1" applyAlignment="1">
      <alignment horizontal="center" vertical="center"/>
    </xf>
    <xf numFmtId="0" fontId="34" fillId="0" borderId="87" xfId="0" applyFont="1" applyFill="1" applyBorder="1" applyAlignment="1">
      <alignment horizontal="center" vertical="center"/>
    </xf>
    <xf numFmtId="0" fontId="34" fillId="0" borderId="56" xfId="0" applyFont="1" applyBorder="1" applyAlignment="1">
      <alignment vertical="center"/>
    </xf>
    <xf numFmtId="0" fontId="34" fillId="0" borderId="74" xfId="0" applyFont="1" applyBorder="1" applyAlignment="1">
      <alignment vertical="center"/>
    </xf>
    <xf numFmtId="38" fontId="7" fillId="0" borderId="89" xfId="35" applyFont="1" applyFill="1" applyBorder="1" applyAlignment="1">
      <alignment horizontal="center" vertical="center"/>
    </xf>
    <xf numFmtId="38" fontId="7" fillId="0" borderId="57" xfId="35" applyFont="1" applyFill="1" applyBorder="1" applyAlignment="1">
      <alignment horizontal="center" vertical="center"/>
    </xf>
    <xf numFmtId="0" fontId="34" fillId="0" borderId="57" xfId="0" applyFont="1" applyFill="1" applyBorder="1" applyAlignment="1">
      <alignment horizontal="center" vertical="center"/>
    </xf>
    <xf numFmtId="0" fontId="34" fillId="0" borderId="90" xfId="0" applyFont="1" applyFill="1" applyBorder="1" applyAlignment="1">
      <alignment horizontal="center" vertical="center"/>
    </xf>
    <xf numFmtId="38" fontId="7" fillId="29" borderId="86" xfId="35" applyFont="1" applyFill="1" applyBorder="1" applyAlignment="1">
      <alignment horizontal="center" vertical="center"/>
    </xf>
    <xf numFmtId="38" fontId="7" fillId="29" borderId="92" xfId="35" applyFont="1" applyFill="1" applyBorder="1" applyAlignment="1">
      <alignment horizontal="center" vertical="center"/>
    </xf>
    <xf numFmtId="0" fontId="34" fillId="29" borderId="92" xfId="0" applyFont="1" applyFill="1" applyBorder="1" applyAlignment="1">
      <alignment horizontal="center" vertical="center"/>
    </xf>
    <xf numFmtId="0" fontId="34" fillId="29" borderId="87" xfId="0" applyFont="1" applyFill="1" applyBorder="1" applyAlignment="1">
      <alignment horizontal="center" vertical="center"/>
    </xf>
    <xf numFmtId="38" fontId="7" fillId="29" borderId="63" xfId="35" applyFont="1" applyFill="1" applyBorder="1" applyAlignment="1">
      <alignment horizontal="center" vertical="center" wrapText="1"/>
    </xf>
    <xf numFmtId="0" fontId="34" fillId="29" borderId="91" xfId="0" applyFont="1" applyFill="1" applyBorder="1" applyAlignment="1">
      <alignment horizontal="center" vertical="center" wrapText="1"/>
    </xf>
    <xf numFmtId="38" fontId="7" fillId="0" borderId="89" xfId="35" applyFont="1" applyFill="1" applyBorder="1" applyAlignment="1">
      <alignment horizontal="center" vertical="center" wrapText="1"/>
    </xf>
    <xf numFmtId="38" fontId="7" fillId="0" borderId="57" xfId="35" applyFont="1" applyFill="1" applyBorder="1" applyAlignment="1">
      <alignment horizontal="center" vertical="center" wrapText="1"/>
    </xf>
    <xf numFmtId="0" fontId="34" fillId="0" borderId="57" xfId="0" applyFont="1" applyFill="1" applyBorder="1" applyAlignment="1">
      <alignment horizontal="center" vertical="center" wrapText="1"/>
    </xf>
    <xf numFmtId="0" fontId="34" fillId="0" borderId="90" xfId="0" applyFont="1" applyFill="1" applyBorder="1" applyAlignment="1">
      <alignment horizontal="center" vertical="center" wrapText="1"/>
    </xf>
    <xf numFmtId="38" fontId="7" fillId="0" borderId="92" xfId="35" applyFont="1" applyFill="1" applyBorder="1" applyAlignment="1">
      <alignment horizontal="center" vertical="center" wrapText="1"/>
    </xf>
    <xf numFmtId="38" fontId="7" fillId="29" borderId="93" xfId="35" applyFont="1" applyFill="1" applyBorder="1" applyAlignment="1">
      <alignment horizontal="center" vertical="center" wrapText="1"/>
    </xf>
    <xf numFmtId="38" fontId="7" fillId="31" borderId="93" xfId="35" applyFont="1" applyFill="1" applyBorder="1" applyAlignment="1">
      <alignment horizontal="center" vertical="center" wrapText="1"/>
    </xf>
    <xf numFmtId="38" fontId="7" fillId="29" borderId="23" xfId="35" applyFont="1" applyFill="1" applyBorder="1" applyAlignment="1">
      <alignment horizontal="center" vertical="center" wrapText="1"/>
    </xf>
    <xf numFmtId="0" fontId="34" fillId="0" borderId="56" xfId="0" applyFont="1" applyFill="1" applyBorder="1" applyAlignment="1">
      <alignment vertical="center"/>
    </xf>
    <xf numFmtId="0" fontId="34" fillId="0" borderId="74" xfId="0" applyFont="1" applyFill="1" applyBorder="1" applyAlignment="1">
      <alignment vertical="center"/>
    </xf>
    <xf numFmtId="38" fontId="7" fillId="0" borderId="86" xfId="34" applyFont="1" applyFill="1" applyBorder="1" applyAlignment="1">
      <alignment horizontal="center" vertical="center"/>
    </xf>
    <xf numFmtId="38" fontId="7" fillId="0" borderId="92" xfId="34" applyFont="1" applyFill="1" applyBorder="1" applyAlignment="1">
      <alignment horizontal="center" vertical="center"/>
    </xf>
    <xf numFmtId="0" fontId="34" fillId="0" borderId="92" xfId="0" applyFont="1" applyBorder="1" applyAlignment="1">
      <alignment horizontal="center" vertical="center"/>
    </xf>
    <xf numFmtId="0" fontId="34" fillId="0" borderId="87" xfId="0" applyFont="1" applyBorder="1" applyAlignment="1">
      <alignment horizontal="center" vertical="center"/>
    </xf>
    <xf numFmtId="38" fontId="7" fillId="0" borderId="65" xfId="34" applyFont="1" applyFill="1" applyBorder="1" applyAlignment="1">
      <alignment horizontal="center" vertical="center" wrapText="1"/>
    </xf>
    <xf numFmtId="38" fontId="7" fillId="0" borderId="0" xfId="34" applyFont="1" applyFill="1" applyBorder="1" applyAlignment="1">
      <alignment horizontal="center" vertical="center" wrapText="1"/>
    </xf>
    <xf numFmtId="38" fontId="7" fillId="0" borderId="80" xfId="34" applyFont="1" applyFill="1" applyBorder="1" applyAlignment="1">
      <alignment horizontal="center" vertical="center" wrapText="1"/>
    </xf>
    <xf numFmtId="38" fontId="7" fillId="0" borderId="77" xfId="34" applyFont="1" applyFill="1" applyBorder="1" applyAlignment="1">
      <alignment horizontal="center" vertical="center" wrapText="1"/>
    </xf>
    <xf numFmtId="38" fontId="7" fillId="29" borderId="67" xfId="34" applyFont="1" applyFill="1" applyBorder="1" applyAlignment="1">
      <alignment horizontal="center" vertical="center"/>
    </xf>
    <xf numFmtId="0" fontId="34" fillId="29" borderId="56" xfId="0" applyFont="1" applyFill="1" applyBorder="1" applyAlignment="1">
      <alignment horizontal="center" vertical="center"/>
    </xf>
    <xf numFmtId="0" fontId="34" fillId="29" borderId="74" xfId="0" applyFont="1" applyFill="1" applyBorder="1" applyAlignment="1">
      <alignment horizontal="center" vertical="center"/>
    </xf>
    <xf numFmtId="38" fontId="7" fillId="29" borderId="65" xfId="34" applyFont="1" applyFill="1" applyBorder="1" applyAlignment="1">
      <alignment horizontal="center" vertical="center" wrapText="1"/>
    </xf>
    <xf numFmtId="38" fontId="7" fillId="29" borderId="0" xfId="34" applyFont="1" applyFill="1" applyBorder="1" applyAlignment="1">
      <alignment horizontal="center" vertical="center" wrapText="1"/>
    </xf>
    <xf numFmtId="38" fontId="7" fillId="29" borderId="23" xfId="34" applyFont="1" applyFill="1" applyBorder="1" applyAlignment="1">
      <alignment horizontal="center" vertical="center" wrapText="1"/>
    </xf>
    <xf numFmtId="38" fontId="7" fillId="0" borderId="95" xfId="34" applyFont="1" applyFill="1" applyBorder="1" applyAlignment="1">
      <alignment horizontal="center" vertical="center" wrapText="1"/>
    </xf>
    <xf numFmtId="38" fontId="7" fillId="29" borderId="20" xfId="34" applyFont="1" applyFill="1" applyBorder="1" applyAlignment="1">
      <alignment horizontal="center" vertical="center" wrapText="1"/>
    </xf>
    <xf numFmtId="38" fontId="7" fillId="29" borderId="95" xfId="34" applyFont="1" applyFill="1" applyBorder="1" applyAlignment="1">
      <alignment horizontal="center" vertical="center" wrapText="1"/>
    </xf>
    <xf numFmtId="38" fontId="7" fillId="0" borderId="94" xfId="34" applyFont="1" applyFill="1" applyBorder="1" applyAlignment="1">
      <alignment horizontal="center" vertical="center" wrapText="1"/>
    </xf>
    <xf numFmtId="38" fontId="7" fillId="0" borderId="74" xfId="34" applyFont="1" applyFill="1" applyBorder="1" applyAlignment="1">
      <alignment horizontal="center" vertical="center" wrapText="1"/>
    </xf>
    <xf numFmtId="38" fontId="7" fillId="0" borderId="56" xfId="34" applyFont="1" applyBorder="1" applyAlignment="1">
      <alignment horizontal="center" vertical="center"/>
    </xf>
    <xf numFmtId="38" fontId="7" fillId="0" borderId="65" xfId="34" applyFont="1" applyBorder="1" applyAlignment="1">
      <alignment horizontal="center" vertical="center" wrapText="1"/>
    </xf>
    <xf numFmtId="38" fontId="7" fillId="0" borderId="95" xfId="34" applyFont="1" applyBorder="1" applyAlignment="1">
      <alignment horizontal="center" vertical="center" wrapText="1"/>
    </xf>
    <xf numFmtId="38" fontId="7" fillId="0" borderId="71" xfId="34" applyFont="1" applyFill="1" applyBorder="1" applyAlignment="1">
      <alignment horizontal="center" vertical="center" wrapText="1"/>
    </xf>
    <xf numFmtId="38" fontId="7" fillId="0" borderId="96" xfId="34" applyFont="1" applyFill="1" applyBorder="1" applyAlignment="1">
      <alignment horizontal="center" vertical="center" wrapText="1"/>
    </xf>
    <xf numFmtId="38" fontId="7" fillId="0" borderId="68" xfId="34" applyFont="1" applyBorder="1" applyAlignment="1">
      <alignment horizontal="center" vertical="center" wrapText="1"/>
    </xf>
    <xf numFmtId="38" fontId="7" fillId="0" borderId="97" xfId="34" applyFont="1" applyBorder="1" applyAlignment="1">
      <alignment horizontal="center" vertical="center" wrapText="1"/>
    </xf>
    <xf numFmtId="38" fontId="9" fillId="0" borderId="0" xfId="34" applyFont="1" applyFill="1" applyAlignment="1">
      <alignment horizontal="left" wrapText="1"/>
    </xf>
    <xf numFmtId="38" fontId="7" fillId="0" borderId="20" xfId="34" applyFont="1" applyFill="1" applyBorder="1" applyAlignment="1">
      <alignment horizontal="center" vertical="center" wrapText="1"/>
    </xf>
    <xf numFmtId="38" fontId="8" fillId="0" borderId="0" xfId="34" applyFont="1" applyFill="1" applyBorder="1" applyAlignment="1">
      <alignment horizontal="center" vertical="center" wrapText="1"/>
    </xf>
    <xf numFmtId="38" fontId="7" fillId="26" borderId="0" xfId="34" applyFont="1" applyFill="1" applyBorder="1" applyAlignment="1">
      <alignment horizontal="right"/>
    </xf>
    <xf numFmtId="38" fontId="7" fillId="0" borderId="0" xfId="34" applyFont="1" applyFill="1" applyBorder="1" applyAlignment="1">
      <alignment horizontal="right"/>
    </xf>
    <xf numFmtId="38" fontId="7" fillId="0" borderId="0" xfId="34" applyFont="1" applyFill="1" applyBorder="1" applyAlignment="1">
      <alignment horizontal="center" vertical="center"/>
    </xf>
    <xf numFmtId="0" fontId="8" fillId="0" borderId="0" xfId="48" applyFont="1" applyBorder="1" applyAlignment="1">
      <alignment horizontal="center" vertical="center"/>
    </xf>
    <xf numFmtId="38" fontId="7" fillId="0" borderId="63" xfId="34" applyFont="1" applyBorder="1" applyAlignment="1">
      <alignment horizontal="center" vertical="center" wrapText="1"/>
    </xf>
    <xf numFmtId="38" fontId="7" fillId="0" borderId="0" xfId="34" applyFont="1" applyBorder="1" applyAlignment="1">
      <alignment horizontal="center" vertical="center" wrapText="1"/>
    </xf>
    <xf numFmtId="0" fontId="8" fillId="0" borderId="0" xfId="48" applyFont="1" applyFill="1" applyBorder="1" applyAlignment="1">
      <alignment horizontal="center" vertical="center"/>
    </xf>
    <xf numFmtId="38" fontId="7" fillId="0" borderId="67" xfId="34" applyFont="1" applyBorder="1" applyAlignment="1">
      <alignment horizontal="center" vertical="center" wrapText="1"/>
    </xf>
    <xf numFmtId="38" fontId="7" fillId="0" borderId="74" xfId="34" applyFont="1" applyBorder="1" applyAlignment="1">
      <alignment horizontal="center" vertical="center" wrapText="1"/>
    </xf>
    <xf numFmtId="38" fontId="7" fillId="29" borderId="68" xfId="34" applyFont="1" applyFill="1" applyBorder="1" applyAlignment="1">
      <alignment horizontal="center" vertical="center" wrapText="1"/>
    </xf>
    <xf numFmtId="38" fontId="7" fillId="29" borderId="97" xfId="34" applyFont="1" applyFill="1" applyBorder="1" applyAlignment="1">
      <alignment horizontal="center" vertical="center" wrapText="1"/>
    </xf>
    <xf numFmtId="38" fontId="9" fillId="0" borderId="54" xfId="34" applyFont="1" applyFill="1" applyBorder="1" applyAlignment="1">
      <alignment horizontal="right" vertical="center"/>
    </xf>
    <xf numFmtId="38" fontId="9" fillId="0" borderId="0" xfId="35" applyFont="1" applyAlignment="1">
      <alignment horizontal="left" wrapText="1"/>
    </xf>
    <xf numFmtId="38" fontId="7" fillId="31" borderId="0" xfId="35" applyFont="1" applyFill="1" applyAlignment="1">
      <alignment horizontal="left" vertical="center" wrapText="1"/>
    </xf>
    <xf numFmtId="0" fontId="8" fillId="0" borderId="74" xfId="44" applyFont="1" applyBorder="1" applyAlignment="1">
      <alignment horizontal="center" vertical="center" wrapText="1"/>
    </xf>
    <xf numFmtId="38" fontId="7" fillId="0" borderId="29" xfId="35" applyFont="1" applyFill="1" applyBorder="1" applyAlignment="1">
      <alignment horizontal="center" vertical="center" wrapText="1"/>
    </xf>
    <xf numFmtId="0" fontId="8" fillId="0" borderId="12" xfId="44" applyFont="1" applyFill="1" applyBorder="1" applyAlignment="1">
      <alignment horizontal="center" vertical="center" wrapText="1"/>
    </xf>
    <xf numFmtId="0" fontId="8" fillId="0" borderId="31" xfId="44" applyFont="1" applyFill="1" applyBorder="1" applyAlignment="1">
      <alignment horizontal="center" vertical="center" wrapText="1"/>
    </xf>
    <xf numFmtId="38" fontId="7" fillId="0" borderId="20" xfId="35" applyFont="1" applyBorder="1" applyAlignment="1">
      <alignment horizontal="center" vertical="center" wrapText="1"/>
    </xf>
    <xf numFmtId="38" fontId="7" fillId="0" borderId="0" xfId="35" applyFont="1" applyBorder="1" applyAlignment="1">
      <alignment horizontal="center" vertical="center" wrapText="1"/>
    </xf>
    <xf numFmtId="38" fontId="9" fillId="0" borderId="0" xfId="35" applyFont="1" applyAlignment="1">
      <alignment horizontal="center" vertical="center"/>
    </xf>
    <xf numFmtId="0" fontId="31" fillId="0" borderId="0" xfId="0" applyFont="1" applyAlignment="1">
      <alignment horizontal="center" vertical="center"/>
    </xf>
    <xf numFmtId="38" fontId="7" fillId="29" borderId="29" xfId="35" applyFont="1" applyFill="1" applyBorder="1" applyAlignment="1">
      <alignment horizontal="center" vertical="center"/>
    </xf>
    <xf numFmtId="0" fontId="8" fillId="29" borderId="12" xfId="44" applyFont="1" applyFill="1" applyBorder="1" applyAlignment="1">
      <alignment horizontal="center" vertical="center"/>
    </xf>
    <xf numFmtId="0" fontId="8" fillId="29" borderId="31" xfId="44" applyFont="1" applyFill="1" applyBorder="1" applyAlignment="1">
      <alignment horizontal="center" vertical="center"/>
    </xf>
    <xf numFmtId="38" fontId="7" fillId="0" borderId="67" xfId="35" applyFont="1" applyFill="1" applyBorder="1" applyAlignment="1">
      <alignment horizontal="center" vertical="center" wrapText="1"/>
    </xf>
    <xf numFmtId="38" fontId="7" fillId="0" borderId="56" xfId="35" applyFont="1" applyFill="1" applyBorder="1" applyAlignment="1">
      <alignment horizontal="center" vertical="center" wrapText="1"/>
    </xf>
    <xf numFmtId="0" fontId="8" fillId="0" borderId="74" xfId="44" applyFont="1" applyFill="1" applyBorder="1" applyAlignment="1">
      <alignment horizontal="center" vertical="center" wrapText="1"/>
    </xf>
    <xf numFmtId="38" fontId="7" fillId="0" borderId="12" xfId="35" applyFont="1" applyFill="1" applyBorder="1" applyAlignment="1">
      <alignment horizontal="center" vertical="center" wrapText="1"/>
    </xf>
    <xf numFmtId="38" fontId="7" fillId="0" borderId="31" xfId="35" applyFont="1" applyFill="1" applyBorder="1" applyAlignment="1">
      <alignment horizontal="center" vertical="center" wrapText="1"/>
    </xf>
    <xf numFmtId="38" fontId="7" fillId="0" borderId="29" xfId="35" applyFont="1" applyBorder="1" applyAlignment="1">
      <alignment horizontal="center" vertical="center" wrapText="1"/>
    </xf>
    <xf numFmtId="0" fontId="7" fillId="0" borderId="12" xfId="44" applyFont="1" applyBorder="1" applyAlignment="1">
      <alignment horizontal="center" vertical="center" wrapText="1"/>
    </xf>
    <xf numFmtId="38" fontId="7" fillId="0" borderId="76" xfId="35" applyFont="1" applyBorder="1" applyAlignment="1">
      <alignment horizontal="center" vertical="center"/>
    </xf>
    <xf numFmtId="38" fontId="7" fillId="0" borderId="96" xfId="35" applyFont="1" applyBorder="1" applyAlignment="1">
      <alignment horizontal="center" vertical="center"/>
    </xf>
    <xf numFmtId="38" fontId="7" fillId="0" borderId="98" xfId="35" applyFont="1" applyBorder="1" applyAlignment="1">
      <alignment horizontal="center" vertical="center" wrapText="1"/>
    </xf>
    <xf numFmtId="38" fontId="7" fillId="0" borderId="99" xfId="35" applyFont="1" applyBorder="1" applyAlignment="1">
      <alignment horizontal="center" vertical="center" wrapText="1"/>
    </xf>
    <xf numFmtId="178" fontId="7" fillId="0" borderId="29" xfId="44" applyNumberFormat="1" applyFont="1" applyBorder="1" applyAlignment="1">
      <alignment horizontal="center" vertical="center" wrapText="1"/>
    </xf>
    <xf numFmtId="0" fontId="7" fillId="0" borderId="12" xfId="44" applyFont="1" applyBorder="1" applyAlignment="1">
      <alignment horizontal="center" vertical="center"/>
    </xf>
    <xf numFmtId="38" fontId="7" fillId="0" borderId="93" xfId="35" applyFont="1" applyBorder="1" applyAlignment="1">
      <alignment horizontal="center" vertical="center" wrapText="1"/>
    </xf>
    <xf numFmtId="0" fontId="7" fillId="0" borderId="20" xfId="44" applyFont="1" applyBorder="1" applyAlignment="1">
      <alignment horizontal="center" vertical="center" wrapText="1"/>
    </xf>
    <xf numFmtId="38" fontId="7" fillId="0" borderId="100" xfId="35" applyFont="1" applyBorder="1" applyAlignment="1">
      <alignment horizontal="center" vertical="center" wrapText="1"/>
    </xf>
    <xf numFmtId="0" fontId="7" fillId="0" borderId="81" xfId="44" applyFont="1" applyBorder="1" applyAlignment="1">
      <alignment horizontal="center" vertical="center" wrapText="1"/>
    </xf>
    <xf numFmtId="38" fontId="7" fillId="0" borderId="55" xfId="35" applyFont="1" applyFill="1" applyBorder="1" applyAlignment="1">
      <alignment horizontal="left" vertical="center" wrapText="1"/>
    </xf>
    <xf numFmtId="38" fontId="30" fillId="0" borderId="0" xfId="35" applyFont="1" applyAlignment="1">
      <alignment horizontal="left" wrapText="1"/>
    </xf>
    <xf numFmtId="38" fontId="9" fillId="0" borderId="54" xfId="35" applyFont="1" applyBorder="1" applyAlignment="1">
      <alignment horizontal="right" vertical="center"/>
    </xf>
    <xf numFmtId="38" fontId="32" fillId="0" borderId="54" xfId="35" applyFont="1" applyBorder="1" applyAlignment="1">
      <alignment horizontal="right" vertical="center"/>
    </xf>
    <xf numFmtId="38" fontId="7" fillId="25" borderId="58" xfId="35" applyFont="1" applyFill="1" applyBorder="1" applyAlignment="1">
      <alignment horizontal="center" vertical="center"/>
    </xf>
    <xf numFmtId="38" fontId="7" fillId="25" borderId="59" xfId="35" applyFont="1" applyFill="1" applyBorder="1" applyAlignment="1">
      <alignment horizontal="center" vertical="center"/>
    </xf>
    <xf numFmtId="38" fontId="7" fillId="25" borderId="58" xfId="35" applyFont="1" applyFill="1" applyBorder="1" applyAlignment="1">
      <alignment horizontal="center" vertical="center" wrapText="1"/>
    </xf>
    <xf numFmtId="38" fontId="7" fillId="25" borderId="59" xfId="35" applyFont="1" applyFill="1" applyBorder="1" applyAlignment="1">
      <alignment horizontal="center" vertical="center" wrapText="1"/>
    </xf>
    <xf numFmtId="38" fontId="7" fillId="0" borderId="29" xfId="35" applyFont="1" applyFill="1" applyBorder="1" applyAlignment="1">
      <alignment horizontal="center" vertical="center"/>
    </xf>
    <xf numFmtId="38" fontId="7" fillId="0" borderId="12" xfId="35" applyFont="1" applyFill="1" applyBorder="1" applyAlignment="1">
      <alignment horizontal="center" vertical="center"/>
    </xf>
    <xf numFmtId="38" fontId="7" fillId="0" borderId="56" xfId="35" applyFont="1" applyFill="1" applyBorder="1" applyAlignment="1">
      <alignment horizontal="center" vertical="center"/>
    </xf>
    <xf numFmtId="0" fontId="8" fillId="0" borderId="74" xfId="44" applyFont="1" applyFill="1" applyBorder="1" applyAlignment="1">
      <alignment vertical="center"/>
    </xf>
    <xf numFmtId="38" fontId="7" fillId="0" borderId="74" xfId="35" applyFont="1" applyFill="1" applyBorder="1" applyAlignment="1">
      <alignment horizontal="center" vertical="center"/>
    </xf>
    <xf numFmtId="0" fontId="8" fillId="0" borderId="31" xfId="44" applyFont="1" applyFill="1" applyBorder="1" applyAlignment="1">
      <alignment horizontal="center" vertical="center"/>
    </xf>
    <xf numFmtId="38" fontId="7" fillId="29" borderId="23" xfId="35" applyFont="1" applyFill="1" applyBorder="1" applyAlignment="1">
      <alignment horizontal="center" vertical="center"/>
    </xf>
    <xf numFmtId="38" fontId="7" fillId="0" borderId="102" xfId="35" applyFont="1" applyFill="1" applyBorder="1" applyAlignment="1">
      <alignment horizontal="center" vertical="center" wrapText="1"/>
    </xf>
    <xf numFmtId="0" fontId="8" fillId="0" borderId="104" xfId="44" applyFont="1" applyFill="1" applyBorder="1" applyAlignment="1">
      <alignment horizontal="center" vertical="center" wrapText="1"/>
    </xf>
    <xf numFmtId="38" fontId="7" fillId="0" borderId="105" xfId="35" applyFont="1" applyFill="1" applyBorder="1" applyAlignment="1">
      <alignment horizontal="center" vertical="center" wrapText="1"/>
    </xf>
    <xf numFmtId="38" fontId="7" fillId="0" borderId="69" xfId="35" applyFont="1" applyFill="1" applyBorder="1" applyAlignment="1">
      <alignment horizontal="center" vertical="center" wrapText="1"/>
    </xf>
    <xf numFmtId="38" fontId="7" fillId="0" borderId="101" xfId="35" applyFont="1" applyFill="1" applyBorder="1" applyAlignment="1">
      <alignment horizontal="center" vertical="center"/>
    </xf>
    <xf numFmtId="38" fontId="7" fillId="0" borderId="95" xfId="35" applyFont="1" applyFill="1" applyBorder="1" applyAlignment="1">
      <alignment horizontal="center" vertical="center"/>
    </xf>
    <xf numFmtId="38" fontId="7" fillId="0" borderId="102" xfId="35" applyNumberFormat="1" applyFont="1" applyFill="1" applyBorder="1" applyAlignment="1">
      <alignment horizontal="center" vertical="center"/>
    </xf>
    <xf numFmtId="38" fontId="7" fillId="0" borderId="103" xfId="35" applyNumberFormat="1" applyFont="1" applyFill="1" applyBorder="1" applyAlignment="1">
      <alignment horizontal="center" vertical="center"/>
    </xf>
    <xf numFmtId="180" fontId="7" fillId="0" borderId="67" xfId="35" applyNumberFormat="1" applyFont="1" applyFill="1" applyBorder="1" applyAlignment="1">
      <alignment horizontal="center" vertical="center"/>
    </xf>
    <xf numFmtId="180" fontId="7" fillId="0" borderId="56" xfId="35" applyNumberFormat="1" applyFont="1" applyFill="1" applyBorder="1" applyAlignment="1">
      <alignment horizontal="center" vertical="center"/>
    </xf>
    <xf numFmtId="180" fontId="7" fillId="0" borderId="74" xfId="35" applyNumberFormat="1" applyFont="1" applyFill="1" applyBorder="1" applyAlignment="1">
      <alignment horizontal="center" vertical="center"/>
    </xf>
    <xf numFmtId="180" fontId="7" fillId="0" borderId="29" xfId="35" applyNumberFormat="1" applyFont="1" applyFill="1" applyBorder="1" applyAlignment="1">
      <alignment horizontal="center" vertical="center" wrapText="1"/>
    </xf>
    <xf numFmtId="180" fontId="7" fillId="0" borderId="31" xfId="35" applyNumberFormat="1" applyFont="1" applyFill="1" applyBorder="1" applyAlignment="1">
      <alignment horizontal="center" vertical="center" wrapText="1"/>
    </xf>
    <xf numFmtId="0" fontId="9" fillId="0" borderId="0" xfId="44" applyFont="1" applyAlignment="1">
      <alignment horizontal="left"/>
    </xf>
    <xf numFmtId="38" fontId="7" fillId="0" borderId="0" xfId="35" applyFont="1" applyFill="1" applyBorder="1" applyAlignment="1">
      <alignment horizontal="center" vertical="center" wrapText="1"/>
    </xf>
    <xf numFmtId="0" fontId="8" fillId="0" borderId="0" xfId="44" applyFont="1" applyFill="1" applyBorder="1" applyAlignment="1">
      <alignment horizontal="center" vertical="center" wrapText="1"/>
    </xf>
    <xf numFmtId="38" fontId="7" fillId="0" borderId="0" xfId="35" applyFont="1" applyFill="1" applyBorder="1" applyAlignment="1">
      <alignment horizontal="left" vertical="center" wrapText="1"/>
    </xf>
    <xf numFmtId="0" fontId="8" fillId="0" borderId="0" xfId="44" applyFont="1" applyFill="1" applyBorder="1" applyAlignment="1">
      <alignment horizontal="left" vertical="center" wrapText="1"/>
    </xf>
    <xf numFmtId="38" fontId="7" fillId="0" borderId="0" xfId="35" applyFont="1" applyFill="1" applyBorder="1" applyAlignment="1">
      <alignment horizontal="center" vertical="center"/>
    </xf>
    <xf numFmtId="0" fontId="7" fillId="0" borderId="67" xfId="0" applyFont="1" applyBorder="1" applyAlignment="1">
      <alignment horizontal="center" vertical="center" wrapText="1"/>
    </xf>
    <xf numFmtId="0" fontId="7" fillId="0" borderId="74" xfId="0" applyFont="1" applyBorder="1" applyAlignment="1">
      <alignment horizontal="center" vertical="center" wrapText="1"/>
    </xf>
    <xf numFmtId="38" fontId="7" fillId="0" borderId="12" xfId="35" applyFont="1" applyBorder="1" applyAlignment="1">
      <alignment horizontal="center" vertical="center" wrapText="1"/>
    </xf>
    <xf numFmtId="38" fontId="7" fillId="0" borderId="31" xfId="35" applyFont="1" applyBorder="1" applyAlignment="1">
      <alignment horizontal="center" vertical="center" wrapText="1"/>
    </xf>
    <xf numFmtId="38" fontId="7" fillId="0" borderId="75" xfId="35" applyFont="1" applyBorder="1" applyAlignment="1">
      <alignment horizontal="center" vertical="center"/>
    </xf>
    <xf numFmtId="38" fontId="7" fillId="0" borderId="23" xfId="35" applyFont="1" applyBorder="1" applyAlignment="1">
      <alignment horizontal="center" vertical="center"/>
    </xf>
    <xf numFmtId="0" fontId="8" fillId="0" borderId="29" xfId="44" applyFont="1" applyBorder="1" applyAlignment="1">
      <alignment horizontal="center" vertical="center"/>
    </xf>
    <xf numFmtId="0" fontId="7" fillId="0" borderId="29" xfId="44" applyFont="1" applyBorder="1" applyAlignment="1">
      <alignment horizontal="center" vertical="center"/>
    </xf>
    <xf numFmtId="0" fontId="7" fillId="0" borderId="31" xfId="0" applyFont="1" applyBorder="1" applyAlignment="1">
      <alignment horizontal="center" vertical="center"/>
    </xf>
    <xf numFmtId="0" fontId="34" fillId="0" borderId="12" xfId="0" applyFont="1" applyBorder="1" applyAlignment="1">
      <alignment horizontal="center" vertical="center" wrapText="1"/>
    </xf>
    <xf numFmtId="0" fontId="34" fillId="0" borderId="31" xfId="0" applyFont="1" applyBorder="1" applyAlignment="1">
      <alignment horizontal="center" vertical="center" wrapText="1"/>
    </xf>
    <xf numFmtId="0" fontId="7" fillId="0" borderId="56" xfId="0" applyFont="1" applyBorder="1" applyAlignment="1">
      <alignment horizontal="center" vertical="center" wrapText="1"/>
    </xf>
    <xf numFmtId="38" fontId="7" fillId="0" borderId="29" xfId="35" applyFont="1" applyBorder="1" applyAlignment="1">
      <alignment horizontal="center" vertical="center"/>
    </xf>
    <xf numFmtId="0" fontId="8" fillId="0" borderId="12" xfId="44" applyFont="1" applyBorder="1" applyAlignment="1">
      <alignment horizontal="center" vertical="center"/>
    </xf>
    <xf numFmtId="0" fontId="8" fillId="0" borderId="31" xfId="44" applyFont="1" applyBorder="1" applyAlignment="1">
      <alignment horizontal="center" vertical="center"/>
    </xf>
    <xf numFmtId="38" fontId="7" fillId="0" borderId="67" xfId="35" applyFont="1" applyBorder="1" applyAlignment="1">
      <alignment horizontal="center" vertical="center" shrinkToFit="1"/>
    </xf>
    <xf numFmtId="38" fontId="7" fillId="0" borderId="56" xfId="35" applyFont="1" applyBorder="1" applyAlignment="1">
      <alignment horizontal="center" vertical="center" shrinkToFit="1"/>
    </xf>
    <xf numFmtId="0" fontId="8" fillId="0" borderId="74" xfId="44" applyFont="1" applyBorder="1" applyAlignment="1">
      <alignment horizontal="center" vertical="center" shrinkToFit="1"/>
    </xf>
    <xf numFmtId="0" fontId="7" fillId="0" borderId="67" xfId="44" applyFont="1" applyBorder="1" applyAlignment="1">
      <alignment horizontal="left" vertical="center" wrapText="1"/>
    </xf>
    <xf numFmtId="0" fontId="7" fillId="0" borderId="56" xfId="0" applyFont="1" applyBorder="1" applyAlignment="1">
      <alignment horizontal="left" vertical="center" wrapText="1"/>
    </xf>
    <xf numFmtId="0" fontId="7" fillId="0" borderId="74" xfId="0" applyFont="1" applyBorder="1" applyAlignment="1">
      <alignment horizontal="left" vertical="center" wrapText="1"/>
    </xf>
    <xf numFmtId="38" fontId="7" fillId="0" borderId="59" xfId="35" applyFont="1" applyBorder="1" applyAlignment="1">
      <alignment horizontal="center" vertical="center"/>
    </xf>
    <xf numFmtId="0" fontId="8" fillId="0" borderId="23" xfId="44" applyFont="1" applyBorder="1" applyAlignment="1">
      <alignment horizontal="center" vertical="center"/>
    </xf>
    <xf numFmtId="38" fontId="8" fillId="0" borderId="23" xfId="35" applyFont="1" applyBorder="1" applyAlignment="1">
      <alignment horizontal="center" vertical="center"/>
    </xf>
    <xf numFmtId="38" fontId="7" fillId="0" borderId="58" xfId="35" applyFont="1" applyBorder="1" applyAlignment="1">
      <alignment horizontal="center" vertical="top"/>
    </xf>
    <xf numFmtId="38" fontId="7" fillId="0" borderId="55" xfId="35" applyFont="1" applyBorder="1" applyAlignment="1">
      <alignment horizontal="center" vertical="top"/>
    </xf>
    <xf numFmtId="38" fontId="7" fillId="0" borderId="20" xfId="35" applyFont="1" applyBorder="1" applyAlignment="1">
      <alignment horizontal="center" vertical="top"/>
    </xf>
    <xf numFmtId="38" fontId="7" fillId="0" borderId="0" xfId="35" applyFont="1" applyBorder="1" applyAlignment="1">
      <alignment horizontal="center" vertical="top"/>
    </xf>
    <xf numFmtId="38" fontId="7" fillId="0" borderId="62" xfId="35" applyFont="1" applyBorder="1" applyAlignment="1">
      <alignment horizontal="center" vertical="top"/>
    </xf>
    <xf numFmtId="38" fontId="7" fillId="0" borderId="54" xfId="35" applyFont="1" applyBorder="1" applyAlignment="1">
      <alignment horizontal="center" vertical="top"/>
    </xf>
    <xf numFmtId="38" fontId="7" fillId="0" borderId="12" xfId="35" applyFont="1" applyBorder="1" applyAlignment="1">
      <alignment horizontal="center" vertical="center"/>
    </xf>
    <xf numFmtId="38" fontId="8" fillId="0" borderId="56" xfId="35" applyFont="1" applyBorder="1" applyAlignment="1">
      <alignment horizontal="center" vertical="center"/>
    </xf>
    <xf numFmtId="38" fontId="7" fillId="0" borderId="23" xfId="35" applyFont="1" applyBorder="1" applyAlignment="1">
      <alignment horizontal="center" vertical="center" wrapText="1"/>
    </xf>
    <xf numFmtId="0" fontId="8" fillId="0" borderId="23" xfId="44" applyFont="1" applyBorder="1" applyAlignment="1">
      <alignment horizontal="center" vertical="center" wrapText="1"/>
    </xf>
    <xf numFmtId="0" fontId="8" fillId="0" borderId="29" xfId="44" applyFont="1" applyBorder="1" applyAlignment="1">
      <alignment horizontal="center" vertical="center" wrapText="1"/>
    </xf>
    <xf numFmtId="0" fontId="7" fillId="0" borderId="67" xfId="49" applyFont="1" applyBorder="1" applyAlignment="1" applyProtection="1">
      <alignment horizontal="center" vertical="center" wrapText="1"/>
      <protection locked="0"/>
    </xf>
    <xf numFmtId="0" fontId="7" fillId="0" borderId="74" xfId="49" applyFont="1" applyBorder="1" applyAlignment="1" applyProtection="1">
      <alignment horizontal="center" vertical="center" wrapText="1"/>
      <protection locked="0"/>
    </xf>
    <xf numFmtId="0" fontId="7" fillId="0" borderId="67" xfId="49" applyNumberFormat="1" applyFont="1" applyFill="1" applyBorder="1" applyAlignment="1" applyProtection="1">
      <alignment horizontal="center" vertical="center"/>
      <protection locked="0"/>
    </xf>
    <xf numFmtId="0" fontId="7" fillId="0" borderId="56" xfId="49" applyFont="1" applyBorder="1"/>
    <xf numFmtId="0" fontId="7" fillId="0" borderId="56" xfId="49" applyNumberFormat="1" applyFont="1" applyFill="1" applyBorder="1" applyAlignment="1" applyProtection="1">
      <alignment horizontal="center" vertical="center"/>
      <protection locked="0"/>
    </xf>
    <xf numFmtId="0" fontId="7" fillId="0" borderId="74" xfId="49" applyNumberFormat="1" applyFont="1" applyFill="1" applyBorder="1" applyAlignment="1" applyProtection="1">
      <alignment horizontal="center" vertical="center"/>
      <protection locked="0"/>
    </xf>
    <xf numFmtId="0" fontId="7" fillId="0" borderId="23" xfId="49" applyNumberFormat="1" applyFont="1" applyFill="1" applyBorder="1" applyAlignment="1" applyProtection="1">
      <alignment horizontal="center" vertical="center"/>
      <protection locked="0"/>
    </xf>
    <xf numFmtId="0" fontId="33" fillId="0" borderId="58" xfId="49" applyNumberFormat="1" applyFont="1" applyFill="1" applyBorder="1" applyAlignment="1" applyProtection="1">
      <alignment horizontal="center" vertical="center" wrapText="1"/>
      <protection locked="0"/>
    </xf>
    <xf numFmtId="0" fontId="33" fillId="0" borderId="62" xfId="49" applyNumberFormat="1" applyFont="1" applyFill="1" applyBorder="1" applyAlignment="1" applyProtection="1">
      <alignment horizontal="center" vertical="center" wrapText="1"/>
      <protection locked="0"/>
    </xf>
    <xf numFmtId="0" fontId="33" fillId="0" borderId="94" xfId="49" applyNumberFormat="1" applyFont="1" applyFill="1" applyBorder="1" applyAlignment="1" applyProtection="1">
      <alignment horizontal="center" vertical="center" wrapText="1"/>
      <protection locked="0"/>
    </xf>
    <xf numFmtId="0" fontId="33" fillId="0" borderId="74" xfId="49" applyNumberFormat="1" applyFont="1" applyFill="1" applyBorder="1" applyAlignment="1" applyProtection="1">
      <alignment horizontal="center" vertical="center" wrapText="1"/>
      <protection locked="0"/>
    </xf>
    <xf numFmtId="0" fontId="33" fillId="0" borderId="23" xfId="49" applyNumberFormat="1" applyFont="1" applyFill="1" applyBorder="1" applyAlignment="1" applyProtection="1">
      <alignment horizontal="center" vertical="center" wrapText="1"/>
      <protection locked="0"/>
    </xf>
    <xf numFmtId="0" fontId="33" fillId="0" borderId="29" xfId="49" applyNumberFormat="1" applyFont="1" applyFill="1" applyBorder="1" applyAlignment="1" applyProtection="1">
      <alignment horizontal="center" vertical="center"/>
      <protection locked="0"/>
    </xf>
    <xf numFmtId="0" fontId="33" fillId="0" borderId="63" xfId="49" applyNumberFormat="1" applyFont="1" applyFill="1" applyBorder="1" applyAlignment="1" applyProtection="1">
      <alignment horizontal="center" vertical="center"/>
      <protection locked="0"/>
    </xf>
    <xf numFmtId="0" fontId="33" fillId="0" borderId="106" xfId="49" applyNumberFormat="1" applyFont="1" applyFill="1" applyBorder="1" applyAlignment="1" applyProtection="1">
      <alignment horizontal="center" vertical="center"/>
      <protection locked="0"/>
    </xf>
    <xf numFmtId="0" fontId="7" fillId="0" borderId="58" xfId="49" applyNumberFormat="1" applyFont="1" applyFill="1" applyBorder="1" applyAlignment="1" applyProtection="1">
      <alignment horizontal="center" vertical="center" wrapText="1"/>
      <protection locked="0"/>
    </xf>
    <xf numFmtId="0" fontId="7" fillId="0" borderId="62" xfId="49" applyNumberFormat="1" applyFont="1" applyFill="1" applyBorder="1" applyAlignment="1" applyProtection="1">
      <alignment horizontal="center" vertical="center" wrapText="1"/>
      <protection locked="0"/>
    </xf>
    <xf numFmtId="38" fontId="7" fillId="24" borderId="107" xfId="35" applyNumberFormat="1" applyFont="1" applyFill="1" applyBorder="1" applyAlignment="1">
      <alignment horizontal="center" vertical="center"/>
    </xf>
    <xf numFmtId="38" fontId="7" fillId="24" borderId="88" xfId="35" applyNumberFormat="1" applyFont="1" applyFill="1" applyBorder="1" applyAlignment="1">
      <alignment horizontal="center" vertical="center"/>
    </xf>
    <xf numFmtId="38" fontId="7" fillId="24" borderId="91" xfId="35" applyNumberFormat="1" applyFont="1" applyFill="1" applyBorder="1" applyAlignment="1">
      <alignment horizontal="center" vertical="center"/>
    </xf>
    <xf numFmtId="38" fontId="7" fillId="24" borderId="108" xfId="35" applyNumberFormat="1" applyFont="1" applyFill="1" applyBorder="1" applyAlignment="1">
      <alignment horizontal="center" vertical="center"/>
    </xf>
    <xf numFmtId="38" fontId="7" fillId="0" borderId="12" xfId="35" applyNumberFormat="1" applyFont="1" applyFill="1" applyBorder="1" applyAlignment="1">
      <alignment horizontal="left" wrapText="1"/>
    </xf>
    <xf numFmtId="38" fontId="7" fillId="0" borderId="31" xfId="35" applyNumberFormat="1" applyFont="1" applyFill="1" applyBorder="1" applyAlignment="1">
      <alignment horizontal="left" wrapText="1"/>
    </xf>
    <xf numFmtId="38" fontId="7" fillId="0" borderId="109" xfId="35" applyNumberFormat="1" applyFont="1" applyFill="1" applyBorder="1" applyAlignment="1">
      <alignment horizontal="center" vertical="center"/>
    </xf>
    <xf numFmtId="38" fontId="7" fillId="0" borderId="105" xfId="35" applyNumberFormat="1" applyFont="1" applyFill="1" applyBorder="1" applyAlignment="1">
      <alignment horizontal="center" vertical="center"/>
    </xf>
    <xf numFmtId="38" fontId="7" fillId="0" borderId="81" xfId="35" applyNumberFormat="1" applyFont="1" applyFill="1" applyBorder="1" applyAlignment="1">
      <alignment horizontal="center" vertical="center" wrapText="1"/>
    </xf>
    <xf numFmtId="38" fontId="7" fillId="0" borderId="103" xfId="35" applyNumberFormat="1" applyFont="1" applyFill="1" applyBorder="1" applyAlignment="1">
      <alignment horizontal="center" vertical="center" wrapText="1"/>
    </xf>
    <xf numFmtId="38" fontId="7" fillId="0" borderId="110" xfId="35" applyNumberFormat="1" applyFont="1" applyFill="1" applyBorder="1" applyAlignment="1">
      <alignment horizontal="center" vertical="center"/>
    </xf>
    <xf numFmtId="38" fontId="7" fillId="0" borderId="81" xfId="35" applyNumberFormat="1" applyFont="1" applyFill="1" applyBorder="1" applyAlignment="1">
      <alignment horizontal="center" vertical="center"/>
    </xf>
    <xf numFmtId="38" fontId="7" fillId="24" borderId="109" xfId="35" applyFont="1" applyFill="1" applyBorder="1" applyAlignment="1">
      <alignment horizontal="center" vertical="top" textRotation="255"/>
    </xf>
    <xf numFmtId="38" fontId="7" fillId="24" borderId="112" xfId="35" applyFont="1" applyFill="1" applyBorder="1" applyAlignment="1">
      <alignment horizontal="center" vertical="top" textRotation="255"/>
    </xf>
    <xf numFmtId="38" fontId="7" fillId="24" borderId="81" xfId="35" applyFont="1" applyFill="1" applyBorder="1" applyAlignment="1">
      <alignment horizontal="center" vertical="top" textRotation="255" wrapText="1"/>
    </xf>
    <xf numFmtId="38" fontId="7" fillId="24" borderId="110" xfId="35" applyFont="1" applyFill="1" applyBorder="1" applyAlignment="1">
      <alignment horizontal="center" vertical="top" textRotation="255"/>
    </xf>
    <xf numFmtId="38" fontId="7" fillId="24" borderId="111" xfId="35" applyFont="1" applyFill="1" applyBorder="1" applyAlignment="1">
      <alignment horizontal="center" vertical="center"/>
    </xf>
    <xf numFmtId="38" fontId="7" fillId="24" borderId="108" xfId="35" applyFont="1" applyFill="1" applyBorder="1" applyAlignment="1">
      <alignment horizontal="center" vertical="center"/>
    </xf>
    <xf numFmtId="38" fontId="7" fillId="24" borderId="81" xfId="35" applyFont="1" applyFill="1" applyBorder="1" applyAlignment="1">
      <alignment horizontal="center" vertical="top" textRotation="255"/>
    </xf>
    <xf numFmtId="38" fontId="7" fillId="24" borderId="111" xfId="35" applyFont="1" applyFill="1" applyBorder="1" applyAlignment="1">
      <alignment horizontal="center" vertical="top"/>
    </xf>
    <xf numFmtId="38" fontId="7" fillId="24" borderId="108" xfId="35" applyFont="1" applyFill="1" applyBorder="1" applyAlignment="1">
      <alignment horizontal="center" vertical="top"/>
    </xf>
    <xf numFmtId="38" fontId="7" fillId="24" borderId="107" xfId="35" applyFont="1" applyFill="1" applyBorder="1" applyAlignment="1">
      <alignment horizontal="center" vertical="center"/>
    </xf>
    <xf numFmtId="38" fontId="7" fillId="24" borderId="88" xfId="35" applyFont="1" applyFill="1" applyBorder="1" applyAlignment="1">
      <alignment horizontal="center" vertical="center"/>
    </xf>
    <xf numFmtId="38" fontId="7" fillId="24" borderId="97" xfId="35" applyFont="1" applyFill="1" applyBorder="1" applyAlignment="1">
      <alignment horizontal="center" vertical="top"/>
    </xf>
    <xf numFmtId="38" fontId="7" fillId="0" borderId="20" xfId="35" applyFont="1" applyBorder="1" applyAlignment="1">
      <alignment horizontal="left" vertical="center"/>
    </xf>
    <xf numFmtId="38" fontId="7" fillId="0" borderId="74" xfId="35" applyFont="1" applyBorder="1" applyAlignment="1">
      <alignment horizontal="right" vertical="center"/>
    </xf>
    <xf numFmtId="38" fontId="7" fillId="0" borderId="62" xfId="35" applyFont="1" applyBorder="1" applyAlignment="1">
      <alignment horizontal="left" vertical="center"/>
    </xf>
    <xf numFmtId="38" fontId="7" fillId="27" borderId="20" xfId="35" applyFont="1" applyFill="1" applyBorder="1" applyAlignment="1">
      <alignment horizontal="left" vertical="center"/>
    </xf>
    <xf numFmtId="38" fontId="7" fillId="27" borderId="62" xfId="35" applyFont="1" applyFill="1" applyBorder="1" applyAlignment="1">
      <alignment horizontal="left" vertical="center"/>
    </xf>
  </cellXfs>
  <cellStyles count="5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通貨" xfId="55" builtinId="7"/>
    <cellStyle name="入力" xfId="43" builtinId="20" customBuiltin="1"/>
    <cellStyle name="標準" xfId="0" builtinId="0"/>
    <cellStyle name="標準 2" xfId="44"/>
    <cellStyle name="標準 3" xfId="45"/>
    <cellStyle name="標準_18年報原稿 4(18～31)" xfId="46"/>
    <cellStyle name="標準_18年報原稿 5（32～61)" xfId="47"/>
    <cellStyle name="標準_19年報原稿 4(18～31)" xfId="48"/>
    <cellStyle name="標準_19年報様式(28～35)" xfId="49"/>
    <cellStyle name="標準_⑳年報改正（案）　第18表" xfId="50"/>
    <cellStyle name="標準_⑳年報改正（案） 第19表" xfId="51"/>
    <cellStyle name="標準_⑳年報原稿（案）  第20表" xfId="52"/>
    <cellStyle name="標準_コピー19年報原稿 4(18～31)" xfId="53"/>
    <cellStyle name="良い" xfId="54" builtinId="26" customBuiltin="1"/>
  </cellStyles>
  <dxfs count="2">
    <dxf>
      <fill>
        <patternFill>
          <bgColor rgb="FFFF0000"/>
        </patternFill>
      </fill>
    </dxf>
    <dxf>
      <fill>
        <patternFill>
          <bgColor rgb="FFFF0000"/>
        </patternFill>
      </fill>
    </dxf>
  </dxfs>
  <tableStyles count="0" defaultTableStyle="TableStyleMedium9" defaultPivotStyle="PivotStyleLight16"/>
  <colors>
    <mruColors>
      <color rgb="FFCCFFFF"/>
      <color rgb="FF00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3" Type="http://schemas.openxmlformats.org/officeDocument/2006/relationships/worksheet" Target="worksheets/sheet3.xml" />
  <Relationship Id="rId21" Type="http://schemas.openxmlformats.org/officeDocument/2006/relationships/worksheet" Target="worksheets/sheet21.xml" />
  <Relationship Id="rId34" Type="http://schemas.openxmlformats.org/officeDocument/2006/relationships/calcChain" Target="calcChain.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sharedStrings" Target="sharedStrings.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styles" Target="styles.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theme" Target="theme/theme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s>
</file>

<file path=xl/drawings/drawing1.xml><?xml version="1.0" encoding="utf-8"?>
<xdr:wsDr xmlns:xdr="http://schemas.openxmlformats.org/drawingml/2006/spreadsheetDrawing" xmlns:a="http://schemas.openxmlformats.org/drawingml/2006/main">
  <xdr:twoCellAnchor>
    <xdr:from>
      <xdr:col>38</xdr:col>
      <xdr:colOff>0</xdr:colOff>
      <xdr:row>10</xdr:row>
      <xdr:rowOff>0</xdr:rowOff>
    </xdr:from>
    <xdr:to>
      <xdr:col>38</xdr:col>
      <xdr:colOff>9525</xdr:colOff>
      <xdr:row>10</xdr:row>
      <xdr:rowOff>180976</xdr:rowOff>
    </xdr:to>
    <xdr:cxnSp macro="">
      <xdr:nvCxnSpPr>
        <xdr:cNvPr id="46" name="直線コネクタ 45"/>
        <xdr:cNvCxnSpPr/>
      </xdr:nvCxnSpPr>
      <xdr:spPr>
        <a:xfrm flipV="1">
          <a:off x="2646045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12</xdr:row>
      <xdr:rowOff>0</xdr:rowOff>
    </xdr:from>
    <xdr:to>
      <xdr:col>38</xdr:col>
      <xdr:colOff>9525</xdr:colOff>
      <xdr:row>12</xdr:row>
      <xdr:rowOff>180976</xdr:rowOff>
    </xdr:to>
    <xdr:cxnSp macro="">
      <xdr:nvCxnSpPr>
        <xdr:cNvPr id="64" name="直線コネクタ 63"/>
        <xdr:cNvCxnSpPr/>
      </xdr:nvCxnSpPr>
      <xdr:spPr>
        <a:xfrm flipV="1">
          <a:off x="2646045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14</xdr:row>
      <xdr:rowOff>0</xdr:rowOff>
    </xdr:from>
    <xdr:to>
      <xdr:col>38</xdr:col>
      <xdr:colOff>9525</xdr:colOff>
      <xdr:row>14</xdr:row>
      <xdr:rowOff>180976</xdr:rowOff>
    </xdr:to>
    <xdr:cxnSp macro="">
      <xdr:nvCxnSpPr>
        <xdr:cNvPr id="100" name="直線コネクタ 99"/>
        <xdr:cNvCxnSpPr/>
      </xdr:nvCxnSpPr>
      <xdr:spPr>
        <a:xfrm flipV="1">
          <a:off x="2646045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16</xdr:row>
      <xdr:rowOff>0</xdr:rowOff>
    </xdr:from>
    <xdr:to>
      <xdr:col>38</xdr:col>
      <xdr:colOff>9525</xdr:colOff>
      <xdr:row>16</xdr:row>
      <xdr:rowOff>180976</xdr:rowOff>
    </xdr:to>
    <xdr:cxnSp macro="">
      <xdr:nvCxnSpPr>
        <xdr:cNvPr id="109" name="直線コネクタ 108"/>
        <xdr:cNvCxnSpPr/>
      </xdr:nvCxnSpPr>
      <xdr:spPr>
        <a:xfrm flipV="1">
          <a:off x="2646045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18</xdr:row>
      <xdr:rowOff>0</xdr:rowOff>
    </xdr:from>
    <xdr:to>
      <xdr:col>38</xdr:col>
      <xdr:colOff>9525</xdr:colOff>
      <xdr:row>18</xdr:row>
      <xdr:rowOff>180976</xdr:rowOff>
    </xdr:to>
    <xdr:cxnSp macro="">
      <xdr:nvCxnSpPr>
        <xdr:cNvPr id="118" name="直線コネクタ 117"/>
        <xdr:cNvCxnSpPr/>
      </xdr:nvCxnSpPr>
      <xdr:spPr>
        <a:xfrm flipV="1">
          <a:off x="2646045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20</xdr:row>
      <xdr:rowOff>0</xdr:rowOff>
    </xdr:from>
    <xdr:to>
      <xdr:col>38</xdr:col>
      <xdr:colOff>9525</xdr:colOff>
      <xdr:row>20</xdr:row>
      <xdr:rowOff>180976</xdr:rowOff>
    </xdr:to>
    <xdr:cxnSp macro="">
      <xdr:nvCxnSpPr>
        <xdr:cNvPr id="127" name="直線コネクタ 126"/>
        <xdr:cNvCxnSpPr/>
      </xdr:nvCxnSpPr>
      <xdr:spPr>
        <a:xfrm flipV="1">
          <a:off x="2646045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22</xdr:row>
      <xdr:rowOff>0</xdr:rowOff>
    </xdr:from>
    <xdr:to>
      <xdr:col>38</xdr:col>
      <xdr:colOff>9525</xdr:colOff>
      <xdr:row>22</xdr:row>
      <xdr:rowOff>180976</xdr:rowOff>
    </xdr:to>
    <xdr:cxnSp macro="">
      <xdr:nvCxnSpPr>
        <xdr:cNvPr id="136" name="直線コネクタ 135"/>
        <xdr:cNvCxnSpPr/>
      </xdr:nvCxnSpPr>
      <xdr:spPr>
        <a:xfrm flipV="1">
          <a:off x="2646045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24</xdr:row>
      <xdr:rowOff>0</xdr:rowOff>
    </xdr:from>
    <xdr:to>
      <xdr:col>38</xdr:col>
      <xdr:colOff>9525</xdr:colOff>
      <xdr:row>24</xdr:row>
      <xdr:rowOff>180976</xdr:rowOff>
    </xdr:to>
    <xdr:cxnSp macro="">
      <xdr:nvCxnSpPr>
        <xdr:cNvPr id="145" name="直線コネクタ 144"/>
        <xdr:cNvCxnSpPr/>
      </xdr:nvCxnSpPr>
      <xdr:spPr>
        <a:xfrm flipV="1">
          <a:off x="2646045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8</xdr:row>
      <xdr:rowOff>0</xdr:rowOff>
    </xdr:from>
    <xdr:to>
      <xdr:col>38</xdr:col>
      <xdr:colOff>9525</xdr:colOff>
      <xdr:row>8</xdr:row>
      <xdr:rowOff>180976</xdr:rowOff>
    </xdr:to>
    <xdr:cxnSp macro="">
      <xdr:nvCxnSpPr>
        <xdr:cNvPr id="281" name="直線コネクタ 280"/>
        <xdr:cNvCxnSpPr/>
      </xdr:nvCxnSpPr>
      <xdr:spPr>
        <a:xfrm flipV="1">
          <a:off x="2646045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6</xdr:row>
      <xdr:rowOff>0</xdr:rowOff>
    </xdr:from>
    <xdr:to>
      <xdr:col>38</xdr:col>
      <xdr:colOff>9525</xdr:colOff>
      <xdr:row>6</xdr:row>
      <xdr:rowOff>180976</xdr:rowOff>
    </xdr:to>
    <xdr:cxnSp macro="">
      <xdr:nvCxnSpPr>
        <xdr:cNvPr id="283" name="直線コネクタ 282"/>
        <xdr:cNvCxnSpPr/>
      </xdr:nvCxnSpPr>
      <xdr:spPr>
        <a:xfrm flipV="1">
          <a:off x="2646045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28</xdr:row>
      <xdr:rowOff>0</xdr:rowOff>
    </xdr:from>
    <xdr:to>
      <xdr:col>38</xdr:col>
      <xdr:colOff>9525</xdr:colOff>
      <xdr:row>28</xdr:row>
      <xdr:rowOff>180976</xdr:rowOff>
    </xdr:to>
    <xdr:cxnSp macro="">
      <xdr:nvCxnSpPr>
        <xdr:cNvPr id="295" name="直線コネクタ 294"/>
        <xdr:cNvCxnSpPr/>
      </xdr:nvCxnSpPr>
      <xdr:spPr>
        <a:xfrm flipV="1">
          <a:off x="2646045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26</xdr:row>
      <xdr:rowOff>0</xdr:rowOff>
    </xdr:from>
    <xdr:to>
      <xdr:col>38</xdr:col>
      <xdr:colOff>9525</xdr:colOff>
      <xdr:row>26</xdr:row>
      <xdr:rowOff>180976</xdr:rowOff>
    </xdr:to>
    <xdr:cxnSp macro="">
      <xdr:nvCxnSpPr>
        <xdr:cNvPr id="306" name="直線コネクタ 305"/>
        <xdr:cNvCxnSpPr/>
      </xdr:nvCxnSpPr>
      <xdr:spPr>
        <a:xfrm flipV="1">
          <a:off x="2646045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32</xdr:row>
      <xdr:rowOff>0</xdr:rowOff>
    </xdr:from>
    <xdr:to>
      <xdr:col>38</xdr:col>
      <xdr:colOff>9525</xdr:colOff>
      <xdr:row>32</xdr:row>
      <xdr:rowOff>180976</xdr:rowOff>
    </xdr:to>
    <xdr:cxnSp macro="">
      <xdr:nvCxnSpPr>
        <xdr:cNvPr id="408" name="直線コネクタ 407"/>
        <xdr:cNvCxnSpPr/>
      </xdr:nvCxnSpPr>
      <xdr:spPr>
        <a:xfrm flipV="1">
          <a:off x="2646045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30</xdr:row>
      <xdr:rowOff>0</xdr:rowOff>
    </xdr:from>
    <xdr:to>
      <xdr:col>38</xdr:col>
      <xdr:colOff>9525</xdr:colOff>
      <xdr:row>30</xdr:row>
      <xdr:rowOff>180976</xdr:rowOff>
    </xdr:to>
    <xdr:cxnSp macro="">
      <xdr:nvCxnSpPr>
        <xdr:cNvPr id="430" name="直線コネクタ 429"/>
        <xdr:cNvCxnSpPr/>
      </xdr:nvCxnSpPr>
      <xdr:spPr>
        <a:xfrm flipV="1">
          <a:off x="2646045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34</xdr:row>
      <xdr:rowOff>0</xdr:rowOff>
    </xdr:from>
    <xdr:to>
      <xdr:col>38</xdr:col>
      <xdr:colOff>9525</xdr:colOff>
      <xdr:row>34</xdr:row>
      <xdr:rowOff>180976</xdr:rowOff>
    </xdr:to>
    <xdr:cxnSp macro="">
      <xdr:nvCxnSpPr>
        <xdr:cNvPr id="441" name="直線コネクタ 440"/>
        <xdr:cNvCxnSpPr/>
      </xdr:nvCxnSpPr>
      <xdr:spPr>
        <a:xfrm flipV="1">
          <a:off x="2646045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36</xdr:row>
      <xdr:rowOff>0</xdr:rowOff>
    </xdr:from>
    <xdr:to>
      <xdr:col>38</xdr:col>
      <xdr:colOff>9525</xdr:colOff>
      <xdr:row>36</xdr:row>
      <xdr:rowOff>180976</xdr:rowOff>
    </xdr:to>
    <xdr:cxnSp macro="">
      <xdr:nvCxnSpPr>
        <xdr:cNvPr id="463" name="直線コネクタ 462"/>
        <xdr:cNvCxnSpPr/>
      </xdr:nvCxnSpPr>
      <xdr:spPr>
        <a:xfrm flipV="1">
          <a:off x="2646045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38</xdr:row>
      <xdr:rowOff>0</xdr:rowOff>
    </xdr:from>
    <xdr:to>
      <xdr:col>38</xdr:col>
      <xdr:colOff>9525</xdr:colOff>
      <xdr:row>38</xdr:row>
      <xdr:rowOff>180976</xdr:rowOff>
    </xdr:to>
    <xdr:cxnSp macro="">
      <xdr:nvCxnSpPr>
        <xdr:cNvPr id="485" name="直線コネクタ 484"/>
        <xdr:cNvCxnSpPr/>
      </xdr:nvCxnSpPr>
      <xdr:spPr>
        <a:xfrm flipV="1">
          <a:off x="300609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0</xdr:colOff>
      <xdr:row>8</xdr:row>
      <xdr:rowOff>19050</xdr:rowOff>
    </xdr:from>
    <xdr:to>
      <xdr:col>3</xdr:col>
      <xdr:colOff>0</xdr:colOff>
      <xdr:row>9</xdr:row>
      <xdr:rowOff>0</xdr:rowOff>
    </xdr:to>
    <xdr:cxnSp macro="">
      <xdr:nvCxnSpPr>
        <xdr:cNvPr id="326" name="直線コネクタ 325"/>
        <xdr:cNvCxnSpPr/>
      </xdr:nvCxnSpPr>
      <xdr:spPr>
        <a:xfrm flipV="1">
          <a:off x="1581150" y="1514475"/>
          <a:ext cx="10382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8</xdr:row>
      <xdr:rowOff>0</xdr:rowOff>
    </xdr:from>
    <xdr:to>
      <xdr:col>5</xdr:col>
      <xdr:colOff>0</xdr:colOff>
      <xdr:row>8</xdr:row>
      <xdr:rowOff>180976</xdr:rowOff>
    </xdr:to>
    <xdr:cxnSp macro="">
      <xdr:nvCxnSpPr>
        <xdr:cNvPr id="327" name="直線コネクタ 326"/>
        <xdr:cNvCxnSpPr/>
      </xdr:nvCxnSpPr>
      <xdr:spPr>
        <a:xfrm flipV="1">
          <a:off x="23764875" y="21336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10</xdr:row>
      <xdr:rowOff>0</xdr:rowOff>
    </xdr:from>
    <xdr:to>
      <xdr:col>3</xdr:col>
      <xdr:colOff>0</xdr:colOff>
      <xdr:row>11</xdr:row>
      <xdr:rowOff>1</xdr:rowOff>
    </xdr:to>
    <xdr:cxnSp macro="">
      <xdr:nvCxnSpPr>
        <xdr:cNvPr id="328" name="直線コネクタ 327"/>
        <xdr:cNvCxnSpPr/>
      </xdr:nvCxnSpPr>
      <xdr:spPr>
        <a:xfrm flipV="1">
          <a:off x="1581150" y="1857375"/>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10</xdr:row>
      <xdr:rowOff>0</xdr:rowOff>
    </xdr:from>
    <xdr:to>
      <xdr:col>5</xdr:col>
      <xdr:colOff>0</xdr:colOff>
      <xdr:row>10</xdr:row>
      <xdr:rowOff>180976</xdr:rowOff>
    </xdr:to>
    <xdr:cxnSp macro="">
      <xdr:nvCxnSpPr>
        <xdr:cNvPr id="329" name="直線コネクタ 328"/>
        <xdr:cNvCxnSpPr/>
      </xdr:nvCxnSpPr>
      <xdr:spPr>
        <a:xfrm flipV="1">
          <a:off x="23764875" y="2705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12</xdr:row>
      <xdr:rowOff>0</xdr:rowOff>
    </xdr:from>
    <xdr:to>
      <xdr:col>3</xdr:col>
      <xdr:colOff>0</xdr:colOff>
      <xdr:row>13</xdr:row>
      <xdr:rowOff>1</xdr:rowOff>
    </xdr:to>
    <xdr:cxnSp macro="">
      <xdr:nvCxnSpPr>
        <xdr:cNvPr id="330" name="直線コネクタ 329"/>
        <xdr:cNvCxnSpPr/>
      </xdr:nvCxnSpPr>
      <xdr:spPr>
        <a:xfrm flipV="1">
          <a:off x="1581150" y="2219325"/>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12</xdr:row>
      <xdr:rowOff>0</xdr:rowOff>
    </xdr:from>
    <xdr:to>
      <xdr:col>5</xdr:col>
      <xdr:colOff>0</xdr:colOff>
      <xdr:row>12</xdr:row>
      <xdr:rowOff>180976</xdr:rowOff>
    </xdr:to>
    <xdr:cxnSp macro="">
      <xdr:nvCxnSpPr>
        <xdr:cNvPr id="331" name="直線コネクタ 330"/>
        <xdr:cNvCxnSpPr/>
      </xdr:nvCxnSpPr>
      <xdr:spPr>
        <a:xfrm flipV="1">
          <a:off x="23764875" y="32766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19050</xdr:colOff>
      <xdr:row>14</xdr:row>
      <xdr:rowOff>0</xdr:rowOff>
    </xdr:from>
    <xdr:to>
      <xdr:col>3</xdr:col>
      <xdr:colOff>19050</xdr:colOff>
      <xdr:row>15</xdr:row>
      <xdr:rowOff>1</xdr:rowOff>
    </xdr:to>
    <xdr:cxnSp macro="">
      <xdr:nvCxnSpPr>
        <xdr:cNvPr id="332" name="直線コネクタ 331"/>
        <xdr:cNvCxnSpPr/>
      </xdr:nvCxnSpPr>
      <xdr:spPr>
        <a:xfrm flipV="1">
          <a:off x="1600200" y="2581275"/>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14</xdr:row>
      <xdr:rowOff>0</xdr:rowOff>
    </xdr:from>
    <xdr:to>
      <xdr:col>5</xdr:col>
      <xdr:colOff>0</xdr:colOff>
      <xdr:row>14</xdr:row>
      <xdr:rowOff>180976</xdr:rowOff>
    </xdr:to>
    <xdr:cxnSp macro="">
      <xdr:nvCxnSpPr>
        <xdr:cNvPr id="333" name="直線コネクタ 332"/>
        <xdr:cNvCxnSpPr/>
      </xdr:nvCxnSpPr>
      <xdr:spPr>
        <a:xfrm flipV="1">
          <a:off x="23764875" y="3848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16</xdr:row>
      <xdr:rowOff>0</xdr:rowOff>
    </xdr:from>
    <xdr:to>
      <xdr:col>3</xdr:col>
      <xdr:colOff>0</xdr:colOff>
      <xdr:row>17</xdr:row>
      <xdr:rowOff>1</xdr:rowOff>
    </xdr:to>
    <xdr:cxnSp macro="">
      <xdr:nvCxnSpPr>
        <xdr:cNvPr id="334" name="直線コネクタ 333"/>
        <xdr:cNvCxnSpPr/>
      </xdr:nvCxnSpPr>
      <xdr:spPr>
        <a:xfrm flipV="1">
          <a:off x="1581150" y="2943225"/>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16</xdr:row>
      <xdr:rowOff>0</xdr:rowOff>
    </xdr:from>
    <xdr:to>
      <xdr:col>5</xdr:col>
      <xdr:colOff>0</xdr:colOff>
      <xdr:row>16</xdr:row>
      <xdr:rowOff>180976</xdr:rowOff>
    </xdr:to>
    <xdr:cxnSp macro="">
      <xdr:nvCxnSpPr>
        <xdr:cNvPr id="335" name="直線コネクタ 334"/>
        <xdr:cNvCxnSpPr/>
      </xdr:nvCxnSpPr>
      <xdr:spPr>
        <a:xfrm flipV="1">
          <a:off x="23764875" y="44196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18</xdr:row>
      <xdr:rowOff>9525</xdr:rowOff>
    </xdr:from>
    <xdr:to>
      <xdr:col>3</xdr:col>
      <xdr:colOff>0</xdr:colOff>
      <xdr:row>19</xdr:row>
      <xdr:rowOff>9526</xdr:rowOff>
    </xdr:to>
    <xdr:cxnSp macro="">
      <xdr:nvCxnSpPr>
        <xdr:cNvPr id="336" name="直線コネクタ 335"/>
        <xdr:cNvCxnSpPr/>
      </xdr:nvCxnSpPr>
      <xdr:spPr>
        <a:xfrm flipV="1">
          <a:off x="1581150" y="3314700"/>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18</xdr:row>
      <xdr:rowOff>0</xdr:rowOff>
    </xdr:from>
    <xdr:to>
      <xdr:col>5</xdr:col>
      <xdr:colOff>0</xdr:colOff>
      <xdr:row>18</xdr:row>
      <xdr:rowOff>180976</xdr:rowOff>
    </xdr:to>
    <xdr:cxnSp macro="">
      <xdr:nvCxnSpPr>
        <xdr:cNvPr id="337" name="直線コネクタ 336"/>
        <xdr:cNvCxnSpPr/>
      </xdr:nvCxnSpPr>
      <xdr:spPr>
        <a:xfrm flipV="1">
          <a:off x="23764875" y="4991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20</xdr:row>
      <xdr:rowOff>0</xdr:rowOff>
    </xdr:from>
    <xdr:to>
      <xdr:col>3</xdr:col>
      <xdr:colOff>9525</xdr:colOff>
      <xdr:row>21</xdr:row>
      <xdr:rowOff>1</xdr:rowOff>
    </xdr:to>
    <xdr:cxnSp macro="">
      <xdr:nvCxnSpPr>
        <xdr:cNvPr id="338" name="直線コネクタ 337"/>
        <xdr:cNvCxnSpPr/>
      </xdr:nvCxnSpPr>
      <xdr:spPr>
        <a:xfrm flipV="1">
          <a:off x="1590675" y="3667125"/>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20</xdr:row>
      <xdr:rowOff>0</xdr:rowOff>
    </xdr:from>
    <xdr:to>
      <xdr:col>5</xdr:col>
      <xdr:colOff>0</xdr:colOff>
      <xdr:row>20</xdr:row>
      <xdr:rowOff>180976</xdr:rowOff>
    </xdr:to>
    <xdr:cxnSp macro="">
      <xdr:nvCxnSpPr>
        <xdr:cNvPr id="339" name="直線コネクタ 338"/>
        <xdr:cNvCxnSpPr/>
      </xdr:nvCxnSpPr>
      <xdr:spPr>
        <a:xfrm flipV="1">
          <a:off x="23764875" y="55626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28575</xdr:colOff>
      <xdr:row>22</xdr:row>
      <xdr:rowOff>0</xdr:rowOff>
    </xdr:from>
    <xdr:to>
      <xdr:col>3</xdr:col>
      <xdr:colOff>28575</xdr:colOff>
      <xdr:row>23</xdr:row>
      <xdr:rowOff>1</xdr:rowOff>
    </xdr:to>
    <xdr:cxnSp macro="">
      <xdr:nvCxnSpPr>
        <xdr:cNvPr id="340" name="直線コネクタ 339"/>
        <xdr:cNvCxnSpPr/>
      </xdr:nvCxnSpPr>
      <xdr:spPr>
        <a:xfrm flipV="1">
          <a:off x="1609725" y="4029075"/>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22</xdr:row>
      <xdr:rowOff>0</xdr:rowOff>
    </xdr:from>
    <xdr:to>
      <xdr:col>5</xdr:col>
      <xdr:colOff>0</xdr:colOff>
      <xdr:row>22</xdr:row>
      <xdr:rowOff>180976</xdr:rowOff>
    </xdr:to>
    <xdr:cxnSp macro="">
      <xdr:nvCxnSpPr>
        <xdr:cNvPr id="341" name="直線コネクタ 340"/>
        <xdr:cNvCxnSpPr/>
      </xdr:nvCxnSpPr>
      <xdr:spPr>
        <a:xfrm flipV="1">
          <a:off x="23764875" y="6134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533400</xdr:colOff>
      <xdr:row>24</xdr:row>
      <xdr:rowOff>9525</xdr:rowOff>
    </xdr:from>
    <xdr:to>
      <xdr:col>2</xdr:col>
      <xdr:colOff>1028700</xdr:colOff>
      <xdr:row>25</xdr:row>
      <xdr:rowOff>9526</xdr:rowOff>
    </xdr:to>
    <xdr:cxnSp macro="">
      <xdr:nvCxnSpPr>
        <xdr:cNvPr id="342" name="直線コネクタ 341"/>
        <xdr:cNvCxnSpPr/>
      </xdr:nvCxnSpPr>
      <xdr:spPr>
        <a:xfrm flipV="1">
          <a:off x="1571625" y="4400550"/>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24</xdr:row>
      <xdr:rowOff>0</xdr:rowOff>
    </xdr:from>
    <xdr:to>
      <xdr:col>5</xdr:col>
      <xdr:colOff>0</xdr:colOff>
      <xdr:row>24</xdr:row>
      <xdr:rowOff>180976</xdr:rowOff>
    </xdr:to>
    <xdr:cxnSp macro="">
      <xdr:nvCxnSpPr>
        <xdr:cNvPr id="343" name="直線コネクタ 342"/>
        <xdr:cNvCxnSpPr/>
      </xdr:nvCxnSpPr>
      <xdr:spPr>
        <a:xfrm flipV="1">
          <a:off x="23764875" y="67056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9</xdr:row>
      <xdr:rowOff>171450</xdr:rowOff>
    </xdr:from>
    <xdr:to>
      <xdr:col>6</xdr:col>
      <xdr:colOff>28575</xdr:colOff>
      <xdr:row>10</xdr:row>
      <xdr:rowOff>171451</xdr:rowOff>
    </xdr:to>
    <xdr:cxnSp macro="">
      <xdr:nvCxnSpPr>
        <xdr:cNvPr id="344" name="直線コネクタ 343"/>
        <xdr:cNvCxnSpPr/>
      </xdr:nvCxnSpPr>
      <xdr:spPr>
        <a:xfrm flipV="1">
          <a:off x="4714875" y="1847850"/>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10</xdr:row>
      <xdr:rowOff>0</xdr:rowOff>
    </xdr:from>
    <xdr:to>
      <xdr:col>8</xdr:col>
      <xdr:colOff>9525</xdr:colOff>
      <xdr:row>10</xdr:row>
      <xdr:rowOff>180976</xdr:rowOff>
    </xdr:to>
    <xdr:cxnSp macro="">
      <xdr:nvCxnSpPr>
        <xdr:cNvPr id="345" name="直線コネクタ 344"/>
        <xdr:cNvCxnSpPr/>
      </xdr:nvCxnSpPr>
      <xdr:spPr>
        <a:xfrm flipV="1">
          <a:off x="2526030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10</xdr:row>
      <xdr:rowOff>0</xdr:rowOff>
    </xdr:from>
    <xdr:to>
      <xdr:col>9</xdr:col>
      <xdr:colOff>9525</xdr:colOff>
      <xdr:row>10</xdr:row>
      <xdr:rowOff>180976</xdr:rowOff>
    </xdr:to>
    <xdr:cxnSp macro="">
      <xdr:nvCxnSpPr>
        <xdr:cNvPr id="346" name="直線コネクタ 345"/>
        <xdr:cNvCxnSpPr/>
      </xdr:nvCxnSpPr>
      <xdr:spPr>
        <a:xfrm flipV="1">
          <a:off x="2594610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10</xdr:row>
      <xdr:rowOff>0</xdr:rowOff>
    </xdr:from>
    <xdr:to>
      <xdr:col>10</xdr:col>
      <xdr:colOff>9525</xdr:colOff>
      <xdr:row>10</xdr:row>
      <xdr:rowOff>180976</xdr:rowOff>
    </xdr:to>
    <xdr:cxnSp macro="">
      <xdr:nvCxnSpPr>
        <xdr:cNvPr id="347" name="直線コネクタ 346"/>
        <xdr:cNvCxnSpPr/>
      </xdr:nvCxnSpPr>
      <xdr:spPr>
        <a:xfrm flipV="1">
          <a:off x="2663190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10</xdr:row>
      <xdr:rowOff>0</xdr:rowOff>
    </xdr:from>
    <xdr:to>
      <xdr:col>11</xdr:col>
      <xdr:colOff>9525</xdr:colOff>
      <xdr:row>10</xdr:row>
      <xdr:rowOff>180976</xdr:rowOff>
    </xdr:to>
    <xdr:cxnSp macro="">
      <xdr:nvCxnSpPr>
        <xdr:cNvPr id="348" name="直線コネクタ 347"/>
        <xdr:cNvCxnSpPr/>
      </xdr:nvCxnSpPr>
      <xdr:spPr>
        <a:xfrm flipV="1">
          <a:off x="2731770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10</xdr:row>
      <xdr:rowOff>0</xdr:rowOff>
    </xdr:from>
    <xdr:to>
      <xdr:col>12</xdr:col>
      <xdr:colOff>9525</xdr:colOff>
      <xdr:row>10</xdr:row>
      <xdr:rowOff>180976</xdr:rowOff>
    </xdr:to>
    <xdr:cxnSp macro="">
      <xdr:nvCxnSpPr>
        <xdr:cNvPr id="349" name="直線コネクタ 348"/>
        <xdr:cNvCxnSpPr/>
      </xdr:nvCxnSpPr>
      <xdr:spPr>
        <a:xfrm flipV="1">
          <a:off x="2800350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10</xdr:row>
      <xdr:rowOff>0</xdr:rowOff>
    </xdr:from>
    <xdr:to>
      <xdr:col>13</xdr:col>
      <xdr:colOff>9525</xdr:colOff>
      <xdr:row>10</xdr:row>
      <xdr:rowOff>180976</xdr:rowOff>
    </xdr:to>
    <xdr:cxnSp macro="">
      <xdr:nvCxnSpPr>
        <xdr:cNvPr id="350" name="直線コネクタ 349"/>
        <xdr:cNvCxnSpPr/>
      </xdr:nvCxnSpPr>
      <xdr:spPr>
        <a:xfrm flipV="1">
          <a:off x="2868930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10</xdr:row>
      <xdr:rowOff>0</xdr:rowOff>
    </xdr:from>
    <xdr:to>
      <xdr:col>14</xdr:col>
      <xdr:colOff>9525</xdr:colOff>
      <xdr:row>10</xdr:row>
      <xdr:rowOff>180976</xdr:rowOff>
    </xdr:to>
    <xdr:cxnSp macro="">
      <xdr:nvCxnSpPr>
        <xdr:cNvPr id="351" name="直線コネクタ 350"/>
        <xdr:cNvCxnSpPr/>
      </xdr:nvCxnSpPr>
      <xdr:spPr>
        <a:xfrm flipV="1">
          <a:off x="2937510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10</xdr:row>
      <xdr:rowOff>0</xdr:rowOff>
    </xdr:from>
    <xdr:to>
      <xdr:col>15</xdr:col>
      <xdr:colOff>9525</xdr:colOff>
      <xdr:row>10</xdr:row>
      <xdr:rowOff>180976</xdr:rowOff>
    </xdr:to>
    <xdr:cxnSp macro="">
      <xdr:nvCxnSpPr>
        <xdr:cNvPr id="352" name="直線コネクタ 351"/>
        <xdr:cNvCxnSpPr/>
      </xdr:nvCxnSpPr>
      <xdr:spPr>
        <a:xfrm flipV="1">
          <a:off x="30060900" y="270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12</xdr:row>
      <xdr:rowOff>0</xdr:rowOff>
    </xdr:from>
    <xdr:to>
      <xdr:col>6</xdr:col>
      <xdr:colOff>9525</xdr:colOff>
      <xdr:row>13</xdr:row>
      <xdr:rowOff>1</xdr:rowOff>
    </xdr:to>
    <xdr:cxnSp macro="">
      <xdr:nvCxnSpPr>
        <xdr:cNvPr id="353" name="直線コネクタ 352"/>
        <xdr:cNvCxnSpPr/>
      </xdr:nvCxnSpPr>
      <xdr:spPr>
        <a:xfrm flipV="1">
          <a:off x="4695825" y="22193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12</xdr:row>
      <xdr:rowOff>0</xdr:rowOff>
    </xdr:from>
    <xdr:to>
      <xdr:col>8</xdr:col>
      <xdr:colOff>9525</xdr:colOff>
      <xdr:row>12</xdr:row>
      <xdr:rowOff>180976</xdr:rowOff>
    </xdr:to>
    <xdr:cxnSp macro="">
      <xdr:nvCxnSpPr>
        <xdr:cNvPr id="354" name="直線コネクタ 353"/>
        <xdr:cNvCxnSpPr/>
      </xdr:nvCxnSpPr>
      <xdr:spPr>
        <a:xfrm flipV="1">
          <a:off x="252603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12</xdr:row>
      <xdr:rowOff>0</xdr:rowOff>
    </xdr:from>
    <xdr:to>
      <xdr:col>8</xdr:col>
      <xdr:colOff>9525</xdr:colOff>
      <xdr:row>12</xdr:row>
      <xdr:rowOff>180976</xdr:rowOff>
    </xdr:to>
    <xdr:cxnSp macro="">
      <xdr:nvCxnSpPr>
        <xdr:cNvPr id="355" name="直線コネクタ 354"/>
        <xdr:cNvCxnSpPr/>
      </xdr:nvCxnSpPr>
      <xdr:spPr>
        <a:xfrm flipV="1">
          <a:off x="252603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12</xdr:row>
      <xdr:rowOff>0</xdr:rowOff>
    </xdr:from>
    <xdr:to>
      <xdr:col>9</xdr:col>
      <xdr:colOff>9525</xdr:colOff>
      <xdr:row>12</xdr:row>
      <xdr:rowOff>180976</xdr:rowOff>
    </xdr:to>
    <xdr:cxnSp macro="">
      <xdr:nvCxnSpPr>
        <xdr:cNvPr id="356" name="直線コネクタ 355"/>
        <xdr:cNvCxnSpPr/>
      </xdr:nvCxnSpPr>
      <xdr:spPr>
        <a:xfrm flipV="1">
          <a:off x="259461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12</xdr:row>
      <xdr:rowOff>0</xdr:rowOff>
    </xdr:from>
    <xdr:to>
      <xdr:col>10</xdr:col>
      <xdr:colOff>9525</xdr:colOff>
      <xdr:row>12</xdr:row>
      <xdr:rowOff>180976</xdr:rowOff>
    </xdr:to>
    <xdr:cxnSp macro="">
      <xdr:nvCxnSpPr>
        <xdr:cNvPr id="357" name="直線コネクタ 356"/>
        <xdr:cNvCxnSpPr/>
      </xdr:nvCxnSpPr>
      <xdr:spPr>
        <a:xfrm flipV="1">
          <a:off x="266319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12</xdr:row>
      <xdr:rowOff>0</xdr:rowOff>
    </xdr:from>
    <xdr:to>
      <xdr:col>11</xdr:col>
      <xdr:colOff>9525</xdr:colOff>
      <xdr:row>12</xdr:row>
      <xdr:rowOff>180976</xdr:rowOff>
    </xdr:to>
    <xdr:cxnSp macro="">
      <xdr:nvCxnSpPr>
        <xdr:cNvPr id="358" name="直線コネクタ 357"/>
        <xdr:cNvCxnSpPr/>
      </xdr:nvCxnSpPr>
      <xdr:spPr>
        <a:xfrm flipV="1">
          <a:off x="273177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12</xdr:row>
      <xdr:rowOff>0</xdr:rowOff>
    </xdr:from>
    <xdr:to>
      <xdr:col>12</xdr:col>
      <xdr:colOff>9525</xdr:colOff>
      <xdr:row>12</xdr:row>
      <xdr:rowOff>180976</xdr:rowOff>
    </xdr:to>
    <xdr:cxnSp macro="">
      <xdr:nvCxnSpPr>
        <xdr:cNvPr id="359" name="直線コネクタ 358"/>
        <xdr:cNvCxnSpPr/>
      </xdr:nvCxnSpPr>
      <xdr:spPr>
        <a:xfrm flipV="1">
          <a:off x="280035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12</xdr:row>
      <xdr:rowOff>0</xdr:rowOff>
    </xdr:from>
    <xdr:to>
      <xdr:col>13</xdr:col>
      <xdr:colOff>9525</xdr:colOff>
      <xdr:row>12</xdr:row>
      <xdr:rowOff>180976</xdr:rowOff>
    </xdr:to>
    <xdr:cxnSp macro="">
      <xdr:nvCxnSpPr>
        <xdr:cNvPr id="360" name="直線コネクタ 359"/>
        <xdr:cNvCxnSpPr/>
      </xdr:nvCxnSpPr>
      <xdr:spPr>
        <a:xfrm flipV="1">
          <a:off x="286893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12</xdr:row>
      <xdr:rowOff>0</xdr:rowOff>
    </xdr:from>
    <xdr:to>
      <xdr:col>14</xdr:col>
      <xdr:colOff>9525</xdr:colOff>
      <xdr:row>12</xdr:row>
      <xdr:rowOff>180976</xdr:rowOff>
    </xdr:to>
    <xdr:cxnSp macro="">
      <xdr:nvCxnSpPr>
        <xdr:cNvPr id="361" name="直線コネクタ 360"/>
        <xdr:cNvCxnSpPr/>
      </xdr:nvCxnSpPr>
      <xdr:spPr>
        <a:xfrm flipV="1">
          <a:off x="293751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12</xdr:row>
      <xdr:rowOff>0</xdr:rowOff>
    </xdr:from>
    <xdr:to>
      <xdr:col>15</xdr:col>
      <xdr:colOff>9525</xdr:colOff>
      <xdr:row>12</xdr:row>
      <xdr:rowOff>180976</xdr:rowOff>
    </xdr:to>
    <xdr:cxnSp macro="">
      <xdr:nvCxnSpPr>
        <xdr:cNvPr id="362" name="直線コネクタ 361"/>
        <xdr:cNvCxnSpPr/>
      </xdr:nvCxnSpPr>
      <xdr:spPr>
        <a:xfrm flipV="1">
          <a:off x="30060900" y="3276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1028700</xdr:colOff>
      <xdr:row>14</xdr:row>
      <xdr:rowOff>0</xdr:rowOff>
    </xdr:from>
    <xdr:to>
      <xdr:col>6</xdr:col>
      <xdr:colOff>0</xdr:colOff>
      <xdr:row>15</xdr:row>
      <xdr:rowOff>1</xdr:rowOff>
    </xdr:to>
    <xdr:cxnSp macro="">
      <xdr:nvCxnSpPr>
        <xdr:cNvPr id="363" name="直線コネクタ 362"/>
        <xdr:cNvCxnSpPr/>
      </xdr:nvCxnSpPr>
      <xdr:spPr>
        <a:xfrm flipV="1">
          <a:off x="4686300" y="258127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14</xdr:row>
      <xdr:rowOff>0</xdr:rowOff>
    </xdr:from>
    <xdr:to>
      <xdr:col>8</xdr:col>
      <xdr:colOff>9525</xdr:colOff>
      <xdr:row>14</xdr:row>
      <xdr:rowOff>180976</xdr:rowOff>
    </xdr:to>
    <xdr:cxnSp macro="">
      <xdr:nvCxnSpPr>
        <xdr:cNvPr id="364" name="直線コネクタ 363"/>
        <xdr:cNvCxnSpPr/>
      </xdr:nvCxnSpPr>
      <xdr:spPr>
        <a:xfrm flipV="1">
          <a:off x="25260300" y="3848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14</xdr:row>
      <xdr:rowOff>0</xdr:rowOff>
    </xdr:from>
    <xdr:to>
      <xdr:col>9</xdr:col>
      <xdr:colOff>9525</xdr:colOff>
      <xdr:row>14</xdr:row>
      <xdr:rowOff>180976</xdr:rowOff>
    </xdr:to>
    <xdr:cxnSp macro="">
      <xdr:nvCxnSpPr>
        <xdr:cNvPr id="365" name="直線コネクタ 364"/>
        <xdr:cNvCxnSpPr/>
      </xdr:nvCxnSpPr>
      <xdr:spPr>
        <a:xfrm flipV="1">
          <a:off x="25946100" y="3848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14</xdr:row>
      <xdr:rowOff>0</xdr:rowOff>
    </xdr:from>
    <xdr:to>
      <xdr:col>10</xdr:col>
      <xdr:colOff>9525</xdr:colOff>
      <xdr:row>14</xdr:row>
      <xdr:rowOff>180976</xdr:rowOff>
    </xdr:to>
    <xdr:cxnSp macro="">
      <xdr:nvCxnSpPr>
        <xdr:cNvPr id="366" name="直線コネクタ 365"/>
        <xdr:cNvCxnSpPr/>
      </xdr:nvCxnSpPr>
      <xdr:spPr>
        <a:xfrm flipV="1">
          <a:off x="26631900" y="3848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14</xdr:row>
      <xdr:rowOff>0</xdr:rowOff>
    </xdr:from>
    <xdr:to>
      <xdr:col>11</xdr:col>
      <xdr:colOff>9525</xdr:colOff>
      <xdr:row>14</xdr:row>
      <xdr:rowOff>180976</xdr:rowOff>
    </xdr:to>
    <xdr:cxnSp macro="">
      <xdr:nvCxnSpPr>
        <xdr:cNvPr id="367" name="直線コネクタ 366"/>
        <xdr:cNvCxnSpPr/>
      </xdr:nvCxnSpPr>
      <xdr:spPr>
        <a:xfrm flipV="1">
          <a:off x="27317700" y="3848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14</xdr:row>
      <xdr:rowOff>0</xdr:rowOff>
    </xdr:from>
    <xdr:to>
      <xdr:col>12</xdr:col>
      <xdr:colOff>9525</xdr:colOff>
      <xdr:row>14</xdr:row>
      <xdr:rowOff>180976</xdr:rowOff>
    </xdr:to>
    <xdr:cxnSp macro="">
      <xdr:nvCxnSpPr>
        <xdr:cNvPr id="368" name="直線コネクタ 367"/>
        <xdr:cNvCxnSpPr/>
      </xdr:nvCxnSpPr>
      <xdr:spPr>
        <a:xfrm flipV="1">
          <a:off x="28003500" y="3848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14</xdr:row>
      <xdr:rowOff>0</xdr:rowOff>
    </xdr:from>
    <xdr:to>
      <xdr:col>13</xdr:col>
      <xdr:colOff>9525</xdr:colOff>
      <xdr:row>14</xdr:row>
      <xdr:rowOff>180976</xdr:rowOff>
    </xdr:to>
    <xdr:cxnSp macro="">
      <xdr:nvCxnSpPr>
        <xdr:cNvPr id="369" name="直線コネクタ 368"/>
        <xdr:cNvCxnSpPr/>
      </xdr:nvCxnSpPr>
      <xdr:spPr>
        <a:xfrm flipV="1">
          <a:off x="28689300" y="3848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14</xdr:row>
      <xdr:rowOff>0</xdr:rowOff>
    </xdr:from>
    <xdr:to>
      <xdr:col>14</xdr:col>
      <xdr:colOff>9525</xdr:colOff>
      <xdr:row>14</xdr:row>
      <xdr:rowOff>180976</xdr:rowOff>
    </xdr:to>
    <xdr:cxnSp macro="">
      <xdr:nvCxnSpPr>
        <xdr:cNvPr id="370" name="直線コネクタ 369"/>
        <xdr:cNvCxnSpPr/>
      </xdr:nvCxnSpPr>
      <xdr:spPr>
        <a:xfrm flipV="1">
          <a:off x="29375100" y="3848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14</xdr:row>
      <xdr:rowOff>0</xdr:rowOff>
    </xdr:from>
    <xdr:to>
      <xdr:col>15</xdr:col>
      <xdr:colOff>9525</xdr:colOff>
      <xdr:row>14</xdr:row>
      <xdr:rowOff>180976</xdr:rowOff>
    </xdr:to>
    <xdr:cxnSp macro="">
      <xdr:nvCxnSpPr>
        <xdr:cNvPr id="371" name="直線コネクタ 370"/>
        <xdr:cNvCxnSpPr/>
      </xdr:nvCxnSpPr>
      <xdr:spPr>
        <a:xfrm flipV="1">
          <a:off x="30060900" y="3848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16</xdr:row>
      <xdr:rowOff>0</xdr:rowOff>
    </xdr:from>
    <xdr:to>
      <xdr:col>6</xdr:col>
      <xdr:colOff>19050</xdr:colOff>
      <xdr:row>17</xdr:row>
      <xdr:rowOff>1</xdr:rowOff>
    </xdr:to>
    <xdr:cxnSp macro="">
      <xdr:nvCxnSpPr>
        <xdr:cNvPr id="372" name="直線コネクタ 371"/>
        <xdr:cNvCxnSpPr/>
      </xdr:nvCxnSpPr>
      <xdr:spPr>
        <a:xfrm flipV="1">
          <a:off x="4705350" y="29432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16</xdr:row>
      <xdr:rowOff>0</xdr:rowOff>
    </xdr:from>
    <xdr:to>
      <xdr:col>8</xdr:col>
      <xdr:colOff>9525</xdr:colOff>
      <xdr:row>16</xdr:row>
      <xdr:rowOff>180976</xdr:rowOff>
    </xdr:to>
    <xdr:cxnSp macro="">
      <xdr:nvCxnSpPr>
        <xdr:cNvPr id="373" name="直線コネクタ 372"/>
        <xdr:cNvCxnSpPr/>
      </xdr:nvCxnSpPr>
      <xdr:spPr>
        <a:xfrm flipV="1">
          <a:off x="25260300" y="4419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16</xdr:row>
      <xdr:rowOff>0</xdr:rowOff>
    </xdr:from>
    <xdr:to>
      <xdr:col>9</xdr:col>
      <xdr:colOff>9525</xdr:colOff>
      <xdr:row>16</xdr:row>
      <xdr:rowOff>180976</xdr:rowOff>
    </xdr:to>
    <xdr:cxnSp macro="">
      <xdr:nvCxnSpPr>
        <xdr:cNvPr id="374" name="直線コネクタ 373"/>
        <xdr:cNvCxnSpPr/>
      </xdr:nvCxnSpPr>
      <xdr:spPr>
        <a:xfrm flipV="1">
          <a:off x="25946100" y="4419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16</xdr:row>
      <xdr:rowOff>0</xdr:rowOff>
    </xdr:from>
    <xdr:to>
      <xdr:col>10</xdr:col>
      <xdr:colOff>9525</xdr:colOff>
      <xdr:row>16</xdr:row>
      <xdr:rowOff>180976</xdr:rowOff>
    </xdr:to>
    <xdr:cxnSp macro="">
      <xdr:nvCxnSpPr>
        <xdr:cNvPr id="375" name="直線コネクタ 374"/>
        <xdr:cNvCxnSpPr/>
      </xdr:nvCxnSpPr>
      <xdr:spPr>
        <a:xfrm flipV="1">
          <a:off x="26631900" y="4419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16</xdr:row>
      <xdr:rowOff>0</xdr:rowOff>
    </xdr:from>
    <xdr:to>
      <xdr:col>11</xdr:col>
      <xdr:colOff>9525</xdr:colOff>
      <xdr:row>16</xdr:row>
      <xdr:rowOff>180976</xdr:rowOff>
    </xdr:to>
    <xdr:cxnSp macro="">
      <xdr:nvCxnSpPr>
        <xdr:cNvPr id="376" name="直線コネクタ 375"/>
        <xdr:cNvCxnSpPr/>
      </xdr:nvCxnSpPr>
      <xdr:spPr>
        <a:xfrm flipV="1">
          <a:off x="27317700" y="4419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16</xdr:row>
      <xdr:rowOff>0</xdr:rowOff>
    </xdr:from>
    <xdr:to>
      <xdr:col>12</xdr:col>
      <xdr:colOff>9525</xdr:colOff>
      <xdr:row>16</xdr:row>
      <xdr:rowOff>180976</xdr:rowOff>
    </xdr:to>
    <xdr:cxnSp macro="">
      <xdr:nvCxnSpPr>
        <xdr:cNvPr id="377" name="直線コネクタ 376"/>
        <xdr:cNvCxnSpPr/>
      </xdr:nvCxnSpPr>
      <xdr:spPr>
        <a:xfrm flipV="1">
          <a:off x="28003500" y="4419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16</xdr:row>
      <xdr:rowOff>0</xdr:rowOff>
    </xdr:from>
    <xdr:to>
      <xdr:col>13</xdr:col>
      <xdr:colOff>9525</xdr:colOff>
      <xdr:row>16</xdr:row>
      <xdr:rowOff>180976</xdr:rowOff>
    </xdr:to>
    <xdr:cxnSp macro="">
      <xdr:nvCxnSpPr>
        <xdr:cNvPr id="378" name="直線コネクタ 377"/>
        <xdr:cNvCxnSpPr/>
      </xdr:nvCxnSpPr>
      <xdr:spPr>
        <a:xfrm flipV="1">
          <a:off x="28689300" y="4419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16</xdr:row>
      <xdr:rowOff>0</xdr:rowOff>
    </xdr:from>
    <xdr:to>
      <xdr:col>14</xdr:col>
      <xdr:colOff>9525</xdr:colOff>
      <xdr:row>17</xdr:row>
      <xdr:rowOff>1</xdr:rowOff>
    </xdr:to>
    <xdr:cxnSp macro="">
      <xdr:nvCxnSpPr>
        <xdr:cNvPr id="379" name="直線コネクタ 378"/>
        <xdr:cNvCxnSpPr/>
      </xdr:nvCxnSpPr>
      <xdr:spPr>
        <a:xfrm flipV="1">
          <a:off x="13001625" y="29432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16</xdr:row>
      <xdr:rowOff>0</xdr:rowOff>
    </xdr:from>
    <xdr:to>
      <xdr:col>15</xdr:col>
      <xdr:colOff>9525</xdr:colOff>
      <xdr:row>16</xdr:row>
      <xdr:rowOff>180976</xdr:rowOff>
    </xdr:to>
    <xdr:cxnSp macro="">
      <xdr:nvCxnSpPr>
        <xdr:cNvPr id="380" name="直線コネクタ 379"/>
        <xdr:cNvCxnSpPr/>
      </xdr:nvCxnSpPr>
      <xdr:spPr>
        <a:xfrm flipV="1">
          <a:off x="30060900" y="4419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1028700</xdr:colOff>
      <xdr:row>18</xdr:row>
      <xdr:rowOff>0</xdr:rowOff>
    </xdr:from>
    <xdr:to>
      <xdr:col>6</xdr:col>
      <xdr:colOff>0</xdr:colOff>
      <xdr:row>19</xdr:row>
      <xdr:rowOff>1</xdr:rowOff>
    </xdr:to>
    <xdr:cxnSp macro="">
      <xdr:nvCxnSpPr>
        <xdr:cNvPr id="381" name="直線コネクタ 380"/>
        <xdr:cNvCxnSpPr/>
      </xdr:nvCxnSpPr>
      <xdr:spPr>
        <a:xfrm flipV="1">
          <a:off x="4686300" y="330517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18</xdr:row>
      <xdr:rowOff>0</xdr:rowOff>
    </xdr:from>
    <xdr:to>
      <xdr:col>8</xdr:col>
      <xdr:colOff>9525</xdr:colOff>
      <xdr:row>18</xdr:row>
      <xdr:rowOff>180976</xdr:rowOff>
    </xdr:to>
    <xdr:cxnSp macro="">
      <xdr:nvCxnSpPr>
        <xdr:cNvPr id="382" name="直線コネクタ 381"/>
        <xdr:cNvCxnSpPr/>
      </xdr:nvCxnSpPr>
      <xdr:spPr>
        <a:xfrm flipV="1">
          <a:off x="25260300" y="499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18</xdr:row>
      <xdr:rowOff>0</xdr:rowOff>
    </xdr:from>
    <xdr:to>
      <xdr:col>9</xdr:col>
      <xdr:colOff>9525</xdr:colOff>
      <xdr:row>18</xdr:row>
      <xdr:rowOff>180976</xdr:rowOff>
    </xdr:to>
    <xdr:cxnSp macro="">
      <xdr:nvCxnSpPr>
        <xdr:cNvPr id="383" name="直線コネクタ 382"/>
        <xdr:cNvCxnSpPr/>
      </xdr:nvCxnSpPr>
      <xdr:spPr>
        <a:xfrm flipV="1">
          <a:off x="25946100" y="499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18</xdr:row>
      <xdr:rowOff>0</xdr:rowOff>
    </xdr:from>
    <xdr:to>
      <xdr:col>10</xdr:col>
      <xdr:colOff>9525</xdr:colOff>
      <xdr:row>18</xdr:row>
      <xdr:rowOff>180976</xdr:rowOff>
    </xdr:to>
    <xdr:cxnSp macro="">
      <xdr:nvCxnSpPr>
        <xdr:cNvPr id="384" name="直線コネクタ 383"/>
        <xdr:cNvCxnSpPr/>
      </xdr:nvCxnSpPr>
      <xdr:spPr>
        <a:xfrm flipV="1">
          <a:off x="26631900" y="499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18</xdr:row>
      <xdr:rowOff>0</xdr:rowOff>
    </xdr:from>
    <xdr:to>
      <xdr:col>11</xdr:col>
      <xdr:colOff>9525</xdr:colOff>
      <xdr:row>18</xdr:row>
      <xdr:rowOff>180976</xdr:rowOff>
    </xdr:to>
    <xdr:cxnSp macro="">
      <xdr:nvCxnSpPr>
        <xdr:cNvPr id="385" name="直線コネクタ 384"/>
        <xdr:cNvCxnSpPr/>
      </xdr:nvCxnSpPr>
      <xdr:spPr>
        <a:xfrm flipV="1">
          <a:off x="27317700" y="499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18</xdr:row>
      <xdr:rowOff>0</xdr:rowOff>
    </xdr:from>
    <xdr:to>
      <xdr:col>12</xdr:col>
      <xdr:colOff>9525</xdr:colOff>
      <xdr:row>18</xdr:row>
      <xdr:rowOff>180976</xdr:rowOff>
    </xdr:to>
    <xdr:cxnSp macro="">
      <xdr:nvCxnSpPr>
        <xdr:cNvPr id="386" name="直線コネクタ 385"/>
        <xdr:cNvCxnSpPr/>
      </xdr:nvCxnSpPr>
      <xdr:spPr>
        <a:xfrm flipV="1">
          <a:off x="28003500" y="499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18</xdr:row>
      <xdr:rowOff>0</xdr:rowOff>
    </xdr:from>
    <xdr:to>
      <xdr:col>13</xdr:col>
      <xdr:colOff>9525</xdr:colOff>
      <xdr:row>18</xdr:row>
      <xdr:rowOff>180976</xdr:rowOff>
    </xdr:to>
    <xdr:cxnSp macro="">
      <xdr:nvCxnSpPr>
        <xdr:cNvPr id="387" name="直線コネクタ 386"/>
        <xdr:cNvCxnSpPr/>
      </xdr:nvCxnSpPr>
      <xdr:spPr>
        <a:xfrm flipV="1">
          <a:off x="28689300" y="499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18</xdr:row>
      <xdr:rowOff>0</xdr:rowOff>
    </xdr:from>
    <xdr:to>
      <xdr:col>14</xdr:col>
      <xdr:colOff>9525</xdr:colOff>
      <xdr:row>18</xdr:row>
      <xdr:rowOff>180976</xdr:rowOff>
    </xdr:to>
    <xdr:cxnSp macro="">
      <xdr:nvCxnSpPr>
        <xdr:cNvPr id="388" name="直線コネクタ 387"/>
        <xdr:cNvCxnSpPr/>
      </xdr:nvCxnSpPr>
      <xdr:spPr>
        <a:xfrm flipV="1">
          <a:off x="29375100" y="499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18</xdr:row>
      <xdr:rowOff>0</xdr:rowOff>
    </xdr:from>
    <xdr:to>
      <xdr:col>15</xdr:col>
      <xdr:colOff>9525</xdr:colOff>
      <xdr:row>18</xdr:row>
      <xdr:rowOff>180976</xdr:rowOff>
    </xdr:to>
    <xdr:cxnSp macro="">
      <xdr:nvCxnSpPr>
        <xdr:cNvPr id="389" name="直線コネクタ 388"/>
        <xdr:cNvCxnSpPr/>
      </xdr:nvCxnSpPr>
      <xdr:spPr>
        <a:xfrm flipV="1">
          <a:off x="30060900" y="499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20</xdr:row>
      <xdr:rowOff>0</xdr:rowOff>
    </xdr:from>
    <xdr:to>
      <xdr:col>6</xdr:col>
      <xdr:colOff>19050</xdr:colOff>
      <xdr:row>21</xdr:row>
      <xdr:rowOff>1</xdr:rowOff>
    </xdr:to>
    <xdr:cxnSp macro="">
      <xdr:nvCxnSpPr>
        <xdr:cNvPr id="390" name="直線コネクタ 389"/>
        <xdr:cNvCxnSpPr/>
      </xdr:nvCxnSpPr>
      <xdr:spPr>
        <a:xfrm flipV="1">
          <a:off x="4705350" y="36671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20</xdr:row>
      <xdr:rowOff>0</xdr:rowOff>
    </xdr:from>
    <xdr:to>
      <xdr:col>8</xdr:col>
      <xdr:colOff>9525</xdr:colOff>
      <xdr:row>20</xdr:row>
      <xdr:rowOff>180976</xdr:rowOff>
    </xdr:to>
    <xdr:cxnSp macro="">
      <xdr:nvCxnSpPr>
        <xdr:cNvPr id="391" name="直線コネクタ 390"/>
        <xdr:cNvCxnSpPr/>
      </xdr:nvCxnSpPr>
      <xdr:spPr>
        <a:xfrm flipV="1">
          <a:off x="25260300" y="556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20</xdr:row>
      <xdr:rowOff>0</xdr:rowOff>
    </xdr:from>
    <xdr:to>
      <xdr:col>9</xdr:col>
      <xdr:colOff>9525</xdr:colOff>
      <xdr:row>20</xdr:row>
      <xdr:rowOff>180976</xdr:rowOff>
    </xdr:to>
    <xdr:cxnSp macro="">
      <xdr:nvCxnSpPr>
        <xdr:cNvPr id="392" name="直線コネクタ 391"/>
        <xdr:cNvCxnSpPr/>
      </xdr:nvCxnSpPr>
      <xdr:spPr>
        <a:xfrm flipV="1">
          <a:off x="25946100" y="556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20</xdr:row>
      <xdr:rowOff>0</xdr:rowOff>
    </xdr:from>
    <xdr:to>
      <xdr:col>10</xdr:col>
      <xdr:colOff>9525</xdr:colOff>
      <xdr:row>20</xdr:row>
      <xdr:rowOff>180976</xdr:rowOff>
    </xdr:to>
    <xdr:cxnSp macro="">
      <xdr:nvCxnSpPr>
        <xdr:cNvPr id="393" name="直線コネクタ 392"/>
        <xdr:cNvCxnSpPr/>
      </xdr:nvCxnSpPr>
      <xdr:spPr>
        <a:xfrm flipV="1">
          <a:off x="26631900" y="556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20</xdr:row>
      <xdr:rowOff>0</xdr:rowOff>
    </xdr:from>
    <xdr:to>
      <xdr:col>11</xdr:col>
      <xdr:colOff>9525</xdr:colOff>
      <xdr:row>20</xdr:row>
      <xdr:rowOff>180976</xdr:rowOff>
    </xdr:to>
    <xdr:cxnSp macro="">
      <xdr:nvCxnSpPr>
        <xdr:cNvPr id="394" name="直線コネクタ 393"/>
        <xdr:cNvCxnSpPr/>
      </xdr:nvCxnSpPr>
      <xdr:spPr>
        <a:xfrm flipV="1">
          <a:off x="27317700" y="556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20</xdr:row>
      <xdr:rowOff>0</xdr:rowOff>
    </xdr:from>
    <xdr:to>
      <xdr:col>12</xdr:col>
      <xdr:colOff>9525</xdr:colOff>
      <xdr:row>20</xdr:row>
      <xdr:rowOff>180976</xdr:rowOff>
    </xdr:to>
    <xdr:cxnSp macro="">
      <xdr:nvCxnSpPr>
        <xdr:cNvPr id="395" name="直線コネクタ 394"/>
        <xdr:cNvCxnSpPr/>
      </xdr:nvCxnSpPr>
      <xdr:spPr>
        <a:xfrm flipV="1">
          <a:off x="28003500" y="556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20</xdr:row>
      <xdr:rowOff>0</xdr:rowOff>
    </xdr:from>
    <xdr:to>
      <xdr:col>13</xdr:col>
      <xdr:colOff>9525</xdr:colOff>
      <xdr:row>20</xdr:row>
      <xdr:rowOff>180976</xdr:rowOff>
    </xdr:to>
    <xdr:cxnSp macro="">
      <xdr:nvCxnSpPr>
        <xdr:cNvPr id="396" name="直線コネクタ 395"/>
        <xdr:cNvCxnSpPr/>
      </xdr:nvCxnSpPr>
      <xdr:spPr>
        <a:xfrm flipV="1">
          <a:off x="28689300" y="556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20</xdr:row>
      <xdr:rowOff>0</xdr:rowOff>
    </xdr:from>
    <xdr:to>
      <xdr:col>14</xdr:col>
      <xdr:colOff>9525</xdr:colOff>
      <xdr:row>20</xdr:row>
      <xdr:rowOff>180976</xdr:rowOff>
    </xdr:to>
    <xdr:cxnSp macro="">
      <xdr:nvCxnSpPr>
        <xdr:cNvPr id="397" name="直線コネクタ 396"/>
        <xdr:cNvCxnSpPr/>
      </xdr:nvCxnSpPr>
      <xdr:spPr>
        <a:xfrm flipV="1">
          <a:off x="29375100" y="556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20</xdr:row>
      <xdr:rowOff>0</xdr:rowOff>
    </xdr:from>
    <xdr:to>
      <xdr:col>15</xdr:col>
      <xdr:colOff>9525</xdr:colOff>
      <xdr:row>20</xdr:row>
      <xdr:rowOff>180976</xdr:rowOff>
    </xdr:to>
    <xdr:cxnSp macro="">
      <xdr:nvCxnSpPr>
        <xdr:cNvPr id="398" name="直線コネクタ 397"/>
        <xdr:cNvCxnSpPr/>
      </xdr:nvCxnSpPr>
      <xdr:spPr>
        <a:xfrm flipV="1">
          <a:off x="30060900" y="556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21</xdr:row>
      <xdr:rowOff>171450</xdr:rowOff>
    </xdr:from>
    <xdr:to>
      <xdr:col>6</xdr:col>
      <xdr:colOff>19050</xdr:colOff>
      <xdr:row>22</xdr:row>
      <xdr:rowOff>171451</xdr:rowOff>
    </xdr:to>
    <xdr:cxnSp macro="">
      <xdr:nvCxnSpPr>
        <xdr:cNvPr id="399" name="直線コネクタ 398"/>
        <xdr:cNvCxnSpPr/>
      </xdr:nvCxnSpPr>
      <xdr:spPr>
        <a:xfrm flipV="1">
          <a:off x="4705350" y="4019550"/>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22</xdr:row>
      <xdr:rowOff>0</xdr:rowOff>
    </xdr:from>
    <xdr:to>
      <xdr:col>8</xdr:col>
      <xdr:colOff>9525</xdr:colOff>
      <xdr:row>22</xdr:row>
      <xdr:rowOff>180976</xdr:rowOff>
    </xdr:to>
    <xdr:cxnSp macro="">
      <xdr:nvCxnSpPr>
        <xdr:cNvPr id="400" name="直線コネクタ 399"/>
        <xdr:cNvCxnSpPr/>
      </xdr:nvCxnSpPr>
      <xdr:spPr>
        <a:xfrm flipV="1">
          <a:off x="2526030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22</xdr:row>
      <xdr:rowOff>0</xdr:rowOff>
    </xdr:from>
    <xdr:to>
      <xdr:col>9</xdr:col>
      <xdr:colOff>9525</xdr:colOff>
      <xdr:row>22</xdr:row>
      <xdr:rowOff>180976</xdr:rowOff>
    </xdr:to>
    <xdr:cxnSp macro="">
      <xdr:nvCxnSpPr>
        <xdr:cNvPr id="401" name="直線コネクタ 400"/>
        <xdr:cNvCxnSpPr/>
      </xdr:nvCxnSpPr>
      <xdr:spPr>
        <a:xfrm flipV="1">
          <a:off x="2594610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22</xdr:row>
      <xdr:rowOff>0</xdr:rowOff>
    </xdr:from>
    <xdr:to>
      <xdr:col>10</xdr:col>
      <xdr:colOff>9525</xdr:colOff>
      <xdr:row>22</xdr:row>
      <xdr:rowOff>180976</xdr:rowOff>
    </xdr:to>
    <xdr:cxnSp macro="">
      <xdr:nvCxnSpPr>
        <xdr:cNvPr id="402" name="直線コネクタ 401"/>
        <xdr:cNvCxnSpPr/>
      </xdr:nvCxnSpPr>
      <xdr:spPr>
        <a:xfrm flipV="1">
          <a:off x="2663190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22</xdr:row>
      <xdr:rowOff>0</xdr:rowOff>
    </xdr:from>
    <xdr:to>
      <xdr:col>11</xdr:col>
      <xdr:colOff>9525</xdr:colOff>
      <xdr:row>22</xdr:row>
      <xdr:rowOff>180976</xdr:rowOff>
    </xdr:to>
    <xdr:cxnSp macro="">
      <xdr:nvCxnSpPr>
        <xdr:cNvPr id="403" name="直線コネクタ 402"/>
        <xdr:cNvCxnSpPr/>
      </xdr:nvCxnSpPr>
      <xdr:spPr>
        <a:xfrm flipV="1">
          <a:off x="2731770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22</xdr:row>
      <xdr:rowOff>0</xdr:rowOff>
    </xdr:from>
    <xdr:to>
      <xdr:col>12</xdr:col>
      <xdr:colOff>9525</xdr:colOff>
      <xdr:row>22</xdr:row>
      <xdr:rowOff>180976</xdr:rowOff>
    </xdr:to>
    <xdr:cxnSp macro="">
      <xdr:nvCxnSpPr>
        <xdr:cNvPr id="404" name="直線コネクタ 403"/>
        <xdr:cNvCxnSpPr/>
      </xdr:nvCxnSpPr>
      <xdr:spPr>
        <a:xfrm flipV="1">
          <a:off x="2800350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22</xdr:row>
      <xdr:rowOff>0</xdr:rowOff>
    </xdr:from>
    <xdr:to>
      <xdr:col>13</xdr:col>
      <xdr:colOff>9525</xdr:colOff>
      <xdr:row>22</xdr:row>
      <xdr:rowOff>180976</xdr:rowOff>
    </xdr:to>
    <xdr:cxnSp macro="">
      <xdr:nvCxnSpPr>
        <xdr:cNvPr id="405" name="直線コネクタ 404"/>
        <xdr:cNvCxnSpPr/>
      </xdr:nvCxnSpPr>
      <xdr:spPr>
        <a:xfrm flipV="1">
          <a:off x="2868930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22</xdr:row>
      <xdr:rowOff>0</xdr:rowOff>
    </xdr:from>
    <xdr:to>
      <xdr:col>14</xdr:col>
      <xdr:colOff>9525</xdr:colOff>
      <xdr:row>22</xdr:row>
      <xdr:rowOff>180976</xdr:rowOff>
    </xdr:to>
    <xdr:cxnSp macro="">
      <xdr:nvCxnSpPr>
        <xdr:cNvPr id="406" name="直線コネクタ 405"/>
        <xdr:cNvCxnSpPr/>
      </xdr:nvCxnSpPr>
      <xdr:spPr>
        <a:xfrm flipV="1">
          <a:off x="2937510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22</xdr:row>
      <xdr:rowOff>0</xdr:rowOff>
    </xdr:from>
    <xdr:to>
      <xdr:col>15</xdr:col>
      <xdr:colOff>9525</xdr:colOff>
      <xdr:row>22</xdr:row>
      <xdr:rowOff>180976</xdr:rowOff>
    </xdr:to>
    <xdr:cxnSp macro="">
      <xdr:nvCxnSpPr>
        <xdr:cNvPr id="407" name="直線コネクタ 406"/>
        <xdr:cNvCxnSpPr/>
      </xdr:nvCxnSpPr>
      <xdr:spPr>
        <a:xfrm flipV="1">
          <a:off x="30060900" y="613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24</xdr:row>
      <xdr:rowOff>0</xdr:rowOff>
    </xdr:from>
    <xdr:to>
      <xdr:col>6</xdr:col>
      <xdr:colOff>19050</xdr:colOff>
      <xdr:row>25</xdr:row>
      <xdr:rowOff>1</xdr:rowOff>
    </xdr:to>
    <xdr:cxnSp macro="">
      <xdr:nvCxnSpPr>
        <xdr:cNvPr id="408" name="直線コネクタ 407"/>
        <xdr:cNvCxnSpPr/>
      </xdr:nvCxnSpPr>
      <xdr:spPr>
        <a:xfrm flipV="1">
          <a:off x="4705350" y="43910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24</xdr:row>
      <xdr:rowOff>0</xdr:rowOff>
    </xdr:from>
    <xdr:to>
      <xdr:col>8</xdr:col>
      <xdr:colOff>9525</xdr:colOff>
      <xdr:row>24</xdr:row>
      <xdr:rowOff>180976</xdr:rowOff>
    </xdr:to>
    <xdr:cxnSp macro="">
      <xdr:nvCxnSpPr>
        <xdr:cNvPr id="409" name="直線コネクタ 408"/>
        <xdr:cNvCxnSpPr/>
      </xdr:nvCxnSpPr>
      <xdr:spPr>
        <a:xfrm flipV="1">
          <a:off x="2526030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24</xdr:row>
      <xdr:rowOff>0</xdr:rowOff>
    </xdr:from>
    <xdr:to>
      <xdr:col>9</xdr:col>
      <xdr:colOff>9525</xdr:colOff>
      <xdr:row>24</xdr:row>
      <xdr:rowOff>180976</xdr:rowOff>
    </xdr:to>
    <xdr:cxnSp macro="">
      <xdr:nvCxnSpPr>
        <xdr:cNvPr id="410" name="直線コネクタ 409"/>
        <xdr:cNvCxnSpPr/>
      </xdr:nvCxnSpPr>
      <xdr:spPr>
        <a:xfrm flipV="1">
          <a:off x="2594610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24</xdr:row>
      <xdr:rowOff>0</xdr:rowOff>
    </xdr:from>
    <xdr:to>
      <xdr:col>10</xdr:col>
      <xdr:colOff>9525</xdr:colOff>
      <xdr:row>24</xdr:row>
      <xdr:rowOff>180976</xdr:rowOff>
    </xdr:to>
    <xdr:cxnSp macro="">
      <xdr:nvCxnSpPr>
        <xdr:cNvPr id="411" name="直線コネクタ 410"/>
        <xdr:cNvCxnSpPr/>
      </xdr:nvCxnSpPr>
      <xdr:spPr>
        <a:xfrm flipV="1">
          <a:off x="2663190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24</xdr:row>
      <xdr:rowOff>0</xdr:rowOff>
    </xdr:from>
    <xdr:to>
      <xdr:col>11</xdr:col>
      <xdr:colOff>9525</xdr:colOff>
      <xdr:row>24</xdr:row>
      <xdr:rowOff>180976</xdr:rowOff>
    </xdr:to>
    <xdr:cxnSp macro="">
      <xdr:nvCxnSpPr>
        <xdr:cNvPr id="412" name="直線コネクタ 411"/>
        <xdr:cNvCxnSpPr/>
      </xdr:nvCxnSpPr>
      <xdr:spPr>
        <a:xfrm flipV="1">
          <a:off x="2731770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24</xdr:row>
      <xdr:rowOff>0</xdr:rowOff>
    </xdr:from>
    <xdr:to>
      <xdr:col>12</xdr:col>
      <xdr:colOff>9525</xdr:colOff>
      <xdr:row>24</xdr:row>
      <xdr:rowOff>180976</xdr:rowOff>
    </xdr:to>
    <xdr:cxnSp macro="">
      <xdr:nvCxnSpPr>
        <xdr:cNvPr id="413" name="直線コネクタ 412"/>
        <xdr:cNvCxnSpPr/>
      </xdr:nvCxnSpPr>
      <xdr:spPr>
        <a:xfrm flipV="1">
          <a:off x="2800350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24</xdr:row>
      <xdr:rowOff>0</xdr:rowOff>
    </xdr:from>
    <xdr:to>
      <xdr:col>13</xdr:col>
      <xdr:colOff>9525</xdr:colOff>
      <xdr:row>24</xdr:row>
      <xdr:rowOff>180976</xdr:rowOff>
    </xdr:to>
    <xdr:cxnSp macro="">
      <xdr:nvCxnSpPr>
        <xdr:cNvPr id="414" name="直線コネクタ 413"/>
        <xdr:cNvCxnSpPr/>
      </xdr:nvCxnSpPr>
      <xdr:spPr>
        <a:xfrm flipV="1">
          <a:off x="2868930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24</xdr:row>
      <xdr:rowOff>0</xdr:rowOff>
    </xdr:from>
    <xdr:to>
      <xdr:col>14</xdr:col>
      <xdr:colOff>9525</xdr:colOff>
      <xdr:row>24</xdr:row>
      <xdr:rowOff>180976</xdr:rowOff>
    </xdr:to>
    <xdr:cxnSp macro="">
      <xdr:nvCxnSpPr>
        <xdr:cNvPr id="415" name="直線コネクタ 414"/>
        <xdr:cNvCxnSpPr/>
      </xdr:nvCxnSpPr>
      <xdr:spPr>
        <a:xfrm flipV="1">
          <a:off x="29375100" y="670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24</xdr:row>
      <xdr:rowOff>0</xdr:rowOff>
    </xdr:from>
    <xdr:to>
      <xdr:col>15</xdr:col>
      <xdr:colOff>9525</xdr:colOff>
      <xdr:row>25</xdr:row>
      <xdr:rowOff>0</xdr:rowOff>
    </xdr:to>
    <xdr:cxnSp macro="">
      <xdr:nvCxnSpPr>
        <xdr:cNvPr id="416" name="直線コネクタ 415"/>
        <xdr:cNvCxnSpPr/>
      </xdr:nvCxnSpPr>
      <xdr:spPr>
        <a:xfrm flipV="1">
          <a:off x="14039850" y="43910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23</xdr:row>
      <xdr:rowOff>0</xdr:rowOff>
    </xdr:from>
    <xdr:to>
      <xdr:col>8</xdr:col>
      <xdr:colOff>9525</xdr:colOff>
      <xdr:row>23</xdr:row>
      <xdr:rowOff>0</xdr:rowOff>
    </xdr:to>
    <xdr:cxnSp macro="">
      <xdr:nvCxnSpPr>
        <xdr:cNvPr id="417" name="直線コネクタ 416"/>
        <xdr:cNvCxnSpPr/>
      </xdr:nvCxnSpPr>
      <xdr:spPr>
        <a:xfrm flipV="1">
          <a:off x="25260300" y="632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23</xdr:row>
      <xdr:rowOff>0</xdr:rowOff>
    </xdr:from>
    <xdr:to>
      <xdr:col>9</xdr:col>
      <xdr:colOff>9525</xdr:colOff>
      <xdr:row>23</xdr:row>
      <xdr:rowOff>0</xdr:rowOff>
    </xdr:to>
    <xdr:cxnSp macro="">
      <xdr:nvCxnSpPr>
        <xdr:cNvPr id="418" name="直線コネクタ 417"/>
        <xdr:cNvCxnSpPr/>
      </xdr:nvCxnSpPr>
      <xdr:spPr>
        <a:xfrm flipV="1">
          <a:off x="25946100" y="632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23</xdr:row>
      <xdr:rowOff>0</xdr:rowOff>
    </xdr:from>
    <xdr:to>
      <xdr:col>10</xdr:col>
      <xdr:colOff>9525</xdr:colOff>
      <xdr:row>23</xdr:row>
      <xdr:rowOff>0</xdr:rowOff>
    </xdr:to>
    <xdr:cxnSp macro="">
      <xdr:nvCxnSpPr>
        <xdr:cNvPr id="419" name="直線コネクタ 418"/>
        <xdr:cNvCxnSpPr/>
      </xdr:nvCxnSpPr>
      <xdr:spPr>
        <a:xfrm flipV="1">
          <a:off x="26631900" y="632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23</xdr:row>
      <xdr:rowOff>0</xdr:rowOff>
    </xdr:from>
    <xdr:to>
      <xdr:col>11</xdr:col>
      <xdr:colOff>9525</xdr:colOff>
      <xdr:row>23</xdr:row>
      <xdr:rowOff>0</xdr:rowOff>
    </xdr:to>
    <xdr:cxnSp macro="">
      <xdr:nvCxnSpPr>
        <xdr:cNvPr id="420" name="直線コネクタ 419"/>
        <xdr:cNvCxnSpPr/>
      </xdr:nvCxnSpPr>
      <xdr:spPr>
        <a:xfrm flipV="1">
          <a:off x="27317700" y="632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23</xdr:row>
      <xdr:rowOff>0</xdr:rowOff>
    </xdr:from>
    <xdr:to>
      <xdr:col>12</xdr:col>
      <xdr:colOff>9525</xdr:colOff>
      <xdr:row>23</xdr:row>
      <xdr:rowOff>0</xdr:rowOff>
    </xdr:to>
    <xdr:cxnSp macro="">
      <xdr:nvCxnSpPr>
        <xdr:cNvPr id="421" name="直線コネクタ 420"/>
        <xdr:cNvCxnSpPr/>
      </xdr:nvCxnSpPr>
      <xdr:spPr>
        <a:xfrm flipV="1">
          <a:off x="28003500" y="632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23</xdr:row>
      <xdr:rowOff>0</xdr:rowOff>
    </xdr:from>
    <xdr:to>
      <xdr:col>13</xdr:col>
      <xdr:colOff>9525</xdr:colOff>
      <xdr:row>23</xdr:row>
      <xdr:rowOff>0</xdr:rowOff>
    </xdr:to>
    <xdr:cxnSp macro="">
      <xdr:nvCxnSpPr>
        <xdr:cNvPr id="422" name="直線コネクタ 421"/>
        <xdr:cNvCxnSpPr/>
      </xdr:nvCxnSpPr>
      <xdr:spPr>
        <a:xfrm flipV="1">
          <a:off x="28689300" y="632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23</xdr:row>
      <xdr:rowOff>0</xdr:rowOff>
    </xdr:from>
    <xdr:to>
      <xdr:col>14</xdr:col>
      <xdr:colOff>9525</xdr:colOff>
      <xdr:row>23</xdr:row>
      <xdr:rowOff>0</xdr:rowOff>
    </xdr:to>
    <xdr:cxnSp macro="">
      <xdr:nvCxnSpPr>
        <xdr:cNvPr id="423" name="直線コネクタ 422"/>
        <xdr:cNvCxnSpPr/>
      </xdr:nvCxnSpPr>
      <xdr:spPr>
        <a:xfrm flipV="1">
          <a:off x="29375100" y="632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23</xdr:row>
      <xdr:rowOff>0</xdr:rowOff>
    </xdr:from>
    <xdr:to>
      <xdr:col>15</xdr:col>
      <xdr:colOff>9525</xdr:colOff>
      <xdr:row>23</xdr:row>
      <xdr:rowOff>0</xdr:rowOff>
    </xdr:to>
    <xdr:cxnSp macro="">
      <xdr:nvCxnSpPr>
        <xdr:cNvPr id="424" name="直線コネクタ 423"/>
        <xdr:cNvCxnSpPr/>
      </xdr:nvCxnSpPr>
      <xdr:spPr>
        <a:xfrm flipV="1">
          <a:off x="30060900" y="632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9</xdr:row>
      <xdr:rowOff>0</xdr:rowOff>
    </xdr:from>
    <xdr:to>
      <xdr:col>8</xdr:col>
      <xdr:colOff>9525</xdr:colOff>
      <xdr:row>9</xdr:row>
      <xdr:rowOff>0</xdr:rowOff>
    </xdr:to>
    <xdr:cxnSp macro="">
      <xdr:nvCxnSpPr>
        <xdr:cNvPr id="425" name="直線コネクタ 424"/>
        <xdr:cNvCxnSpPr/>
      </xdr:nvCxnSpPr>
      <xdr:spPr>
        <a:xfrm flipV="1">
          <a:off x="25260300" y="232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9</xdr:row>
      <xdr:rowOff>0</xdr:rowOff>
    </xdr:from>
    <xdr:to>
      <xdr:col>9</xdr:col>
      <xdr:colOff>9525</xdr:colOff>
      <xdr:row>9</xdr:row>
      <xdr:rowOff>0</xdr:rowOff>
    </xdr:to>
    <xdr:cxnSp macro="">
      <xdr:nvCxnSpPr>
        <xdr:cNvPr id="426" name="直線コネクタ 425"/>
        <xdr:cNvCxnSpPr/>
      </xdr:nvCxnSpPr>
      <xdr:spPr>
        <a:xfrm flipV="1">
          <a:off x="25946100" y="232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9</xdr:row>
      <xdr:rowOff>0</xdr:rowOff>
    </xdr:from>
    <xdr:to>
      <xdr:col>10</xdr:col>
      <xdr:colOff>9525</xdr:colOff>
      <xdr:row>9</xdr:row>
      <xdr:rowOff>0</xdr:rowOff>
    </xdr:to>
    <xdr:cxnSp macro="">
      <xdr:nvCxnSpPr>
        <xdr:cNvPr id="427" name="直線コネクタ 426"/>
        <xdr:cNvCxnSpPr/>
      </xdr:nvCxnSpPr>
      <xdr:spPr>
        <a:xfrm flipV="1">
          <a:off x="26631900" y="232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9</xdr:row>
      <xdr:rowOff>0</xdr:rowOff>
    </xdr:from>
    <xdr:to>
      <xdr:col>11</xdr:col>
      <xdr:colOff>9525</xdr:colOff>
      <xdr:row>9</xdr:row>
      <xdr:rowOff>0</xdr:rowOff>
    </xdr:to>
    <xdr:cxnSp macro="">
      <xdr:nvCxnSpPr>
        <xdr:cNvPr id="428" name="直線コネクタ 427"/>
        <xdr:cNvCxnSpPr/>
      </xdr:nvCxnSpPr>
      <xdr:spPr>
        <a:xfrm flipV="1">
          <a:off x="27317700" y="232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9</xdr:row>
      <xdr:rowOff>0</xdr:rowOff>
    </xdr:from>
    <xdr:to>
      <xdr:col>12</xdr:col>
      <xdr:colOff>9525</xdr:colOff>
      <xdr:row>9</xdr:row>
      <xdr:rowOff>0</xdr:rowOff>
    </xdr:to>
    <xdr:cxnSp macro="">
      <xdr:nvCxnSpPr>
        <xdr:cNvPr id="429" name="直線コネクタ 428"/>
        <xdr:cNvCxnSpPr/>
      </xdr:nvCxnSpPr>
      <xdr:spPr>
        <a:xfrm flipV="1">
          <a:off x="28003500" y="232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9</xdr:row>
      <xdr:rowOff>0</xdr:rowOff>
    </xdr:from>
    <xdr:to>
      <xdr:col>13</xdr:col>
      <xdr:colOff>9525</xdr:colOff>
      <xdr:row>9</xdr:row>
      <xdr:rowOff>0</xdr:rowOff>
    </xdr:to>
    <xdr:cxnSp macro="">
      <xdr:nvCxnSpPr>
        <xdr:cNvPr id="430" name="直線コネクタ 429"/>
        <xdr:cNvCxnSpPr/>
      </xdr:nvCxnSpPr>
      <xdr:spPr>
        <a:xfrm flipV="1">
          <a:off x="28689300" y="232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9</xdr:row>
      <xdr:rowOff>0</xdr:rowOff>
    </xdr:from>
    <xdr:to>
      <xdr:col>14</xdr:col>
      <xdr:colOff>9525</xdr:colOff>
      <xdr:row>9</xdr:row>
      <xdr:rowOff>0</xdr:rowOff>
    </xdr:to>
    <xdr:cxnSp macro="">
      <xdr:nvCxnSpPr>
        <xdr:cNvPr id="431" name="直線コネクタ 430"/>
        <xdr:cNvCxnSpPr/>
      </xdr:nvCxnSpPr>
      <xdr:spPr>
        <a:xfrm flipV="1">
          <a:off x="29375100" y="2324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9</xdr:row>
      <xdr:rowOff>0</xdr:rowOff>
    </xdr:from>
    <xdr:to>
      <xdr:col>15</xdr:col>
      <xdr:colOff>9525</xdr:colOff>
      <xdr:row>9</xdr:row>
      <xdr:rowOff>0</xdr:rowOff>
    </xdr:to>
    <xdr:cxnSp macro="">
      <xdr:nvCxnSpPr>
        <xdr:cNvPr id="432" name="直線コネクタ 431"/>
        <xdr:cNvCxnSpPr/>
      </xdr:nvCxnSpPr>
      <xdr:spPr>
        <a:xfrm flipV="1">
          <a:off x="14039850" y="1676400"/>
          <a:ext cx="104775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11</xdr:row>
      <xdr:rowOff>0</xdr:rowOff>
    </xdr:from>
    <xdr:to>
      <xdr:col>8</xdr:col>
      <xdr:colOff>9525</xdr:colOff>
      <xdr:row>11</xdr:row>
      <xdr:rowOff>0</xdr:rowOff>
    </xdr:to>
    <xdr:cxnSp macro="">
      <xdr:nvCxnSpPr>
        <xdr:cNvPr id="433" name="直線コネクタ 432"/>
        <xdr:cNvCxnSpPr/>
      </xdr:nvCxnSpPr>
      <xdr:spPr>
        <a:xfrm flipV="1">
          <a:off x="25260300" y="289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11</xdr:row>
      <xdr:rowOff>0</xdr:rowOff>
    </xdr:from>
    <xdr:to>
      <xdr:col>9</xdr:col>
      <xdr:colOff>9525</xdr:colOff>
      <xdr:row>11</xdr:row>
      <xdr:rowOff>0</xdr:rowOff>
    </xdr:to>
    <xdr:cxnSp macro="">
      <xdr:nvCxnSpPr>
        <xdr:cNvPr id="434" name="直線コネクタ 433"/>
        <xdr:cNvCxnSpPr/>
      </xdr:nvCxnSpPr>
      <xdr:spPr>
        <a:xfrm flipV="1">
          <a:off x="25946100" y="289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11</xdr:row>
      <xdr:rowOff>0</xdr:rowOff>
    </xdr:from>
    <xdr:to>
      <xdr:col>10</xdr:col>
      <xdr:colOff>9525</xdr:colOff>
      <xdr:row>11</xdr:row>
      <xdr:rowOff>0</xdr:rowOff>
    </xdr:to>
    <xdr:cxnSp macro="">
      <xdr:nvCxnSpPr>
        <xdr:cNvPr id="435" name="直線コネクタ 434"/>
        <xdr:cNvCxnSpPr/>
      </xdr:nvCxnSpPr>
      <xdr:spPr>
        <a:xfrm flipV="1">
          <a:off x="26631900" y="289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11</xdr:row>
      <xdr:rowOff>0</xdr:rowOff>
    </xdr:from>
    <xdr:to>
      <xdr:col>11</xdr:col>
      <xdr:colOff>9525</xdr:colOff>
      <xdr:row>11</xdr:row>
      <xdr:rowOff>0</xdr:rowOff>
    </xdr:to>
    <xdr:cxnSp macro="">
      <xdr:nvCxnSpPr>
        <xdr:cNvPr id="436" name="直線コネクタ 435"/>
        <xdr:cNvCxnSpPr/>
      </xdr:nvCxnSpPr>
      <xdr:spPr>
        <a:xfrm flipV="1">
          <a:off x="27317700" y="289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11</xdr:row>
      <xdr:rowOff>0</xdr:rowOff>
    </xdr:from>
    <xdr:to>
      <xdr:col>12</xdr:col>
      <xdr:colOff>9525</xdr:colOff>
      <xdr:row>11</xdr:row>
      <xdr:rowOff>0</xdr:rowOff>
    </xdr:to>
    <xdr:cxnSp macro="">
      <xdr:nvCxnSpPr>
        <xdr:cNvPr id="437" name="直線コネクタ 436"/>
        <xdr:cNvCxnSpPr/>
      </xdr:nvCxnSpPr>
      <xdr:spPr>
        <a:xfrm flipV="1">
          <a:off x="28003500" y="289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11</xdr:row>
      <xdr:rowOff>0</xdr:rowOff>
    </xdr:from>
    <xdr:to>
      <xdr:col>13</xdr:col>
      <xdr:colOff>9525</xdr:colOff>
      <xdr:row>11</xdr:row>
      <xdr:rowOff>0</xdr:rowOff>
    </xdr:to>
    <xdr:cxnSp macro="">
      <xdr:nvCxnSpPr>
        <xdr:cNvPr id="438" name="直線コネクタ 437"/>
        <xdr:cNvCxnSpPr/>
      </xdr:nvCxnSpPr>
      <xdr:spPr>
        <a:xfrm flipV="1">
          <a:off x="28689300" y="289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11</xdr:row>
      <xdr:rowOff>0</xdr:rowOff>
    </xdr:from>
    <xdr:to>
      <xdr:col>14</xdr:col>
      <xdr:colOff>9525</xdr:colOff>
      <xdr:row>11</xdr:row>
      <xdr:rowOff>0</xdr:rowOff>
    </xdr:to>
    <xdr:cxnSp macro="">
      <xdr:nvCxnSpPr>
        <xdr:cNvPr id="439" name="直線コネクタ 438"/>
        <xdr:cNvCxnSpPr/>
      </xdr:nvCxnSpPr>
      <xdr:spPr>
        <a:xfrm flipV="1">
          <a:off x="29375100" y="289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11</xdr:row>
      <xdr:rowOff>0</xdr:rowOff>
    </xdr:from>
    <xdr:to>
      <xdr:col>15</xdr:col>
      <xdr:colOff>9525</xdr:colOff>
      <xdr:row>11</xdr:row>
      <xdr:rowOff>0</xdr:rowOff>
    </xdr:to>
    <xdr:cxnSp macro="">
      <xdr:nvCxnSpPr>
        <xdr:cNvPr id="440" name="直線コネクタ 439"/>
        <xdr:cNvCxnSpPr/>
      </xdr:nvCxnSpPr>
      <xdr:spPr>
        <a:xfrm flipV="1">
          <a:off x="30060900" y="2895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13</xdr:row>
      <xdr:rowOff>0</xdr:rowOff>
    </xdr:from>
    <xdr:to>
      <xdr:col>8</xdr:col>
      <xdr:colOff>9525</xdr:colOff>
      <xdr:row>13</xdr:row>
      <xdr:rowOff>0</xdr:rowOff>
    </xdr:to>
    <xdr:cxnSp macro="">
      <xdr:nvCxnSpPr>
        <xdr:cNvPr id="441" name="直線コネクタ 440"/>
        <xdr:cNvCxnSpPr/>
      </xdr:nvCxnSpPr>
      <xdr:spPr>
        <a:xfrm flipV="1">
          <a:off x="25260300" y="346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13</xdr:row>
      <xdr:rowOff>0</xdr:rowOff>
    </xdr:from>
    <xdr:to>
      <xdr:col>9</xdr:col>
      <xdr:colOff>9525</xdr:colOff>
      <xdr:row>13</xdr:row>
      <xdr:rowOff>0</xdr:rowOff>
    </xdr:to>
    <xdr:cxnSp macro="">
      <xdr:nvCxnSpPr>
        <xdr:cNvPr id="442" name="直線コネクタ 441"/>
        <xdr:cNvCxnSpPr/>
      </xdr:nvCxnSpPr>
      <xdr:spPr>
        <a:xfrm flipV="1">
          <a:off x="25946100" y="346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13</xdr:row>
      <xdr:rowOff>0</xdr:rowOff>
    </xdr:from>
    <xdr:to>
      <xdr:col>10</xdr:col>
      <xdr:colOff>9525</xdr:colOff>
      <xdr:row>13</xdr:row>
      <xdr:rowOff>0</xdr:rowOff>
    </xdr:to>
    <xdr:cxnSp macro="">
      <xdr:nvCxnSpPr>
        <xdr:cNvPr id="443" name="直線コネクタ 442"/>
        <xdr:cNvCxnSpPr/>
      </xdr:nvCxnSpPr>
      <xdr:spPr>
        <a:xfrm flipV="1">
          <a:off x="26631900" y="346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13</xdr:row>
      <xdr:rowOff>0</xdr:rowOff>
    </xdr:from>
    <xdr:to>
      <xdr:col>11</xdr:col>
      <xdr:colOff>9525</xdr:colOff>
      <xdr:row>13</xdr:row>
      <xdr:rowOff>0</xdr:rowOff>
    </xdr:to>
    <xdr:cxnSp macro="">
      <xdr:nvCxnSpPr>
        <xdr:cNvPr id="444" name="直線コネクタ 443"/>
        <xdr:cNvCxnSpPr/>
      </xdr:nvCxnSpPr>
      <xdr:spPr>
        <a:xfrm flipV="1">
          <a:off x="27317700" y="346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13</xdr:row>
      <xdr:rowOff>0</xdr:rowOff>
    </xdr:from>
    <xdr:to>
      <xdr:col>12</xdr:col>
      <xdr:colOff>9525</xdr:colOff>
      <xdr:row>13</xdr:row>
      <xdr:rowOff>0</xdr:rowOff>
    </xdr:to>
    <xdr:cxnSp macro="">
      <xdr:nvCxnSpPr>
        <xdr:cNvPr id="445" name="直線コネクタ 444"/>
        <xdr:cNvCxnSpPr/>
      </xdr:nvCxnSpPr>
      <xdr:spPr>
        <a:xfrm flipV="1">
          <a:off x="28003500" y="346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13</xdr:row>
      <xdr:rowOff>0</xdr:rowOff>
    </xdr:from>
    <xdr:to>
      <xdr:col>13</xdr:col>
      <xdr:colOff>9525</xdr:colOff>
      <xdr:row>13</xdr:row>
      <xdr:rowOff>0</xdr:rowOff>
    </xdr:to>
    <xdr:cxnSp macro="">
      <xdr:nvCxnSpPr>
        <xdr:cNvPr id="446" name="直線コネクタ 445"/>
        <xdr:cNvCxnSpPr/>
      </xdr:nvCxnSpPr>
      <xdr:spPr>
        <a:xfrm flipV="1">
          <a:off x="28689300" y="346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13</xdr:row>
      <xdr:rowOff>0</xdr:rowOff>
    </xdr:from>
    <xdr:to>
      <xdr:col>14</xdr:col>
      <xdr:colOff>9525</xdr:colOff>
      <xdr:row>13</xdr:row>
      <xdr:rowOff>0</xdr:rowOff>
    </xdr:to>
    <xdr:cxnSp macro="">
      <xdr:nvCxnSpPr>
        <xdr:cNvPr id="447" name="直線コネクタ 446"/>
        <xdr:cNvCxnSpPr/>
      </xdr:nvCxnSpPr>
      <xdr:spPr>
        <a:xfrm flipV="1">
          <a:off x="29375100" y="346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13</xdr:row>
      <xdr:rowOff>0</xdr:rowOff>
    </xdr:from>
    <xdr:to>
      <xdr:col>15</xdr:col>
      <xdr:colOff>9525</xdr:colOff>
      <xdr:row>13</xdr:row>
      <xdr:rowOff>0</xdr:rowOff>
    </xdr:to>
    <xdr:cxnSp macro="">
      <xdr:nvCxnSpPr>
        <xdr:cNvPr id="448" name="直線コネクタ 447"/>
        <xdr:cNvCxnSpPr/>
      </xdr:nvCxnSpPr>
      <xdr:spPr>
        <a:xfrm flipV="1">
          <a:off x="30060900" y="346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15</xdr:row>
      <xdr:rowOff>0</xdr:rowOff>
    </xdr:from>
    <xdr:to>
      <xdr:col>8</xdr:col>
      <xdr:colOff>9525</xdr:colOff>
      <xdr:row>15</xdr:row>
      <xdr:rowOff>0</xdr:rowOff>
    </xdr:to>
    <xdr:cxnSp macro="">
      <xdr:nvCxnSpPr>
        <xdr:cNvPr id="449" name="直線コネクタ 448"/>
        <xdr:cNvCxnSpPr/>
      </xdr:nvCxnSpPr>
      <xdr:spPr>
        <a:xfrm flipV="1">
          <a:off x="25260300" y="403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15</xdr:row>
      <xdr:rowOff>0</xdr:rowOff>
    </xdr:from>
    <xdr:to>
      <xdr:col>9</xdr:col>
      <xdr:colOff>9525</xdr:colOff>
      <xdr:row>15</xdr:row>
      <xdr:rowOff>0</xdr:rowOff>
    </xdr:to>
    <xdr:cxnSp macro="">
      <xdr:nvCxnSpPr>
        <xdr:cNvPr id="450" name="直線コネクタ 449"/>
        <xdr:cNvCxnSpPr/>
      </xdr:nvCxnSpPr>
      <xdr:spPr>
        <a:xfrm flipV="1">
          <a:off x="25946100" y="403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15</xdr:row>
      <xdr:rowOff>0</xdr:rowOff>
    </xdr:from>
    <xdr:to>
      <xdr:col>10</xdr:col>
      <xdr:colOff>9525</xdr:colOff>
      <xdr:row>15</xdr:row>
      <xdr:rowOff>0</xdr:rowOff>
    </xdr:to>
    <xdr:cxnSp macro="">
      <xdr:nvCxnSpPr>
        <xdr:cNvPr id="451" name="直線コネクタ 450"/>
        <xdr:cNvCxnSpPr/>
      </xdr:nvCxnSpPr>
      <xdr:spPr>
        <a:xfrm flipV="1">
          <a:off x="26631900" y="403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15</xdr:row>
      <xdr:rowOff>0</xdr:rowOff>
    </xdr:from>
    <xdr:to>
      <xdr:col>11</xdr:col>
      <xdr:colOff>9525</xdr:colOff>
      <xdr:row>15</xdr:row>
      <xdr:rowOff>0</xdr:rowOff>
    </xdr:to>
    <xdr:cxnSp macro="">
      <xdr:nvCxnSpPr>
        <xdr:cNvPr id="452" name="直線コネクタ 451"/>
        <xdr:cNvCxnSpPr/>
      </xdr:nvCxnSpPr>
      <xdr:spPr>
        <a:xfrm flipV="1">
          <a:off x="27317700" y="403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15</xdr:row>
      <xdr:rowOff>0</xdr:rowOff>
    </xdr:from>
    <xdr:to>
      <xdr:col>12</xdr:col>
      <xdr:colOff>9525</xdr:colOff>
      <xdr:row>15</xdr:row>
      <xdr:rowOff>0</xdr:rowOff>
    </xdr:to>
    <xdr:cxnSp macro="">
      <xdr:nvCxnSpPr>
        <xdr:cNvPr id="453" name="直線コネクタ 452"/>
        <xdr:cNvCxnSpPr/>
      </xdr:nvCxnSpPr>
      <xdr:spPr>
        <a:xfrm flipV="1">
          <a:off x="28003500" y="403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15</xdr:row>
      <xdr:rowOff>0</xdr:rowOff>
    </xdr:from>
    <xdr:to>
      <xdr:col>13</xdr:col>
      <xdr:colOff>9525</xdr:colOff>
      <xdr:row>15</xdr:row>
      <xdr:rowOff>0</xdr:rowOff>
    </xdr:to>
    <xdr:cxnSp macro="">
      <xdr:nvCxnSpPr>
        <xdr:cNvPr id="454" name="直線コネクタ 453"/>
        <xdr:cNvCxnSpPr/>
      </xdr:nvCxnSpPr>
      <xdr:spPr>
        <a:xfrm flipV="1">
          <a:off x="28689300" y="403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15</xdr:row>
      <xdr:rowOff>0</xdr:rowOff>
    </xdr:from>
    <xdr:to>
      <xdr:col>14</xdr:col>
      <xdr:colOff>9525</xdr:colOff>
      <xdr:row>15</xdr:row>
      <xdr:rowOff>0</xdr:rowOff>
    </xdr:to>
    <xdr:cxnSp macro="">
      <xdr:nvCxnSpPr>
        <xdr:cNvPr id="455" name="直線コネクタ 454"/>
        <xdr:cNvCxnSpPr/>
      </xdr:nvCxnSpPr>
      <xdr:spPr>
        <a:xfrm flipV="1">
          <a:off x="29375100" y="403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15</xdr:row>
      <xdr:rowOff>0</xdr:rowOff>
    </xdr:from>
    <xdr:to>
      <xdr:col>15</xdr:col>
      <xdr:colOff>9525</xdr:colOff>
      <xdr:row>15</xdr:row>
      <xdr:rowOff>0</xdr:rowOff>
    </xdr:to>
    <xdr:cxnSp macro="">
      <xdr:nvCxnSpPr>
        <xdr:cNvPr id="456" name="直線コネクタ 455"/>
        <xdr:cNvCxnSpPr/>
      </xdr:nvCxnSpPr>
      <xdr:spPr>
        <a:xfrm flipV="1">
          <a:off x="30060900" y="403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17</xdr:row>
      <xdr:rowOff>0</xdr:rowOff>
    </xdr:from>
    <xdr:to>
      <xdr:col>8</xdr:col>
      <xdr:colOff>9525</xdr:colOff>
      <xdr:row>17</xdr:row>
      <xdr:rowOff>0</xdr:rowOff>
    </xdr:to>
    <xdr:cxnSp macro="">
      <xdr:nvCxnSpPr>
        <xdr:cNvPr id="457" name="直線コネクタ 456"/>
        <xdr:cNvCxnSpPr/>
      </xdr:nvCxnSpPr>
      <xdr:spPr>
        <a:xfrm flipV="1">
          <a:off x="25260300" y="461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17</xdr:row>
      <xdr:rowOff>0</xdr:rowOff>
    </xdr:from>
    <xdr:to>
      <xdr:col>9</xdr:col>
      <xdr:colOff>9525</xdr:colOff>
      <xdr:row>17</xdr:row>
      <xdr:rowOff>0</xdr:rowOff>
    </xdr:to>
    <xdr:cxnSp macro="">
      <xdr:nvCxnSpPr>
        <xdr:cNvPr id="458" name="直線コネクタ 457"/>
        <xdr:cNvCxnSpPr/>
      </xdr:nvCxnSpPr>
      <xdr:spPr>
        <a:xfrm flipV="1">
          <a:off x="25946100" y="461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17</xdr:row>
      <xdr:rowOff>0</xdr:rowOff>
    </xdr:from>
    <xdr:to>
      <xdr:col>10</xdr:col>
      <xdr:colOff>9525</xdr:colOff>
      <xdr:row>17</xdr:row>
      <xdr:rowOff>0</xdr:rowOff>
    </xdr:to>
    <xdr:cxnSp macro="">
      <xdr:nvCxnSpPr>
        <xdr:cNvPr id="459" name="直線コネクタ 458"/>
        <xdr:cNvCxnSpPr/>
      </xdr:nvCxnSpPr>
      <xdr:spPr>
        <a:xfrm flipV="1">
          <a:off x="26631900" y="461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17</xdr:row>
      <xdr:rowOff>0</xdr:rowOff>
    </xdr:from>
    <xdr:to>
      <xdr:col>11</xdr:col>
      <xdr:colOff>9525</xdr:colOff>
      <xdr:row>17</xdr:row>
      <xdr:rowOff>0</xdr:rowOff>
    </xdr:to>
    <xdr:cxnSp macro="">
      <xdr:nvCxnSpPr>
        <xdr:cNvPr id="460" name="直線コネクタ 459"/>
        <xdr:cNvCxnSpPr/>
      </xdr:nvCxnSpPr>
      <xdr:spPr>
        <a:xfrm flipV="1">
          <a:off x="27317700" y="461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17</xdr:row>
      <xdr:rowOff>0</xdr:rowOff>
    </xdr:from>
    <xdr:to>
      <xdr:col>12</xdr:col>
      <xdr:colOff>9525</xdr:colOff>
      <xdr:row>17</xdr:row>
      <xdr:rowOff>0</xdr:rowOff>
    </xdr:to>
    <xdr:cxnSp macro="">
      <xdr:nvCxnSpPr>
        <xdr:cNvPr id="461" name="直線コネクタ 460"/>
        <xdr:cNvCxnSpPr/>
      </xdr:nvCxnSpPr>
      <xdr:spPr>
        <a:xfrm flipV="1">
          <a:off x="28003500" y="461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17</xdr:row>
      <xdr:rowOff>0</xdr:rowOff>
    </xdr:from>
    <xdr:to>
      <xdr:col>13</xdr:col>
      <xdr:colOff>9525</xdr:colOff>
      <xdr:row>17</xdr:row>
      <xdr:rowOff>0</xdr:rowOff>
    </xdr:to>
    <xdr:cxnSp macro="">
      <xdr:nvCxnSpPr>
        <xdr:cNvPr id="462" name="直線コネクタ 461"/>
        <xdr:cNvCxnSpPr/>
      </xdr:nvCxnSpPr>
      <xdr:spPr>
        <a:xfrm flipV="1">
          <a:off x="28689300" y="461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17</xdr:row>
      <xdr:rowOff>0</xdr:rowOff>
    </xdr:from>
    <xdr:to>
      <xdr:col>14</xdr:col>
      <xdr:colOff>9525</xdr:colOff>
      <xdr:row>17</xdr:row>
      <xdr:rowOff>0</xdr:rowOff>
    </xdr:to>
    <xdr:cxnSp macro="">
      <xdr:nvCxnSpPr>
        <xdr:cNvPr id="463" name="直線コネクタ 462"/>
        <xdr:cNvCxnSpPr/>
      </xdr:nvCxnSpPr>
      <xdr:spPr>
        <a:xfrm flipV="1">
          <a:off x="29375100" y="461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17</xdr:row>
      <xdr:rowOff>0</xdr:rowOff>
    </xdr:from>
    <xdr:to>
      <xdr:col>15</xdr:col>
      <xdr:colOff>9525</xdr:colOff>
      <xdr:row>17</xdr:row>
      <xdr:rowOff>0</xdr:rowOff>
    </xdr:to>
    <xdr:cxnSp macro="">
      <xdr:nvCxnSpPr>
        <xdr:cNvPr id="464" name="直線コネクタ 463"/>
        <xdr:cNvCxnSpPr/>
      </xdr:nvCxnSpPr>
      <xdr:spPr>
        <a:xfrm flipV="1">
          <a:off x="30060900" y="461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19</xdr:row>
      <xdr:rowOff>0</xdr:rowOff>
    </xdr:from>
    <xdr:to>
      <xdr:col>8</xdr:col>
      <xdr:colOff>9525</xdr:colOff>
      <xdr:row>19</xdr:row>
      <xdr:rowOff>0</xdr:rowOff>
    </xdr:to>
    <xdr:cxnSp macro="">
      <xdr:nvCxnSpPr>
        <xdr:cNvPr id="465" name="直線コネクタ 464"/>
        <xdr:cNvCxnSpPr/>
      </xdr:nvCxnSpPr>
      <xdr:spPr>
        <a:xfrm flipV="1">
          <a:off x="25260300" y="518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19</xdr:row>
      <xdr:rowOff>0</xdr:rowOff>
    </xdr:from>
    <xdr:to>
      <xdr:col>9</xdr:col>
      <xdr:colOff>9525</xdr:colOff>
      <xdr:row>19</xdr:row>
      <xdr:rowOff>0</xdr:rowOff>
    </xdr:to>
    <xdr:cxnSp macro="">
      <xdr:nvCxnSpPr>
        <xdr:cNvPr id="466" name="直線コネクタ 465"/>
        <xdr:cNvCxnSpPr/>
      </xdr:nvCxnSpPr>
      <xdr:spPr>
        <a:xfrm flipV="1">
          <a:off x="25946100" y="518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19</xdr:row>
      <xdr:rowOff>0</xdr:rowOff>
    </xdr:from>
    <xdr:to>
      <xdr:col>10</xdr:col>
      <xdr:colOff>9525</xdr:colOff>
      <xdr:row>19</xdr:row>
      <xdr:rowOff>0</xdr:rowOff>
    </xdr:to>
    <xdr:cxnSp macro="">
      <xdr:nvCxnSpPr>
        <xdr:cNvPr id="467" name="直線コネクタ 466"/>
        <xdr:cNvCxnSpPr/>
      </xdr:nvCxnSpPr>
      <xdr:spPr>
        <a:xfrm flipV="1">
          <a:off x="26631900" y="518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19</xdr:row>
      <xdr:rowOff>0</xdr:rowOff>
    </xdr:from>
    <xdr:to>
      <xdr:col>11</xdr:col>
      <xdr:colOff>9525</xdr:colOff>
      <xdr:row>19</xdr:row>
      <xdr:rowOff>0</xdr:rowOff>
    </xdr:to>
    <xdr:cxnSp macro="">
      <xdr:nvCxnSpPr>
        <xdr:cNvPr id="468" name="直線コネクタ 467"/>
        <xdr:cNvCxnSpPr/>
      </xdr:nvCxnSpPr>
      <xdr:spPr>
        <a:xfrm flipV="1">
          <a:off x="27317700" y="518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19</xdr:row>
      <xdr:rowOff>0</xdr:rowOff>
    </xdr:from>
    <xdr:to>
      <xdr:col>12</xdr:col>
      <xdr:colOff>9525</xdr:colOff>
      <xdr:row>19</xdr:row>
      <xdr:rowOff>0</xdr:rowOff>
    </xdr:to>
    <xdr:cxnSp macro="">
      <xdr:nvCxnSpPr>
        <xdr:cNvPr id="469" name="直線コネクタ 468"/>
        <xdr:cNvCxnSpPr/>
      </xdr:nvCxnSpPr>
      <xdr:spPr>
        <a:xfrm flipV="1">
          <a:off x="28003500" y="518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19</xdr:row>
      <xdr:rowOff>0</xdr:rowOff>
    </xdr:from>
    <xdr:to>
      <xdr:col>13</xdr:col>
      <xdr:colOff>9525</xdr:colOff>
      <xdr:row>19</xdr:row>
      <xdr:rowOff>0</xdr:rowOff>
    </xdr:to>
    <xdr:cxnSp macro="">
      <xdr:nvCxnSpPr>
        <xdr:cNvPr id="470" name="直線コネクタ 469"/>
        <xdr:cNvCxnSpPr/>
      </xdr:nvCxnSpPr>
      <xdr:spPr>
        <a:xfrm flipV="1">
          <a:off x="28689300" y="518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19</xdr:row>
      <xdr:rowOff>0</xdr:rowOff>
    </xdr:from>
    <xdr:to>
      <xdr:col>14</xdr:col>
      <xdr:colOff>9525</xdr:colOff>
      <xdr:row>19</xdr:row>
      <xdr:rowOff>0</xdr:rowOff>
    </xdr:to>
    <xdr:cxnSp macro="">
      <xdr:nvCxnSpPr>
        <xdr:cNvPr id="471" name="直線コネクタ 470"/>
        <xdr:cNvCxnSpPr/>
      </xdr:nvCxnSpPr>
      <xdr:spPr>
        <a:xfrm flipV="1">
          <a:off x="29375100" y="518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19</xdr:row>
      <xdr:rowOff>0</xdr:rowOff>
    </xdr:from>
    <xdr:to>
      <xdr:col>15</xdr:col>
      <xdr:colOff>9525</xdr:colOff>
      <xdr:row>19</xdr:row>
      <xdr:rowOff>0</xdr:rowOff>
    </xdr:to>
    <xdr:cxnSp macro="">
      <xdr:nvCxnSpPr>
        <xdr:cNvPr id="472" name="直線コネクタ 471"/>
        <xdr:cNvCxnSpPr/>
      </xdr:nvCxnSpPr>
      <xdr:spPr>
        <a:xfrm flipV="1">
          <a:off x="30060900" y="518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21</xdr:row>
      <xdr:rowOff>0</xdr:rowOff>
    </xdr:from>
    <xdr:to>
      <xdr:col>8</xdr:col>
      <xdr:colOff>9525</xdr:colOff>
      <xdr:row>21</xdr:row>
      <xdr:rowOff>0</xdr:rowOff>
    </xdr:to>
    <xdr:cxnSp macro="">
      <xdr:nvCxnSpPr>
        <xdr:cNvPr id="473" name="直線コネクタ 472"/>
        <xdr:cNvCxnSpPr/>
      </xdr:nvCxnSpPr>
      <xdr:spPr>
        <a:xfrm flipV="1">
          <a:off x="25260300" y="575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21</xdr:row>
      <xdr:rowOff>0</xdr:rowOff>
    </xdr:from>
    <xdr:to>
      <xdr:col>9</xdr:col>
      <xdr:colOff>9525</xdr:colOff>
      <xdr:row>21</xdr:row>
      <xdr:rowOff>0</xdr:rowOff>
    </xdr:to>
    <xdr:cxnSp macro="">
      <xdr:nvCxnSpPr>
        <xdr:cNvPr id="474" name="直線コネクタ 473"/>
        <xdr:cNvCxnSpPr/>
      </xdr:nvCxnSpPr>
      <xdr:spPr>
        <a:xfrm flipV="1">
          <a:off x="25946100" y="575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21</xdr:row>
      <xdr:rowOff>0</xdr:rowOff>
    </xdr:from>
    <xdr:to>
      <xdr:col>10</xdr:col>
      <xdr:colOff>9525</xdr:colOff>
      <xdr:row>21</xdr:row>
      <xdr:rowOff>0</xdr:rowOff>
    </xdr:to>
    <xdr:cxnSp macro="">
      <xdr:nvCxnSpPr>
        <xdr:cNvPr id="475" name="直線コネクタ 474"/>
        <xdr:cNvCxnSpPr/>
      </xdr:nvCxnSpPr>
      <xdr:spPr>
        <a:xfrm flipV="1">
          <a:off x="26631900" y="575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21</xdr:row>
      <xdr:rowOff>0</xdr:rowOff>
    </xdr:from>
    <xdr:to>
      <xdr:col>11</xdr:col>
      <xdr:colOff>9525</xdr:colOff>
      <xdr:row>21</xdr:row>
      <xdr:rowOff>0</xdr:rowOff>
    </xdr:to>
    <xdr:cxnSp macro="">
      <xdr:nvCxnSpPr>
        <xdr:cNvPr id="476" name="直線コネクタ 475"/>
        <xdr:cNvCxnSpPr/>
      </xdr:nvCxnSpPr>
      <xdr:spPr>
        <a:xfrm flipV="1">
          <a:off x="27317700" y="575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21</xdr:row>
      <xdr:rowOff>0</xdr:rowOff>
    </xdr:from>
    <xdr:to>
      <xdr:col>12</xdr:col>
      <xdr:colOff>9525</xdr:colOff>
      <xdr:row>21</xdr:row>
      <xdr:rowOff>0</xdr:rowOff>
    </xdr:to>
    <xdr:cxnSp macro="">
      <xdr:nvCxnSpPr>
        <xdr:cNvPr id="477" name="直線コネクタ 476"/>
        <xdr:cNvCxnSpPr/>
      </xdr:nvCxnSpPr>
      <xdr:spPr>
        <a:xfrm flipV="1">
          <a:off x="28003500" y="575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21</xdr:row>
      <xdr:rowOff>0</xdr:rowOff>
    </xdr:from>
    <xdr:to>
      <xdr:col>13</xdr:col>
      <xdr:colOff>9525</xdr:colOff>
      <xdr:row>21</xdr:row>
      <xdr:rowOff>0</xdr:rowOff>
    </xdr:to>
    <xdr:cxnSp macro="">
      <xdr:nvCxnSpPr>
        <xdr:cNvPr id="478" name="直線コネクタ 477"/>
        <xdr:cNvCxnSpPr/>
      </xdr:nvCxnSpPr>
      <xdr:spPr>
        <a:xfrm flipV="1">
          <a:off x="28689300" y="575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21</xdr:row>
      <xdr:rowOff>0</xdr:rowOff>
    </xdr:from>
    <xdr:to>
      <xdr:col>14</xdr:col>
      <xdr:colOff>9525</xdr:colOff>
      <xdr:row>21</xdr:row>
      <xdr:rowOff>0</xdr:rowOff>
    </xdr:to>
    <xdr:cxnSp macro="">
      <xdr:nvCxnSpPr>
        <xdr:cNvPr id="479" name="直線コネクタ 478"/>
        <xdr:cNvCxnSpPr/>
      </xdr:nvCxnSpPr>
      <xdr:spPr>
        <a:xfrm flipV="1">
          <a:off x="29375100" y="575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21</xdr:row>
      <xdr:rowOff>0</xdr:rowOff>
    </xdr:from>
    <xdr:to>
      <xdr:col>15</xdr:col>
      <xdr:colOff>9525</xdr:colOff>
      <xdr:row>21</xdr:row>
      <xdr:rowOff>0</xdr:rowOff>
    </xdr:to>
    <xdr:cxnSp macro="">
      <xdr:nvCxnSpPr>
        <xdr:cNvPr id="480" name="直線コネクタ 479"/>
        <xdr:cNvCxnSpPr/>
      </xdr:nvCxnSpPr>
      <xdr:spPr>
        <a:xfrm flipV="1">
          <a:off x="30060900" y="575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7</xdr:row>
      <xdr:rowOff>0</xdr:rowOff>
    </xdr:from>
    <xdr:to>
      <xdr:col>8</xdr:col>
      <xdr:colOff>9525</xdr:colOff>
      <xdr:row>7</xdr:row>
      <xdr:rowOff>0</xdr:rowOff>
    </xdr:to>
    <xdr:cxnSp macro="">
      <xdr:nvCxnSpPr>
        <xdr:cNvPr id="481" name="直線コネクタ 480"/>
        <xdr:cNvCxnSpPr/>
      </xdr:nvCxnSpPr>
      <xdr:spPr>
        <a:xfrm flipV="1">
          <a:off x="25260300" y="175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7</xdr:row>
      <xdr:rowOff>0</xdr:rowOff>
    </xdr:from>
    <xdr:to>
      <xdr:col>9</xdr:col>
      <xdr:colOff>9525</xdr:colOff>
      <xdr:row>7</xdr:row>
      <xdr:rowOff>0</xdr:rowOff>
    </xdr:to>
    <xdr:cxnSp macro="">
      <xdr:nvCxnSpPr>
        <xdr:cNvPr id="482" name="直線コネクタ 481"/>
        <xdr:cNvCxnSpPr/>
      </xdr:nvCxnSpPr>
      <xdr:spPr>
        <a:xfrm flipV="1">
          <a:off x="25946100" y="175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7</xdr:row>
      <xdr:rowOff>0</xdr:rowOff>
    </xdr:from>
    <xdr:to>
      <xdr:col>10</xdr:col>
      <xdr:colOff>9525</xdr:colOff>
      <xdr:row>7</xdr:row>
      <xdr:rowOff>0</xdr:rowOff>
    </xdr:to>
    <xdr:cxnSp macro="">
      <xdr:nvCxnSpPr>
        <xdr:cNvPr id="483" name="直線コネクタ 482"/>
        <xdr:cNvCxnSpPr/>
      </xdr:nvCxnSpPr>
      <xdr:spPr>
        <a:xfrm flipV="1">
          <a:off x="26631900" y="175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7</xdr:row>
      <xdr:rowOff>0</xdr:rowOff>
    </xdr:from>
    <xdr:to>
      <xdr:col>11</xdr:col>
      <xdr:colOff>9525</xdr:colOff>
      <xdr:row>7</xdr:row>
      <xdr:rowOff>0</xdr:rowOff>
    </xdr:to>
    <xdr:cxnSp macro="">
      <xdr:nvCxnSpPr>
        <xdr:cNvPr id="484" name="直線コネクタ 483"/>
        <xdr:cNvCxnSpPr/>
      </xdr:nvCxnSpPr>
      <xdr:spPr>
        <a:xfrm flipV="1">
          <a:off x="27317700" y="175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7</xdr:row>
      <xdr:rowOff>0</xdr:rowOff>
    </xdr:from>
    <xdr:to>
      <xdr:col>12</xdr:col>
      <xdr:colOff>9525</xdr:colOff>
      <xdr:row>7</xdr:row>
      <xdr:rowOff>0</xdr:rowOff>
    </xdr:to>
    <xdr:cxnSp macro="">
      <xdr:nvCxnSpPr>
        <xdr:cNvPr id="485" name="直線コネクタ 484"/>
        <xdr:cNvCxnSpPr/>
      </xdr:nvCxnSpPr>
      <xdr:spPr>
        <a:xfrm flipV="1">
          <a:off x="28003500" y="175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7</xdr:row>
      <xdr:rowOff>0</xdr:rowOff>
    </xdr:from>
    <xdr:to>
      <xdr:col>13</xdr:col>
      <xdr:colOff>9525</xdr:colOff>
      <xdr:row>7</xdr:row>
      <xdr:rowOff>0</xdr:rowOff>
    </xdr:to>
    <xdr:cxnSp macro="">
      <xdr:nvCxnSpPr>
        <xdr:cNvPr id="486" name="直線コネクタ 485"/>
        <xdr:cNvCxnSpPr/>
      </xdr:nvCxnSpPr>
      <xdr:spPr>
        <a:xfrm flipV="1">
          <a:off x="28689300" y="175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7</xdr:row>
      <xdr:rowOff>0</xdr:rowOff>
    </xdr:from>
    <xdr:to>
      <xdr:col>14</xdr:col>
      <xdr:colOff>9525</xdr:colOff>
      <xdr:row>7</xdr:row>
      <xdr:rowOff>0</xdr:rowOff>
    </xdr:to>
    <xdr:cxnSp macro="">
      <xdr:nvCxnSpPr>
        <xdr:cNvPr id="487" name="直線コネクタ 486"/>
        <xdr:cNvCxnSpPr/>
      </xdr:nvCxnSpPr>
      <xdr:spPr>
        <a:xfrm flipV="1">
          <a:off x="29375100" y="175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7</xdr:row>
      <xdr:rowOff>0</xdr:rowOff>
    </xdr:from>
    <xdr:to>
      <xdr:col>15</xdr:col>
      <xdr:colOff>9525</xdr:colOff>
      <xdr:row>7</xdr:row>
      <xdr:rowOff>0</xdr:rowOff>
    </xdr:to>
    <xdr:cxnSp macro="">
      <xdr:nvCxnSpPr>
        <xdr:cNvPr id="488" name="直線コネクタ 487"/>
        <xdr:cNvCxnSpPr/>
      </xdr:nvCxnSpPr>
      <xdr:spPr>
        <a:xfrm flipV="1">
          <a:off x="30060900" y="1752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8</xdr:row>
      <xdr:rowOff>0</xdr:rowOff>
    </xdr:from>
    <xdr:to>
      <xdr:col>8</xdr:col>
      <xdr:colOff>9525</xdr:colOff>
      <xdr:row>8</xdr:row>
      <xdr:rowOff>180976</xdr:rowOff>
    </xdr:to>
    <xdr:cxnSp macro="">
      <xdr:nvCxnSpPr>
        <xdr:cNvPr id="489" name="直線コネクタ 488"/>
        <xdr:cNvCxnSpPr/>
      </xdr:nvCxnSpPr>
      <xdr:spPr>
        <a:xfrm flipV="1">
          <a:off x="2526030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8</xdr:row>
      <xdr:rowOff>0</xdr:rowOff>
    </xdr:from>
    <xdr:to>
      <xdr:col>9</xdr:col>
      <xdr:colOff>9525</xdr:colOff>
      <xdr:row>8</xdr:row>
      <xdr:rowOff>180976</xdr:rowOff>
    </xdr:to>
    <xdr:cxnSp macro="">
      <xdr:nvCxnSpPr>
        <xdr:cNvPr id="490" name="直線コネクタ 489"/>
        <xdr:cNvCxnSpPr/>
      </xdr:nvCxnSpPr>
      <xdr:spPr>
        <a:xfrm flipV="1">
          <a:off x="2594610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8</xdr:row>
      <xdr:rowOff>0</xdr:rowOff>
    </xdr:from>
    <xdr:to>
      <xdr:col>10</xdr:col>
      <xdr:colOff>9525</xdr:colOff>
      <xdr:row>8</xdr:row>
      <xdr:rowOff>180976</xdr:rowOff>
    </xdr:to>
    <xdr:cxnSp macro="">
      <xdr:nvCxnSpPr>
        <xdr:cNvPr id="491" name="直線コネクタ 490"/>
        <xdr:cNvCxnSpPr/>
      </xdr:nvCxnSpPr>
      <xdr:spPr>
        <a:xfrm flipV="1">
          <a:off x="2663190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8</xdr:row>
      <xdr:rowOff>0</xdr:rowOff>
    </xdr:from>
    <xdr:to>
      <xdr:col>11</xdr:col>
      <xdr:colOff>9525</xdr:colOff>
      <xdr:row>8</xdr:row>
      <xdr:rowOff>180976</xdr:rowOff>
    </xdr:to>
    <xdr:cxnSp macro="">
      <xdr:nvCxnSpPr>
        <xdr:cNvPr id="492" name="直線コネクタ 491"/>
        <xdr:cNvCxnSpPr/>
      </xdr:nvCxnSpPr>
      <xdr:spPr>
        <a:xfrm flipV="1">
          <a:off x="2731770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8</xdr:row>
      <xdr:rowOff>0</xdr:rowOff>
    </xdr:from>
    <xdr:to>
      <xdr:col>12</xdr:col>
      <xdr:colOff>9525</xdr:colOff>
      <xdr:row>8</xdr:row>
      <xdr:rowOff>180976</xdr:rowOff>
    </xdr:to>
    <xdr:cxnSp macro="">
      <xdr:nvCxnSpPr>
        <xdr:cNvPr id="493" name="直線コネクタ 492"/>
        <xdr:cNvCxnSpPr/>
      </xdr:nvCxnSpPr>
      <xdr:spPr>
        <a:xfrm flipV="1">
          <a:off x="2800350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8</xdr:row>
      <xdr:rowOff>0</xdr:rowOff>
    </xdr:from>
    <xdr:to>
      <xdr:col>13</xdr:col>
      <xdr:colOff>9525</xdr:colOff>
      <xdr:row>8</xdr:row>
      <xdr:rowOff>180976</xdr:rowOff>
    </xdr:to>
    <xdr:cxnSp macro="">
      <xdr:nvCxnSpPr>
        <xdr:cNvPr id="494" name="直線コネクタ 493"/>
        <xdr:cNvCxnSpPr/>
      </xdr:nvCxnSpPr>
      <xdr:spPr>
        <a:xfrm flipV="1">
          <a:off x="2868930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8</xdr:row>
      <xdr:rowOff>0</xdr:rowOff>
    </xdr:from>
    <xdr:to>
      <xdr:col>14</xdr:col>
      <xdr:colOff>9525</xdr:colOff>
      <xdr:row>8</xdr:row>
      <xdr:rowOff>180976</xdr:rowOff>
    </xdr:to>
    <xdr:cxnSp macro="">
      <xdr:nvCxnSpPr>
        <xdr:cNvPr id="495" name="直線コネクタ 494"/>
        <xdr:cNvCxnSpPr/>
      </xdr:nvCxnSpPr>
      <xdr:spPr>
        <a:xfrm flipV="1">
          <a:off x="2937510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8</xdr:row>
      <xdr:rowOff>0</xdr:rowOff>
    </xdr:from>
    <xdr:to>
      <xdr:col>15</xdr:col>
      <xdr:colOff>9525</xdr:colOff>
      <xdr:row>8</xdr:row>
      <xdr:rowOff>180976</xdr:rowOff>
    </xdr:to>
    <xdr:cxnSp macro="">
      <xdr:nvCxnSpPr>
        <xdr:cNvPr id="496" name="直線コネクタ 495"/>
        <xdr:cNvCxnSpPr/>
      </xdr:nvCxnSpPr>
      <xdr:spPr>
        <a:xfrm flipV="1">
          <a:off x="30060900" y="213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8</xdr:row>
      <xdr:rowOff>0</xdr:rowOff>
    </xdr:from>
    <xdr:to>
      <xdr:col>6</xdr:col>
      <xdr:colOff>9525</xdr:colOff>
      <xdr:row>9</xdr:row>
      <xdr:rowOff>1</xdr:rowOff>
    </xdr:to>
    <xdr:cxnSp macro="">
      <xdr:nvCxnSpPr>
        <xdr:cNvPr id="497" name="直線コネクタ 496"/>
        <xdr:cNvCxnSpPr/>
      </xdr:nvCxnSpPr>
      <xdr:spPr>
        <a:xfrm flipV="1">
          <a:off x="4695825" y="14954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5</xdr:row>
      <xdr:rowOff>0</xdr:rowOff>
    </xdr:from>
    <xdr:to>
      <xdr:col>8</xdr:col>
      <xdr:colOff>9525</xdr:colOff>
      <xdr:row>5</xdr:row>
      <xdr:rowOff>0</xdr:rowOff>
    </xdr:to>
    <xdr:cxnSp macro="">
      <xdr:nvCxnSpPr>
        <xdr:cNvPr id="498" name="直線コネクタ 497"/>
        <xdr:cNvCxnSpPr/>
      </xdr:nvCxnSpPr>
      <xdr:spPr>
        <a:xfrm flipV="1">
          <a:off x="25260300" y="118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5</xdr:row>
      <xdr:rowOff>0</xdr:rowOff>
    </xdr:from>
    <xdr:to>
      <xdr:col>9</xdr:col>
      <xdr:colOff>9525</xdr:colOff>
      <xdr:row>5</xdr:row>
      <xdr:rowOff>0</xdr:rowOff>
    </xdr:to>
    <xdr:cxnSp macro="">
      <xdr:nvCxnSpPr>
        <xdr:cNvPr id="499" name="直線コネクタ 498"/>
        <xdr:cNvCxnSpPr/>
      </xdr:nvCxnSpPr>
      <xdr:spPr>
        <a:xfrm flipV="1">
          <a:off x="25946100" y="118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5</xdr:row>
      <xdr:rowOff>0</xdr:rowOff>
    </xdr:from>
    <xdr:to>
      <xdr:col>10</xdr:col>
      <xdr:colOff>9525</xdr:colOff>
      <xdr:row>5</xdr:row>
      <xdr:rowOff>0</xdr:rowOff>
    </xdr:to>
    <xdr:cxnSp macro="">
      <xdr:nvCxnSpPr>
        <xdr:cNvPr id="500" name="直線コネクタ 499"/>
        <xdr:cNvCxnSpPr/>
      </xdr:nvCxnSpPr>
      <xdr:spPr>
        <a:xfrm flipV="1">
          <a:off x="26631900" y="118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5</xdr:row>
      <xdr:rowOff>0</xdr:rowOff>
    </xdr:from>
    <xdr:to>
      <xdr:col>11</xdr:col>
      <xdr:colOff>9525</xdr:colOff>
      <xdr:row>5</xdr:row>
      <xdr:rowOff>0</xdr:rowOff>
    </xdr:to>
    <xdr:cxnSp macro="">
      <xdr:nvCxnSpPr>
        <xdr:cNvPr id="501" name="直線コネクタ 500"/>
        <xdr:cNvCxnSpPr/>
      </xdr:nvCxnSpPr>
      <xdr:spPr>
        <a:xfrm flipV="1">
          <a:off x="27317700" y="118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5</xdr:row>
      <xdr:rowOff>0</xdr:rowOff>
    </xdr:from>
    <xdr:to>
      <xdr:col>12</xdr:col>
      <xdr:colOff>9525</xdr:colOff>
      <xdr:row>5</xdr:row>
      <xdr:rowOff>0</xdr:rowOff>
    </xdr:to>
    <xdr:cxnSp macro="">
      <xdr:nvCxnSpPr>
        <xdr:cNvPr id="502" name="直線コネクタ 501"/>
        <xdr:cNvCxnSpPr/>
      </xdr:nvCxnSpPr>
      <xdr:spPr>
        <a:xfrm flipV="1">
          <a:off x="28003500" y="118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5</xdr:row>
      <xdr:rowOff>0</xdr:rowOff>
    </xdr:from>
    <xdr:to>
      <xdr:col>13</xdr:col>
      <xdr:colOff>9525</xdr:colOff>
      <xdr:row>5</xdr:row>
      <xdr:rowOff>0</xdr:rowOff>
    </xdr:to>
    <xdr:cxnSp macro="">
      <xdr:nvCxnSpPr>
        <xdr:cNvPr id="503" name="直線コネクタ 502"/>
        <xdr:cNvCxnSpPr/>
      </xdr:nvCxnSpPr>
      <xdr:spPr>
        <a:xfrm flipV="1">
          <a:off x="28689300" y="118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5</xdr:row>
      <xdr:rowOff>0</xdr:rowOff>
    </xdr:from>
    <xdr:to>
      <xdr:col>14</xdr:col>
      <xdr:colOff>9525</xdr:colOff>
      <xdr:row>5</xdr:row>
      <xdr:rowOff>0</xdr:rowOff>
    </xdr:to>
    <xdr:cxnSp macro="">
      <xdr:nvCxnSpPr>
        <xdr:cNvPr id="504" name="直線コネクタ 503"/>
        <xdr:cNvCxnSpPr/>
      </xdr:nvCxnSpPr>
      <xdr:spPr>
        <a:xfrm flipV="1">
          <a:off x="29375100" y="118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5</xdr:row>
      <xdr:rowOff>0</xdr:rowOff>
    </xdr:from>
    <xdr:to>
      <xdr:col>15</xdr:col>
      <xdr:colOff>9525</xdr:colOff>
      <xdr:row>5</xdr:row>
      <xdr:rowOff>0</xdr:rowOff>
    </xdr:to>
    <xdr:cxnSp macro="">
      <xdr:nvCxnSpPr>
        <xdr:cNvPr id="505" name="直線コネクタ 504"/>
        <xdr:cNvCxnSpPr/>
      </xdr:nvCxnSpPr>
      <xdr:spPr>
        <a:xfrm flipV="1">
          <a:off x="30060900" y="1181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6</xdr:row>
      <xdr:rowOff>9525</xdr:rowOff>
    </xdr:from>
    <xdr:to>
      <xdr:col>3</xdr:col>
      <xdr:colOff>9525</xdr:colOff>
      <xdr:row>6</xdr:row>
      <xdr:rowOff>171450</xdr:rowOff>
    </xdr:to>
    <xdr:cxnSp macro="">
      <xdr:nvCxnSpPr>
        <xdr:cNvPr id="506" name="直線コネクタ 505"/>
        <xdr:cNvCxnSpPr/>
      </xdr:nvCxnSpPr>
      <xdr:spPr>
        <a:xfrm flipV="1">
          <a:off x="1590675" y="1143000"/>
          <a:ext cx="1038225" cy="16192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6</xdr:row>
      <xdr:rowOff>0</xdr:rowOff>
    </xdr:from>
    <xdr:to>
      <xdr:col>5</xdr:col>
      <xdr:colOff>0</xdr:colOff>
      <xdr:row>6</xdr:row>
      <xdr:rowOff>180976</xdr:rowOff>
    </xdr:to>
    <xdr:cxnSp macro="">
      <xdr:nvCxnSpPr>
        <xdr:cNvPr id="507" name="直線コネクタ 506"/>
        <xdr:cNvCxnSpPr/>
      </xdr:nvCxnSpPr>
      <xdr:spPr>
        <a:xfrm flipV="1">
          <a:off x="23764875" y="1562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6</xdr:row>
      <xdr:rowOff>0</xdr:rowOff>
    </xdr:from>
    <xdr:to>
      <xdr:col>8</xdr:col>
      <xdr:colOff>9525</xdr:colOff>
      <xdr:row>6</xdr:row>
      <xdr:rowOff>180976</xdr:rowOff>
    </xdr:to>
    <xdr:cxnSp macro="">
      <xdr:nvCxnSpPr>
        <xdr:cNvPr id="508" name="直線コネクタ 507"/>
        <xdr:cNvCxnSpPr/>
      </xdr:nvCxnSpPr>
      <xdr:spPr>
        <a:xfrm flipV="1">
          <a:off x="25260300" y="156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6</xdr:row>
      <xdr:rowOff>0</xdr:rowOff>
    </xdr:from>
    <xdr:to>
      <xdr:col>9</xdr:col>
      <xdr:colOff>9525</xdr:colOff>
      <xdr:row>6</xdr:row>
      <xdr:rowOff>180976</xdr:rowOff>
    </xdr:to>
    <xdr:cxnSp macro="">
      <xdr:nvCxnSpPr>
        <xdr:cNvPr id="509" name="直線コネクタ 508"/>
        <xdr:cNvCxnSpPr/>
      </xdr:nvCxnSpPr>
      <xdr:spPr>
        <a:xfrm flipV="1">
          <a:off x="25946100" y="156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6</xdr:row>
      <xdr:rowOff>0</xdr:rowOff>
    </xdr:from>
    <xdr:to>
      <xdr:col>10</xdr:col>
      <xdr:colOff>9525</xdr:colOff>
      <xdr:row>6</xdr:row>
      <xdr:rowOff>180976</xdr:rowOff>
    </xdr:to>
    <xdr:cxnSp macro="">
      <xdr:nvCxnSpPr>
        <xdr:cNvPr id="510" name="直線コネクタ 509"/>
        <xdr:cNvCxnSpPr/>
      </xdr:nvCxnSpPr>
      <xdr:spPr>
        <a:xfrm flipV="1">
          <a:off x="26631900" y="156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6</xdr:row>
      <xdr:rowOff>0</xdr:rowOff>
    </xdr:from>
    <xdr:to>
      <xdr:col>11</xdr:col>
      <xdr:colOff>9525</xdr:colOff>
      <xdr:row>6</xdr:row>
      <xdr:rowOff>180976</xdr:rowOff>
    </xdr:to>
    <xdr:cxnSp macro="">
      <xdr:nvCxnSpPr>
        <xdr:cNvPr id="511" name="直線コネクタ 510"/>
        <xdr:cNvCxnSpPr/>
      </xdr:nvCxnSpPr>
      <xdr:spPr>
        <a:xfrm flipV="1">
          <a:off x="27317700" y="156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6</xdr:row>
      <xdr:rowOff>0</xdr:rowOff>
    </xdr:from>
    <xdr:to>
      <xdr:col>12</xdr:col>
      <xdr:colOff>9525</xdr:colOff>
      <xdr:row>6</xdr:row>
      <xdr:rowOff>180976</xdr:rowOff>
    </xdr:to>
    <xdr:cxnSp macro="">
      <xdr:nvCxnSpPr>
        <xdr:cNvPr id="512" name="直線コネクタ 511"/>
        <xdr:cNvCxnSpPr/>
      </xdr:nvCxnSpPr>
      <xdr:spPr>
        <a:xfrm flipV="1">
          <a:off x="28003500" y="156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6</xdr:row>
      <xdr:rowOff>0</xdr:rowOff>
    </xdr:from>
    <xdr:to>
      <xdr:col>13</xdr:col>
      <xdr:colOff>9525</xdr:colOff>
      <xdr:row>6</xdr:row>
      <xdr:rowOff>180976</xdr:rowOff>
    </xdr:to>
    <xdr:cxnSp macro="">
      <xdr:nvCxnSpPr>
        <xdr:cNvPr id="513" name="直線コネクタ 512"/>
        <xdr:cNvCxnSpPr/>
      </xdr:nvCxnSpPr>
      <xdr:spPr>
        <a:xfrm flipV="1">
          <a:off x="28689300" y="156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6</xdr:row>
      <xdr:rowOff>0</xdr:rowOff>
    </xdr:from>
    <xdr:to>
      <xdr:col>14</xdr:col>
      <xdr:colOff>9525</xdr:colOff>
      <xdr:row>6</xdr:row>
      <xdr:rowOff>180976</xdr:rowOff>
    </xdr:to>
    <xdr:cxnSp macro="">
      <xdr:nvCxnSpPr>
        <xdr:cNvPr id="514" name="直線コネクタ 513"/>
        <xdr:cNvCxnSpPr/>
      </xdr:nvCxnSpPr>
      <xdr:spPr>
        <a:xfrm flipV="1">
          <a:off x="29375100" y="156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6</xdr:row>
      <xdr:rowOff>0</xdr:rowOff>
    </xdr:from>
    <xdr:to>
      <xdr:col>15</xdr:col>
      <xdr:colOff>9525</xdr:colOff>
      <xdr:row>6</xdr:row>
      <xdr:rowOff>180976</xdr:rowOff>
    </xdr:to>
    <xdr:cxnSp macro="">
      <xdr:nvCxnSpPr>
        <xdr:cNvPr id="515" name="直線コネクタ 514"/>
        <xdr:cNvCxnSpPr/>
      </xdr:nvCxnSpPr>
      <xdr:spPr>
        <a:xfrm flipV="1">
          <a:off x="30060900" y="156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6</xdr:row>
      <xdr:rowOff>0</xdr:rowOff>
    </xdr:from>
    <xdr:to>
      <xdr:col>6</xdr:col>
      <xdr:colOff>28575</xdr:colOff>
      <xdr:row>7</xdr:row>
      <xdr:rowOff>1</xdr:rowOff>
    </xdr:to>
    <xdr:cxnSp macro="">
      <xdr:nvCxnSpPr>
        <xdr:cNvPr id="516" name="直線コネクタ 515"/>
        <xdr:cNvCxnSpPr/>
      </xdr:nvCxnSpPr>
      <xdr:spPr>
        <a:xfrm flipV="1">
          <a:off x="4714875" y="113347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533400</xdr:colOff>
      <xdr:row>28</xdr:row>
      <xdr:rowOff>0</xdr:rowOff>
    </xdr:from>
    <xdr:to>
      <xdr:col>2</xdr:col>
      <xdr:colOff>1028700</xdr:colOff>
      <xdr:row>29</xdr:row>
      <xdr:rowOff>0</xdr:rowOff>
    </xdr:to>
    <xdr:cxnSp macro="">
      <xdr:nvCxnSpPr>
        <xdr:cNvPr id="517" name="直線コネクタ 516"/>
        <xdr:cNvCxnSpPr/>
      </xdr:nvCxnSpPr>
      <xdr:spPr>
        <a:xfrm flipV="1">
          <a:off x="1571625" y="5114925"/>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28</xdr:row>
      <xdr:rowOff>0</xdr:rowOff>
    </xdr:from>
    <xdr:to>
      <xdr:col>5</xdr:col>
      <xdr:colOff>0</xdr:colOff>
      <xdr:row>28</xdr:row>
      <xdr:rowOff>180976</xdr:rowOff>
    </xdr:to>
    <xdr:cxnSp macro="">
      <xdr:nvCxnSpPr>
        <xdr:cNvPr id="518" name="直線コネクタ 517"/>
        <xdr:cNvCxnSpPr/>
      </xdr:nvCxnSpPr>
      <xdr:spPr>
        <a:xfrm flipV="1">
          <a:off x="23764875" y="78486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1009650</xdr:colOff>
      <xdr:row>28</xdr:row>
      <xdr:rowOff>0</xdr:rowOff>
    </xdr:from>
    <xdr:to>
      <xdr:col>5</xdr:col>
      <xdr:colOff>1019175</xdr:colOff>
      <xdr:row>29</xdr:row>
      <xdr:rowOff>0</xdr:rowOff>
    </xdr:to>
    <xdr:cxnSp macro="">
      <xdr:nvCxnSpPr>
        <xdr:cNvPr id="519" name="直線コネクタ 518"/>
        <xdr:cNvCxnSpPr/>
      </xdr:nvCxnSpPr>
      <xdr:spPr>
        <a:xfrm flipV="1">
          <a:off x="4667250" y="51149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28</xdr:row>
      <xdr:rowOff>0</xdr:rowOff>
    </xdr:from>
    <xdr:to>
      <xdr:col>8</xdr:col>
      <xdr:colOff>9525</xdr:colOff>
      <xdr:row>28</xdr:row>
      <xdr:rowOff>180976</xdr:rowOff>
    </xdr:to>
    <xdr:cxnSp macro="">
      <xdr:nvCxnSpPr>
        <xdr:cNvPr id="520" name="直線コネクタ 519"/>
        <xdr:cNvCxnSpPr/>
      </xdr:nvCxnSpPr>
      <xdr:spPr>
        <a:xfrm flipV="1">
          <a:off x="2526030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28</xdr:row>
      <xdr:rowOff>0</xdr:rowOff>
    </xdr:from>
    <xdr:to>
      <xdr:col>9</xdr:col>
      <xdr:colOff>9525</xdr:colOff>
      <xdr:row>28</xdr:row>
      <xdr:rowOff>180976</xdr:rowOff>
    </xdr:to>
    <xdr:cxnSp macro="">
      <xdr:nvCxnSpPr>
        <xdr:cNvPr id="521" name="直線コネクタ 520"/>
        <xdr:cNvCxnSpPr/>
      </xdr:nvCxnSpPr>
      <xdr:spPr>
        <a:xfrm flipV="1">
          <a:off x="2594610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28</xdr:row>
      <xdr:rowOff>0</xdr:rowOff>
    </xdr:from>
    <xdr:to>
      <xdr:col>10</xdr:col>
      <xdr:colOff>9525</xdr:colOff>
      <xdr:row>28</xdr:row>
      <xdr:rowOff>180976</xdr:rowOff>
    </xdr:to>
    <xdr:cxnSp macro="">
      <xdr:nvCxnSpPr>
        <xdr:cNvPr id="522" name="直線コネクタ 521"/>
        <xdr:cNvCxnSpPr/>
      </xdr:nvCxnSpPr>
      <xdr:spPr>
        <a:xfrm flipV="1">
          <a:off x="2663190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28</xdr:row>
      <xdr:rowOff>0</xdr:rowOff>
    </xdr:from>
    <xdr:to>
      <xdr:col>11</xdr:col>
      <xdr:colOff>9525</xdr:colOff>
      <xdr:row>28</xdr:row>
      <xdr:rowOff>180976</xdr:rowOff>
    </xdr:to>
    <xdr:cxnSp macro="">
      <xdr:nvCxnSpPr>
        <xdr:cNvPr id="523" name="直線コネクタ 522"/>
        <xdr:cNvCxnSpPr/>
      </xdr:nvCxnSpPr>
      <xdr:spPr>
        <a:xfrm flipV="1">
          <a:off x="2731770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28</xdr:row>
      <xdr:rowOff>0</xdr:rowOff>
    </xdr:from>
    <xdr:to>
      <xdr:col>12</xdr:col>
      <xdr:colOff>9525</xdr:colOff>
      <xdr:row>28</xdr:row>
      <xdr:rowOff>180976</xdr:rowOff>
    </xdr:to>
    <xdr:cxnSp macro="">
      <xdr:nvCxnSpPr>
        <xdr:cNvPr id="524" name="直線コネクタ 523"/>
        <xdr:cNvCxnSpPr/>
      </xdr:nvCxnSpPr>
      <xdr:spPr>
        <a:xfrm flipV="1">
          <a:off x="2800350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28</xdr:row>
      <xdr:rowOff>0</xdr:rowOff>
    </xdr:from>
    <xdr:to>
      <xdr:col>13</xdr:col>
      <xdr:colOff>9525</xdr:colOff>
      <xdr:row>28</xdr:row>
      <xdr:rowOff>180976</xdr:rowOff>
    </xdr:to>
    <xdr:cxnSp macro="">
      <xdr:nvCxnSpPr>
        <xdr:cNvPr id="525" name="直線コネクタ 524"/>
        <xdr:cNvCxnSpPr/>
      </xdr:nvCxnSpPr>
      <xdr:spPr>
        <a:xfrm flipV="1">
          <a:off x="2868930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28</xdr:row>
      <xdr:rowOff>0</xdr:rowOff>
    </xdr:from>
    <xdr:to>
      <xdr:col>14</xdr:col>
      <xdr:colOff>9525</xdr:colOff>
      <xdr:row>28</xdr:row>
      <xdr:rowOff>180976</xdr:rowOff>
    </xdr:to>
    <xdr:cxnSp macro="">
      <xdr:nvCxnSpPr>
        <xdr:cNvPr id="526" name="直線コネクタ 525"/>
        <xdr:cNvCxnSpPr/>
      </xdr:nvCxnSpPr>
      <xdr:spPr>
        <a:xfrm flipV="1">
          <a:off x="2937510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28</xdr:row>
      <xdr:rowOff>0</xdr:rowOff>
    </xdr:from>
    <xdr:to>
      <xdr:col>15</xdr:col>
      <xdr:colOff>9525</xdr:colOff>
      <xdr:row>28</xdr:row>
      <xdr:rowOff>180976</xdr:rowOff>
    </xdr:to>
    <xdr:cxnSp macro="">
      <xdr:nvCxnSpPr>
        <xdr:cNvPr id="527" name="直線コネクタ 526"/>
        <xdr:cNvCxnSpPr/>
      </xdr:nvCxnSpPr>
      <xdr:spPr>
        <a:xfrm flipV="1">
          <a:off x="30060900" y="7848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25</xdr:row>
      <xdr:rowOff>171450</xdr:rowOff>
    </xdr:from>
    <xdr:to>
      <xdr:col>3</xdr:col>
      <xdr:colOff>0</xdr:colOff>
      <xdr:row>26</xdr:row>
      <xdr:rowOff>171451</xdr:rowOff>
    </xdr:to>
    <xdr:cxnSp macro="">
      <xdr:nvCxnSpPr>
        <xdr:cNvPr id="528" name="直線コネクタ 527"/>
        <xdr:cNvCxnSpPr/>
      </xdr:nvCxnSpPr>
      <xdr:spPr>
        <a:xfrm flipV="1">
          <a:off x="1581150" y="4743450"/>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26</xdr:row>
      <xdr:rowOff>0</xdr:rowOff>
    </xdr:from>
    <xdr:to>
      <xdr:col>5</xdr:col>
      <xdr:colOff>0</xdr:colOff>
      <xdr:row>26</xdr:row>
      <xdr:rowOff>180976</xdr:rowOff>
    </xdr:to>
    <xdr:cxnSp macro="">
      <xdr:nvCxnSpPr>
        <xdr:cNvPr id="529" name="直線コネクタ 528"/>
        <xdr:cNvCxnSpPr/>
      </xdr:nvCxnSpPr>
      <xdr:spPr>
        <a:xfrm flipV="1">
          <a:off x="23764875" y="7277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19050</xdr:colOff>
      <xdr:row>26</xdr:row>
      <xdr:rowOff>0</xdr:rowOff>
    </xdr:from>
    <xdr:to>
      <xdr:col>6</xdr:col>
      <xdr:colOff>28575</xdr:colOff>
      <xdr:row>27</xdr:row>
      <xdr:rowOff>1</xdr:rowOff>
    </xdr:to>
    <xdr:cxnSp macro="">
      <xdr:nvCxnSpPr>
        <xdr:cNvPr id="530" name="直線コネクタ 529"/>
        <xdr:cNvCxnSpPr/>
      </xdr:nvCxnSpPr>
      <xdr:spPr>
        <a:xfrm flipV="1">
          <a:off x="4714875" y="475297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26</xdr:row>
      <xdr:rowOff>0</xdr:rowOff>
    </xdr:from>
    <xdr:to>
      <xdr:col>8</xdr:col>
      <xdr:colOff>9525</xdr:colOff>
      <xdr:row>26</xdr:row>
      <xdr:rowOff>180976</xdr:rowOff>
    </xdr:to>
    <xdr:cxnSp macro="">
      <xdr:nvCxnSpPr>
        <xdr:cNvPr id="531" name="直線コネクタ 530"/>
        <xdr:cNvCxnSpPr/>
      </xdr:nvCxnSpPr>
      <xdr:spPr>
        <a:xfrm flipV="1">
          <a:off x="25260300" y="727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26</xdr:row>
      <xdr:rowOff>0</xdr:rowOff>
    </xdr:from>
    <xdr:to>
      <xdr:col>9</xdr:col>
      <xdr:colOff>9525</xdr:colOff>
      <xdr:row>26</xdr:row>
      <xdr:rowOff>180976</xdr:rowOff>
    </xdr:to>
    <xdr:cxnSp macro="">
      <xdr:nvCxnSpPr>
        <xdr:cNvPr id="532" name="直線コネクタ 531"/>
        <xdr:cNvCxnSpPr/>
      </xdr:nvCxnSpPr>
      <xdr:spPr>
        <a:xfrm flipV="1">
          <a:off x="25946100" y="727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26</xdr:row>
      <xdr:rowOff>0</xdr:rowOff>
    </xdr:from>
    <xdr:to>
      <xdr:col>10</xdr:col>
      <xdr:colOff>9525</xdr:colOff>
      <xdr:row>26</xdr:row>
      <xdr:rowOff>180976</xdr:rowOff>
    </xdr:to>
    <xdr:cxnSp macro="">
      <xdr:nvCxnSpPr>
        <xdr:cNvPr id="533" name="直線コネクタ 532"/>
        <xdr:cNvCxnSpPr/>
      </xdr:nvCxnSpPr>
      <xdr:spPr>
        <a:xfrm flipV="1">
          <a:off x="26631900" y="727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26</xdr:row>
      <xdr:rowOff>0</xdr:rowOff>
    </xdr:from>
    <xdr:to>
      <xdr:col>11</xdr:col>
      <xdr:colOff>9525</xdr:colOff>
      <xdr:row>26</xdr:row>
      <xdr:rowOff>180976</xdr:rowOff>
    </xdr:to>
    <xdr:cxnSp macro="">
      <xdr:nvCxnSpPr>
        <xdr:cNvPr id="534" name="直線コネクタ 533"/>
        <xdr:cNvCxnSpPr/>
      </xdr:nvCxnSpPr>
      <xdr:spPr>
        <a:xfrm flipV="1">
          <a:off x="27317700" y="727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26</xdr:row>
      <xdr:rowOff>0</xdr:rowOff>
    </xdr:from>
    <xdr:to>
      <xdr:col>12</xdr:col>
      <xdr:colOff>9525</xdr:colOff>
      <xdr:row>26</xdr:row>
      <xdr:rowOff>180976</xdr:rowOff>
    </xdr:to>
    <xdr:cxnSp macro="">
      <xdr:nvCxnSpPr>
        <xdr:cNvPr id="535" name="直線コネクタ 534"/>
        <xdr:cNvCxnSpPr/>
      </xdr:nvCxnSpPr>
      <xdr:spPr>
        <a:xfrm flipV="1">
          <a:off x="28003500" y="727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26</xdr:row>
      <xdr:rowOff>0</xdr:rowOff>
    </xdr:from>
    <xdr:to>
      <xdr:col>13</xdr:col>
      <xdr:colOff>9525</xdr:colOff>
      <xdr:row>26</xdr:row>
      <xdr:rowOff>180976</xdr:rowOff>
    </xdr:to>
    <xdr:cxnSp macro="">
      <xdr:nvCxnSpPr>
        <xdr:cNvPr id="536" name="直線コネクタ 535"/>
        <xdr:cNvCxnSpPr/>
      </xdr:nvCxnSpPr>
      <xdr:spPr>
        <a:xfrm flipV="1">
          <a:off x="28689300" y="727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26</xdr:row>
      <xdr:rowOff>0</xdr:rowOff>
    </xdr:from>
    <xdr:to>
      <xdr:col>14</xdr:col>
      <xdr:colOff>9525</xdr:colOff>
      <xdr:row>26</xdr:row>
      <xdr:rowOff>180976</xdr:rowOff>
    </xdr:to>
    <xdr:cxnSp macro="">
      <xdr:nvCxnSpPr>
        <xdr:cNvPr id="537" name="直線コネクタ 536"/>
        <xdr:cNvCxnSpPr/>
      </xdr:nvCxnSpPr>
      <xdr:spPr>
        <a:xfrm flipV="1">
          <a:off x="29375100" y="727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26</xdr:row>
      <xdr:rowOff>0</xdr:rowOff>
    </xdr:from>
    <xdr:to>
      <xdr:col>15</xdr:col>
      <xdr:colOff>9525</xdr:colOff>
      <xdr:row>26</xdr:row>
      <xdr:rowOff>180976</xdr:rowOff>
    </xdr:to>
    <xdr:cxnSp macro="">
      <xdr:nvCxnSpPr>
        <xdr:cNvPr id="538" name="直線コネクタ 537"/>
        <xdr:cNvCxnSpPr/>
      </xdr:nvCxnSpPr>
      <xdr:spPr>
        <a:xfrm flipV="1">
          <a:off x="30060900" y="7277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25</xdr:row>
      <xdr:rowOff>0</xdr:rowOff>
    </xdr:from>
    <xdr:to>
      <xdr:col>8</xdr:col>
      <xdr:colOff>9525</xdr:colOff>
      <xdr:row>25</xdr:row>
      <xdr:rowOff>0</xdr:rowOff>
    </xdr:to>
    <xdr:cxnSp macro="">
      <xdr:nvCxnSpPr>
        <xdr:cNvPr id="539" name="直線コネクタ 538"/>
        <xdr:cNvCxnSpPr/>
      </xdr:nvCxnSpPr>
      <xdr:spPr>
        <a:xfrm flipV="1">
          <a:off x="25260300" y="689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25</xdr:row>
      <xdr:rowOff>0</xdr:rowOff>
    </xdr:from>
    <xdr:to>
      <xdr:col>9</xdr:col>
      <xdr:colOff>9525</xdr:colOff>
      <xdr:row>25</xdr:row>
      <xdr:rowOff>0</xdr:rowOff>
    </xdr:to>
    <xdr:cxnSp macro="">
      <xdr:nvCxnSpPr>
        <xdr:cNvPr id="540" name="直線コネクタ 539"/>
        <xdr:cNvCxnSpPr/>
      </xdr:nvCxnSpPr>
      <xdr:spPr>
        <a:xfrm flipV="1">
          <a:off x="25946100" y="689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25</xdr:row>
      <xdr:rowOff>0</xdr:rowOff>
    </xdr:from>
    <xdr:to>
      <xdr:col>10</xdr:col>
      <xdr:colOff>9525</xdr:colOff>
      <xdr:row>25</xdr:row>
      <xdr:rowOff>0</xdr:rowOff>
    </xdr:to>
    <xdr:cxnSp macro="">
      <xdr:nvCxnSpPr>
        <xdr:cNvPr id="541" name="直線コネクタ 540"/>
        <xdr:cNvCxnSpPr/>
      </xdr:nvCxnSpPr>
      <xdr:spPr>
        <a:xfrm flipV="1">
          <a:off x="26631900" y="689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25</xdr:row>
      <xdr:rowOff>0</xdr:rowOff>
    </xdr:from>
    <xdr:to>
      <xdr:col>11</xdr:col>
      <xdr:colOff>9525</xdr:colOff>
      <xdr:row>25</xdr:row>
      <xdr:rowOff>0</xdr:rowOff>
    </xdr:to>
    <xdr:cxnSp macro="">
      <xdr:nvCxnSpPr>
        <xdr:cNvPr id="542" name="直線コネクタ 541"/>
        <xdr:cNvCxnSpPr/>
      </xdr:nvCxnSpPr>
      <xdr:spPr>
        <a:xfrm flipV="1">
          <a:off x="27317700" y="689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25</xdr:row>
      <xdr:rowOff>0</xdr:rowOff>
    </xdr:from>
    <xdr:to>
      <xdr:col>12</xdr:col>
      <xdr:colOff>9525</xdr:colOff>
      <xdr:row>25</xdr:row>
      <xdr:rowOff>0</xdr:rowOff>
    </xdr:to>
    <xdr:cxnSp macro="">
      <xdr:nvCxnSpPr>
        <xdr:cNvPr id="543" name="直線コネクタ 542"/>
        <xdr:cNvCxnSpPr/>
      </xdr:nvCxnSpPr>
      <xdr:spPr>
        <a:xfrm flipV="1">
          <a:off x="28003500" y="689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25</xdr:row>
      <xdr:rowOff>0</xdr:rowOff>
    </xdr:from>
    <xdr:to>
      <xdr:col>13</xdr:col>
      <xdr:colOff>9525</xdr:colOff>
      <xdr:row>25</xdr:row>
      <xdr:rowOff>0</xdr:rowOff>
    </xdr:to>
    <xdr:cxnSp macro="">
      <xdr:nvCxnSpPr>
        <xdr:cNvPr id="544" name="直線コネクタ 543"/>
        <xdr:cNvCxnSpPr/>
      </xdr:nvCxnSpPr>
      <xdr:spPr>
        <a:xfrm flipV="1">
          <a:off x="28689300" y="689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25</xdr:row>
      <xdr:rowOff>0</xdr:rowOff>
    </xdr:from>
    <xdr:to>
      <xdr:col>14</xdr:col>
      <xdr:colOff>9525</xdr:colOff>
      <xdr:row>25</xdr:row>
      <xdr:rowOff>0</xdr:rowOff>
    </xdr:to>
    <xdr:cxnSp macro="">
      <xdr:nvCxnSpPr>
        <xdr:cNvPr id="545" name="直線コネクタ 544"/>
        <xdr:cNvCxnSpPr/>
      </xdr:nvCxnSpPr>
      <xdr:spPr>
        <a:xfrm flipV="1">
          <a:off x="29375100" y="689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25</xdr:row>
      <xdr:rowOff>0</xdr:rowOff>
    </xdr:from>
    <xdr:to>
      <xdr:col>15</xdr:col>
      <xdr:colOff>9525</xdr:colOff>
      <xdr:row>25</xdr:row>
      <xdr:rowOff>0</xdr:rowOff>
    </xdr:to>
    <xdr:cxnSp macro="">
      <xdr:nvCxnSpPr>
        <xdr:cNvPr id="546" name="直線コネクタ 545"/>
        <xdr:cNvCxnSpPr/>
      </xdr:nvCxnSpPr>
      <xdr:spPr>
        <a:xfrm flipV="1">
          <a:off x="30060900" y="689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27</xdr:row>
      <xdr:rowOff>0</xdr:rowOff>
    </xdr:from>
    <xdr:to>
      <xdr:col>8</xdr:col>
      <xdr:colOff>9525</xdr:colOff>
      <xdr:row>27</xdr:row>
      <xdr:rowOff>0</xdr:rowOff>
    </xdr:to>
    <xdr:cxnSp macro="">
      <xdr:nvCxnSpPr>
        <xdr:cNvPr id="547" name="直線コネクタ 546"/>
        <xdr:cNvCxnSpPr/>
      </xdr:nvCxnSpPr>
      <xdr:spPr>
        <a:xfrm flipV="1">
          <a:off x="25260300" y="7467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27</xdr:row>
      <xdr:rowOff>0</xdr:rowOff>
    </xdr:from>
    <xdr:to>
      <xdr:col>9</xdr:col>
      <xdr:colOff>9525</xdr:colOff>
      <xdr:row>27</xdr:row>
      <xdr:rowOff>0</xdr:rowOff>
    </xdr:to>
    <xdr:cxnSp macro="">
      <xdr:nvCxnSpPr>
        <xdr:cNvPr id="548" name="直線コネクタ 547"/>
        <xdr:cNvCxnSpPr/>
      </xdr:nvCxnSpPr>
      <xdr:spPr>
        <a:xfrm flipV="1">
          <a:off x="25946100" y="7467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27</xdr:row>
      <xdr:rowOff>0</xdr:rowOff>
    </xdr:from>
    <xdr:to>
      <xdr:col>10</xdr:col>
      <xdr:colOff>9525</xdr:colOff>
      <xdr:row>27</xdr:row>
      <xdr:rowOff>0</xdr:rowOff>
    </xdr:to>
    <xdr:cxnSp macro="">
      <xdr:nvCxnSpPr>
        <xdr:cNvPr id="549" name="直線コネクタ 548"/>
        <xdr:cNvCxnSpPr/>
      </xdr:nvCxnSpPr>
      <xdr:spPr>
        <a:xfrm flipV="1">
          <a:off x="26631900" y="7467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27</xdr:row>
      <xdr:rowOff>0</xdr:rowOff>
    </xdr:from>
    <xdr:to>
      <xdr:col>11</xdr:col>
      <xdr:colOff>9525</xdr:colOff>
      <xdr:row>27</xdr:row>
      <xdr:rowOff>0</xdr:rowOff>
    </xdr:to>
    <xdr:cxnSp macro="">
      <xdr:nvCxnSpPr>
        <xdr:cNvPr id="550" name="直線コネクタ 549"/>
        <xdr:cNvCxnSpPr/>
      </xdr:nvCxnSpPr>
      <xdr:spPr>
        <a:xfrm flipV="1">
          <a:off x="27317700" y="7467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27</xdr:row>
      <xdr:rowOff>0</xdr:rowOff>
    </xdr:from>
    <xdr:to>
      <xdr:col>12</xdr:col>
      <xdr:colOff>9525</xdr:colOff>
      <xdr:row>27</xdr:row>
      <xdr:rowOff>0</xdr:rowOff>
    </xdr:to>
    <xdr:cxnSp macro="">
      <xdr:nvCxnSpPr>
        <xdr:cNvPr id="551" name="直線コネクタ 550"/>
        <xdr:cNvCxnSpPr/>
      </xdr:nvCxnSpPr>
      <xdr:spPr>
        <a:xfrm flipV="1">
          <a:off x="28003500" y="7467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27</xdr:row>
      <xdr:rowOff>0</xdr:rowOff>
    </xdr:from>
    <xdr:to>
      <xdr:col>13</xdr:col>
      <xdr:colOff>9525</xdr:colOff>
      <xdr:row>27</xdr:row>
      <xdr:rowOff>0</xdr:rowOff>
    </xdr:to>
    <xdr:cxnSp macro="">
      <xdr:nvCxnSpPr>
        <xdr:cNvPr id="552" name="直線コネクタ 551"/>
        <xdr:cNvCxnSpPr/>
      </xdr:nvCxnSpPr>
      <xdr:spPr>
        <a:xfrm flipV="1">
          <a:off x="28689300" y="7467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27</xdr:row>
      <xdr:rowOff>0</xdr:rowOff>
    </xdr:from>
    <xdr:to>
      <xdr:col>14</xdr:col>
      <xdr:colOff>9525</xdr:colOff>
      <xdr:row>27</xdr:row>
      <xdr:rowOff>0</xdr:rowOff>
    </xdr:to>
    <xdr:cxnSp macro="">
      <xdr:nvCxnSpPr>
        <xdr:cNvPr id="553" name="直線コネクタ 552"/>
        <xdr:cNvCxnSpPr/>
      </xdr:nvCxnSpPr>
      <xdr:spPr>
        <a:xfrm flipV="1">
          <a:off x="29375100" y="7467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27</xdr:row>
      <xdr:rowOff>0</xdr:rowOff>
    </xdr:from>
    <xdr:to>
      <xdr:col>15</xdr:col>
      <xdr:colOff>9525</xdr:colOff>
      <xdr:row>27</xdr:row>
      <xdr:rowOff>0</xdr:rowOff>
    </xdr:to>
    <xdr:cxnSp macro="">
      <xdr:nvCxnSpPr>
        <xdr:cNvPr id="554" name="直線コネクタ 553"/>
        <xdr:cNvCxnSpPr/>
      </xdr:nvCxnSpPr>
      <xdr:spPr>
        <a:xfrm flipV="1">
          <a:off x="30060900" y="7467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31</xdr:row>
      <xdr:rowOff>0</xdr:rowOff>
    </xdr:from>
    <xdr:to>
      <xdr:col>8</xdr:col>
      <xdr:colOff>9525</xdr:colOff>
      <xdr:row>31</xdr:row>
      <xdr:rowOff>0</xdr:rowOff>
    </xdr:to>
    <xdr:cxnSp macro="">
      <xdr:nvCxnSpPr>
        <xdr:cNvPr id="555" name="直線コネクタ 554"/>
        <xdr:cNvCxnSpPr/>
      </xdr:nvCxnSpPr>
      <xdr:spPr>
        <a:xfrm flipV="1">
          <a:off x="25260300" y="8610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31</xdr:row>
      <xdr:rowOff>0</xdr:rowOff>
    </xdr:from>
    <xdr:to>
      <xdr:col>9</xdr:col>
      <xdr:colOff>9525</xdr:colOff>
      <xdr:row>31</xdr:row>
      <xdr:rowOff>0</xdr:rowOff>
    </xdr:to>
    <xdr:cxnSp macro="">
      <xdr:nvCxnSpPr>
        <xdr:cNvPr id="556" name="直線コネクタ 555"/>
        <xdr:cNvCxnSpPr/>
      </xdr:nvCxnSpPr>
      <xdr:spPr>
        <a:xfrm flipV="1">
          <a:off x="25946100" y="8610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31</xdr:row>
      <xdr:rowOff>0</xdr:rowOff>
    </xdr:from>
    <xdr:to>
      <xdr:col>10</xdr:col>
      <xdr:colOff>9525</xdr:colOff>
      <xdr:row>31</xdr:row>
      <xdr:rowOff>0</xdr:rowOff>
    </xdr:to>
    <xdr:cxnSp macro="">
      <xdr:nvCxnSpPr>
        <xdr:cNvPr id="557" name="直線コネクタ 556"/>
        <xdr:cNvCxnSpPr/>
      </xdr:nvCxnSpPr>
      <xdr:spPr>
        <a:xfrm flipV="1">
          <a:off x="26631900" y="8610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31</xdr:row>
      <xdr:rowOff>0</xdr:rowOff>
    </xdr:from>
    <xdr:to>
      <xdr:col>11</xdr:col>
      <xdr:colOff>9525</xdr:colOff>
      <xdr:row>31</xdr:row>
      <xdr:rowOff>0</xdr:rowOff>
    </xdr:to>
    <xdr:cxnSp macro="">
      <xdr:nvCxnSpPr>
        <xdr:cNvPr id="558" name="直線コネクタ 557"/>
        <xdr:cNvCxnSpPr/>
      </xdr:nvCxnSpPr>
      <xdr:spPr>
        <a:xfrm flipV="1">
          <a:off x="27317700" y="8610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31</xdr:row>
      <xdr:rowOff>0</xdr:rowOff>
    </xdr:from>
    <xdr:to>
      <xdr:col>12</xdr:col>
      <xdr:colOff>9525</xdr:colOff>
      <xdr:row>31</xdr:row>
      <xdr:rowOff>0</xdr:rowOff>
    </xdr:to>
    <xdr:cxnSp macro="">
      <xdr:nvCxnSpPr>
        <xdr:cNvPr id="559" name="直線コネクタ 558"/>
        <xdr:cNvCxnSpPr/>
      </xdr:nvCxnSpPr>
      <xdr:spPr>
        <a:xfrm flipV="1">
          <a:off x="28003500" y="8610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31</xdr:row>
      <xdr:rowOff>0</xdr:rowOff>
    </xdr:from>
    <xdr:to>
      <xdr:col>13</xdr:col>
      <xdr:colOff>9525</xdr:colOff>
      <xdr:row>31</xdr:row>
      <xdr:rowOff>0</xdr:rowOff>
    </xdr:to>
    <xdr:cxnSp macro="">
      <xdr:nvCxnSpPr>
        <xdr:cNvPr id="560" name="直線コネクタ 559"/>
        <xdr:cNvCxnSpPr/>
      </xdr:nvCxnSpPr>
      <xdr:spPr>
        <a:xfrm flipV="1">
          <a:off x="28689300" y="8610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31</xdr:row>
      <xdr:rowOff>0</xdr:rowOff>
    </xdr:from>
    <xdr:to>
      <xdr:col>14</xdr:col>
      <xdr:colOff>9525</xdr:colOff>
      <xdr:row>31</xdr:row>
      <xdr:rowOff>0</xdr:rowOff>
    </xdr:to>
    <xdr:cxnSp macro="">
      <xdr:nvCxnSpPr>
        <xdr:cNvPr id="561" name="直線コネクタ 560"/>
        <xdr:cNvCxnSpPr/>
      </xdr:nvCxnSpPr>
      <xdr:spPr>
        <a:xfrm flipV="1">
          <a:off x="29375100" y="8610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31</xdr:row>
      <xdr:rowOff>0</xdr:rowOff>
    </xdr:from>
    <xdr:to>
      <xdr:col>15</xdr:col>
      <xdr:colOff>9525</xdr:colOff>
      <xdr:row>31</xdr:row>
      <xdr:rowOff>0</xdr:rowOff>
    </xdr:to>
    <xdr:cxnSp macro="">
      <xdr:nvCxnSpPr>
        <xdr:cNvPr id="562" name="直線コネクタ 561"/>
        <xdr:cNvCxnSpPr/>
      </xdr:nvCxnSpPr>
      <xdr:spPr>
        <a:xfrm flipV="1">
          <a:off x="30060900" y="8610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35</xdr:row>
      <xdr:rowOff>0</xdr:rowOff>
    </xdr:from>
    <xdr:to>
      <xdr:col>8</xdr:col>
      <xdr:colOff>9525</xdr:colOff>
      <xdr:row>35</xdr:row>
      <xdr:rowOff>0</xdr:rowOff>
    </xdr:to>
    <xdr:cxnSp macro="">
      <xdr:nvCxnSpPr>
        <xdr:cNvPr id="563" name="直線コネクタ 562"/>
        <xdr:cNvCxnSpPr/>
      </xdr:nvCxnSpPr>
      <xdr:spPr>
        <a:xfrm flipV="1">
          <a:off x="25260300" y="975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35</xdr:row>
      <xdr:rowOff>0</xdr:rowOff>
    </xdr:from>
    <xdr:to>
      <xdr:col>9</xdr:col>
      <xdr:colOff>9525</xdr:colOff>
      <xdr:row>35</xdr:row>
      <xdr:rowOff>0</xdr:rowOff>
    </xdr:to>
    <xdr:cxnSp macro="">
      <xdr:nvCxnSpPr>
        <xdr:cNvPr id="564" name="直線コネクタ 563"/>
        <xdr:cNvCxnSpPr/>
      </xdr:nvCxnSpPr>
      <xdr:spPr>
        <a:xfrm flipV="1">
          <a:off x="25946100" y="975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35</xdr:row>
      <xdr:rowOff>0</xdr:rowOff>
    </xdr:from>
    <xdr:to>
      <xdr:col>10</xdr:col>
      <xdr:colOff>9525</xdr:colOff>
      <xdr:row>35</xdr:row>
      <xdr:rowOff>0</xdr:rowOff>
    </xdr:to>
    <xdr:cxnSp macro="">
      <xdr:nvCxnSpPr>
        <xdr:cNvPr id="565" name="直線コネクタ 564"/>
        <xdr:cNvCxnSpPr/>
      </xdr:nvCxnSpPr>
      <xdr:spPr>
        <a:xfrm flipV="1">
          <a:off x="26631900" y="975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35</xdr:row>
      <xdr:rowOff>0</xdr:rowOff>
    </xdr:from>
    <xdr:to>
      <xdr:col>11</xdr:col>
      <xdr:colOff>9525</xdr:colOff>
      <xdr:row>35</xdr:row>
      <xdr:rowOff>0</xdr:rowOff>
    </xdr:to>
    <xdr:cxnSp macro="">
      <xdr:nvCxnSpPr>
        <xdr:cNvPr id="566" name="直線コネクタ 565"/>
        <xdr:cNvCxnSpPr/>
      </xdr:nvCxnSpPr>
      <xdr:spPr>
        <a:xfrm flipV="1">
          <a:off x="27317700" y="975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35</xdr:row>
      <xdr:rowOff>0</xdr:rowOff>
    </xdr:from>
    <xdr:to>
      <xdr:col>12</xdr:col>
      <xdr:colOff>9525</xdr:colOff>
      <xdr:row>35</xdr:row>
      <xdr:rowOff>0</xdr:rowOff>
    </xdr:to>
    <xdr:cxnSp macro="">
      <xdr:nvCxnSpPr>
        <xdr:cNvPr id="567" name="直線コネクタ 566"/>
        <xdr:cNvCxnSpPr/>
      </xdr:nvCxnSpPr>
      <xdr:spPr>
        <a:xfrm flipV="1">
          <a:off x="28003500" y="975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35</xdr:row>
      <xdr:rowOff>0</xdr:rowOff>
    </xdr:from>
    <xdr:to>
      <xdr:col>13</xdr:col>
      <xdr:colOff>9525</xdr:colOff>
      <xdr:row>35</xdr:row>
      <xdr:rowOff>0</xdr:rowOff>
    </xdr:to>
    <xdr:cxnSp macro="">
      <xdr:nvCxnSpPr>
        <xdr:cNvPr id="568" name="直線コネクタ 567"/>
        <xdr:cNvCxnSpPr/>
      </xdr:nvCxnSpPr>
      <xdr:spPr>
        <a:xfrm flipV="1">
          <a:off x="28689300" y="975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35</xdr:row>
      <xdr:rowOff>0</xdr:rowOff>
    </xdr:from>
    <xdr:to>
      <xdr:col>14</xdr:col>
      <xdr:colOff>9525</xdr:colOff>
      <xdr:row>35</xdr:row>
      <xdr:rowOff>0</xdr:rowOff>
    </xdr:to>
    <xdr:cxnSp macro="">
      <xdr:nvCxnSpPr>
        <xdr:cNvPr id="569" name="直線コネクタ 568"/>
        <xdr:cNvCxnSpPr/>
      </xdr:nvCxnSpPr>
      <xdr:spPr>
        <a:xfrm flipV="1">
          <a:off x="29375100" y="975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35</xdr:row>
      <xdr:rowOff>0</xdr:rowOff>
    </xdr:from>
    <xdr:to>
      <xdr:col>15</xdr:col>
      <xdr:colOff>9525</xdr:colOff>
      <xdr:row>35</xdr:row>
      <xdr:rowOff>0</xdr:rowOff>
    </xdr:to>
    <xdr:cxnSp macro="">
      <xdr:nvCxnSpPr>
        <xdr:cNvPr id="570" name="直線コネクタ 569"/>
        <xdr:cNvCxnSpPr/>
      </xdr:nvCxnSpPr>
      <xdr:spPr>
        <a:xfrm flipV="1">
          <a:off x="30060900" y="9753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33</xdr:row>
      <xdr:rowOff>0</xdr:rowOff>
    </xdr:from>
    <xdr:to>
      <xdr:col>8</xdr:col>
      <xdr:colOff>9525</xdr:colOff>
      <xdr:row>33</xdr:row>
      <xdr:rowOff>0</xdr:rowOff>
    </xdr:to>
    <xdr:cxnSp macro="">
      <xdr:nvCxnSpPr>
        <xdr:cNvPr id="571" name="直線コネクタ 570"/>
        <xdr:cNvCxnSpPr/>
      </xdr:nvCxnSpPr>
      <xdr:spPr>
        <a:xfrm flipV="1">
          <a:off x="25260300" y="918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33</xdr:row>
      <xdr:rowOff>0</xdr:rowOff>
    </xdr:from>
    <xdr:to>
      <xdr:col>9</xdr:col>
      <xdr:colOff>9525</xdr:colOff>
      <xdr:row>33</xdr:row>
      <xdr:rowOff>0</xdr:rowOff>
    </xdr:to>
    <xdr:cxnSp macro="">
      <xdr:nvCxnSpPr>
        <xdr:cNvPr id="572" name="直線コネクタ 571"/>
        <xdr:cNvCxnSpPr/>
      </xdr:nvCxnSpPr>
      <xdr:spPr>
        <a:xfrm flipV="1">
          <a:off x="25946100" y="918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33</xdr:row>
      <xdr:rowOff>0</xdr:rowOff>
    </xdr:from>
    <xdr:to>
      <xdr:col>10</xdr:col>
      <xdr:colOff>9525</xdr:colOff>
      <xdr:row>33</xdr:row>
      <xdr:rowOff>0</xdr:rowOff>
    </xdr:to>
    <xdr:cxnSp macro="">
      <xdr:nvCxnSpPr>
        <xdr:cNvPr id="573" name="直線コネクタ 572"/>
        <xdr:cNvCxnSpPr/>
      </xdr:nvCxnSpPr>
      <xdr:spPr>
        <a:xfrm flipV="1">
          <a:off x="26631900" y="918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33</xdr:row>
      <xdr:rowOff>0</xdr:rowOff>
    </xdr:from>
    <xdr:to>
      <xdr:col>11</xdr:col>
      <xdr:colOff>9525</xdr:colOff>
      <xdr:row>33</xdr:row>
      <xdr:rowOff>0</xdr:rowOff>
    </xdr:to>
    <xdr:cxnSp macro="">
      <xdr:nvCxnSpPr>
        <xdr:cNvPr id="574" name="直線コネクタ 573"/>
        <xdr:cNvCxnSpPr/>
      </xdr:nvCxnSpPr>
      <xdr:spPr>
        <a:xfrm flipV="1">
          <a:off x="27317700" y="918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33</xdr:row>
      <xdr:rowOff>0</xdr:rowOff>
    </xdr:from>
    <xdr:to>
      <xdr:col>12</xdr:col>
      <xdr:colOff>9525</xdr:colOff>
      <xdr:row>33</xdr:row>
      <xdr:rowOff>0</xdr:rowOff>
    </xdr:to>
    <xdr:cxnSp macro="">
      <xdr:nvCxnSpPr>
        <xdr:cNvPr id="575" name="直線コネクタ 574"/>
        <xdr:cNvCxnSpPr/>
      </xdr:nvCxnSpPr>
      <xdr:spPr>
        <a:xfrm flipV="1">
          <a:off x="28003500" y="918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33</xdr:row>
      <xdr:rowOff>0</xdr:rowOff>
    </xdr:from>
    <xdr:to>
      <xdr:col>13</xdr:col>
      <xdr:colOff>9525</xdr:colOff>
      <xdr:row>33</xdr:row>
      <xdr:rowOff>0</xdr:rowOff>
    </xdr:to>
    <xdr:cxnSp macro="">
      <xdr:nvCxnSpPr>
        <xdr:cNvPr id="576" name="直線コネクタ 575"/>
        <xdr:cNvCxnSpPr/>
      </xdr:nvCxnSpPr>
      <xdr:spPr>
        <a:xfrm flipV="1">
          <a:off x="28689300" y="918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33</xdr:row>
      <xdr:rowOff>0</xdr:rowOff>
    </xdr:from>
    <xdr:to>
      <xdr:col>14</xdr:col>
      <xdr:colOff>9525</xdr:colOff>
      <xdr:row>33</xdr:row>
      <xdr:rowOff>0</xdr:rowOff>
    </xdr:to>
    <xdr:cxnSp macro="">
      <xdr:nvCxnSpPr>
        <xdr:cNvPr id="577" name="直線コネクタ 576"/>
        <xdr:cNvCxnSpPr/>
      </xdr:nvCxnSpPr>
      <xdr:spPr>
        <a:xfrm flipV="1">
          <a:off x="29375100" y="918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33</xdr:row>
      <xdr:rowOff>0</xdr:rowOff>
    </xdr:from>
    <xdr:to>
      <xdr:col>15</xdr:col>
      <xdr:colOff>9525</xdr:colOff>
      <xdr:row>33</xdr:row>
      <xdr:rowOff>0</xdr:rowOff>
    </xdr:to>
    <xdr:cxnSp macro="">
      <xdr:nvCxnSpPr>
        <xdr:cNvPr id="578" name="直線コネクタ 577"/>
        <xdr:cNvCxnSpPr/>
      </xdr:nvCxnSpPr>
      <xdr:spPr>
        <a:xfrm flipV="1">
          <a:off x="30060900" y="9182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37</xdr:row>
      <xdr:rowOff>0</xdr:rowOff>
    </xdr:from>
    <xdr:to>
      <xdr:col>8</xdr:col>
      <xdr:colOff>9525</xdr:colOff>
      <xdr:row>37</xdr:row>
      <xdr:rowOff>0</xdr:rowOff>
    </xdr:to>
    <xdr:cxnSp macro="">
      <xdr:nvCxnSpPr>
        <xdr:cNvPr id="579" name="直線コネクタ 578"/>
        <xdr:cNvCxnSpPr/>
      </xdr:nvCxnSpPr>
      <xdr:spPr>
        <a:xfrm flipV="1">
          <a:off x="25260300" y="1032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37</xdr:row>
      <xdr:rowOff>0</xdr:rowOff>
    </xdr:from>
    <xdr:to>
      <xdr:col>9</xdr:col>
      <xdr:colOff>9525</xdr:colOff>
      <xdr:row>37</xdr:row>
      <xdr:rowOff>0</xdr:rowOff>
    </xdr:to>
    <xdr:cxnSp macro="">
      <xdr:nvCxnSpPr>
        <xdr:cNvPr id="580" name="直線コネクタ 579"/>
        <xdr:cNvCxnSpPr/>
      </xdr:nvCxnSpPr>
      <xdr:spPr>
        <a:xfrm flipV="1">
          <a:off x="25946100" y="1032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37</xdr:row>
      <xdr:rowOff>0</xdr:rowOff>
    </xdr:from>
    <xdr:to>
      <xdr:col>10</xdr:col>
      <xdr:colOff>9525</xdr:colOff>
      <xdr:row>37</xdr:row>
      <xdr:rowOff>0</xdr:rowOff>
    </xdr:to>
    <xdr:cxnSp macro="">
      <xdr:nvCxnSpPr>
        <xdr:cNvPr id="581" name="直線コネクタ 580"/>
        <xdr:cNvCxnSpPr/>
      </xdr:nvCxnSpPr>
      <xdr:spPr>
        <a:xfrm flipV="1">
          <a:off x="26631900" y="1032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37</xdr:row>
      <xdr:rowOff>0</xdr:rowOff>
    </xdr:from>
    <xdr:to>
      <xdr:col>11</xdr:col>
      <xdr:colOff>9525</xdr:colOff>
      <xdr:row>37</xdr:row>
      <xdr:rowOff>0</xdr:rowOff>
    </xdr:to>
    <xdr:cxnSp macro="">
      <xdr:nvCxnSpPr>
        <xdr:cNvPr id="582" name="直線コネクタ 581"/>
        <xdr:cNvCxnSpPr/>
      </xdr:nvCxnSpPr>
      <xdr:spPr>
        <a:xfrm flipV="1">
          <a:off x="27317700" y="1032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37</xdr:row>
      <xdr:rowOff>0</xdr:rowOff>
    </xdr:from>
    <xdr:to>
      <xdr:col>12</xdr:col>
      <xdr:colOff>9525</xdr:colOff>
      <xdr:row>37</xdr:row>
      <xdr:rowOff>0</xdr:rowOff>
    </xdr:to>
    <xdr:cxnSp macro="">
      <xdr:nvCxnSpPr>
        <xdr:cNvPr id="583" name="直線コネクタ 582"/>
        <xdr:cNvCxnSpPr/>
      </xdr:nvCxnSpPr>
      <xdr:spPr>
        <a:xfrm flipV="1">
          <a:off x="28003500" y="1032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37</xdr:row>
      <xdr:rowOff>0</xdr:rowOff>
    </xdr:from>
    <xdr:to>
      <xdr:col>13</xdr:col>
      <xdr:colOff>9525</xdr:colOff>
      <xdr:row>37</xdr:row>
      <xdr:rowOff>0</xdr:rowOff>
    </xdr:to>
    <xdr:cxnSp macro="">
      <xdr:nvCxnSpPr>
        <xdr:cNvPr id="584" name="直線コネクタ 583"/>
        <xdr:cNvCxnSpPr/>
      </xdr:nvCxnSpPr>
      <xdr:spPr>
        <a:xfrm flipV="1">
          <a:off x="28689300" y="1032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37</xdr:row>
      <xdr:rowOff>0</xdr:rowOff>
    </xdr:from>
    <xdr:to>
      <xdr:col>14</xdr:col>
      <xdr:colOff>9525</xdr:colOff>
      <xdr:row>37</xdr:row>
      <xdr:rowOff>0</xdr:rowOff>
    </xdr:to>
    <xdr:cxnSp macro="">
      <xdr:nvCxnSpPr>
        <xdr:cNvPr id="585" name="直線コネクタ 584"/>
        <xdr:cNvCxnSpPr/>
      </xdr:nvCxnSpPr>
      <xdr:spPr>
        <a:xfrm flipV="1">
          <a:off x="29375100" y="1032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37</xdr:row>
      <xdr:rowOff>0</xdr:rowOff>
    </xdr:from>
    <xdr:to>
      <xdr:col>15</xdr:col>
      <xdr:colOff>9525</xdr:colOff>
      <xdr:row>37</xdr:row>
      <xdr:rowOff>0</xdr:rowOff>
    </xdr:to>
    <xdr:cxnSp macro="">
      <xdr:nvCxnSpPr>
        <xdr:cNvPr id="586" name="直線コネクタ 585"/>
        <xdr:cNvCxnSpPr/>
      </xdr:nvCxnSpPr>
      <xdr:spPr>
        <a:xfrm flipV="1">
          <a:off x="30060900" y="10325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29</xdr:row>
      <xdr:rowOff>0</xdr:rowOff>
    </xdr:from>
    <xdr:to>
      <xdr:col>8</xdr:col>
      <xdr:colOff>9525</xdr:colOff>
      <xdr:row>29</xdr:row>
      <xdr:rowOff>0</xdr:rowOff>
    </xdr:to>
    <xdr:cxnSp macro="">
      <xdr:nvCxnSpPr>
        <xdr:cNvPr id="587" name="直線コネクタ 586"/>
        <xdr:cNvCxnSpPr/>
      </xdr:nvCxnSpPr>
      <xdr:spPr>
        <a:xfrm flipV="1">
          <a:off x="25260300" y="8039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29</xdr:row>
      <xdr:rowOff>0</xdr:rowOff>
    </xdr:from>
    <xdr:to>
      <xdr:col>9</xdr:col>
      <xdr:colOff>9525</xdr:colOff>
      <xdr:row>29</xdr:row>
      <xdr:rowOff>0</xdr:rowOff>
    </xdr:to>
    <xdr:cxnSp macro="">
      <xdr:nvCxnSpPr>
        <xdr:cNvPr id="588" name="直線コネクタ 587"/>
        <xdr:cNvCxnSpPr/>
      </xdr:nvCxnSpPr>
      <xdr:spPr>
        <a:xfrm flipV="1">
          <a:off x="25946100" y="8039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29</xdr:row>
      <xdr:rowOff>0</xdr:rowOff>
    </xdr:from>
    <xdr:to>
      <xdr:col>10</xdr:col>
      <xdr:colOff>9525</xdr:colOff>
      <xdr:row>29</xdr:row>
      <xdr:rowOff>0</xdr:rowOff>
    </xdr:to>
    <xdr:cxnSp macro="">
      <xdr:nvCxnSpPr>
        <xdr:cNvPr id="589" name="直線コネクタ 588"/>
        <xdr:cNvCxnSpPr/>
      </xdr:nvCxnSpPr>
      <xdr:spPr>
        <a:xfrm flipV="1">
          <a:off x="26631900" y="8039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29</xdr:row>
      <xdr:rowOff>0</xdr:rowOff>
    </xdr:from>
    <xdr:to>
      <xdr:col>11</xdr:col>
      <xdr:colOff>9525</xdr:colOff>
      <xdr:row>29</xdr:row>
      <xdr:rowOff>0</xdr:rowOff>
    </xdr:to>
    <xdr:cxnSp macro="">
      <xdr:nvCxnSpPr>
        <xdr:cNvPr id="590" name="直線コネクタ 589"/>
        <xdr:cNvCxnSpPr/>
      </xdr:nvCxnSpPr>
      <xdr:spPr>
        <a:xfrm flipV="1">
          <a:off x="27317700" y="8039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29</xdr:row>
      <xdr:rowOff>0</xdr:rowOff>
    </xdr:from>
    <xdr:to>
      <xdr:col>12</xdr:col>
      <xdr:colOff>9525</xdr:colOff>
      <xdr:row>29</xdr:row>
      <xdr:rowOff>0</xdr:rowOff>
    </xdr:to>
    <xdr:cxnSp macro="">
      <xdr:nvCxnSpPr>
        <xdr:cNvPr id="591" name="直線コネクタ 590"/>
        <xdr:cNvCxnSpPr/>
      </xdr:nvCxnSpPr>
      <xdr:spPr>
        <a:xfrm flipV="1">
          <a:off x="28003500" y="8039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29</xdr:row>
      <xdr:rowOff>0</xdr:rowOff>
    </xdr:from>
    <xdr:to>
      <xdr:col>13</xdr:col>
      <xdr:colOff>9525</xdr:colOff>
      <xdr:row>29</xdr:row>
      <xdr:rowOff>0</xdr:rowOff>
    </xdr:to>
    <xdr:cxnSp macro="">
      <xdr:nvCxnSpPr>
        <xdr:cNvPr id="592" name="直線コネクタ 591"/>
        <xdr:cNvCxnSpPr/>
      </xdr:nvCxnSpPr>
      <xdr:spPr>
        <a:xfrm flipV="1">
          <a:off x="28689300" y="8039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29</xdr:row>
      <xdr:rowOff>0</xdr:rowOff>
    </xdr:from>
    <xdr:to>
      <xdr:col>14</xdr:col>
      <xdr:colOff>9525</xdr:colOff>
      <xdr:row>29</xdr:row>
      <xdr:rowOff>0</xdr:rowOff>
    </xdr:to>
    <xdr:cxnSp macro="">
      <xdr:nvCxnSpPr>
        <xdr:cNvPr id="593" name="直線コネクタ 592"/>
        <xdr:cNvCxnSpPr/>
      </xdr:nvCxnSpPr>
      <xdr:spPr>
        <a:xfrm flipV="1">
          <a:off x="29375100" y="8039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29</xdr:row>
      <xdr:rowOff>0</xdr:rowOff>
    </xdr:from>
    <xdr:to>
      <xdr:col>15</xdr:col>
      <xdr:colOff>9525</xdr:colOff>
      <xdr:row>29</xdr:row>
      <xdr:rowOff>0</xdr:rowOff>
    </xdr:to>
    <xdr:cxnSp macro="">
      <xdr:nvCxnSpPr>
        <xdr:cNvPr id="594" name="直線コネクタ 593"/>
        <xdr:cNvCxnSpPr/>
      </xdr:nvCxnSpPr>
      <xdr:spPr>
        <a:xfrm flipV="1">
          <a:off x="30060900" y="8039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32</xdr:row>
      <xdr:rowOff>0</xdr:rowOff>
    </xdr:from>
    <xdr:to>
      <xdr:col>5</xdr:col>
      <xdr:colOff>0</xdr:colOff>
      <xdr:row>32</xdr:row>
      <xdr:rowOff>180976</xdr:rowOff>
    </xdr:to>
    <xdr:cxnSp macro="">
      <xdr:nvCxnSpPr>
        <xdr:cNvPr id="596" name="直線コネクタ 595"/>
        <xdr:cNvCxnSpPr/>
      </xdr:nvCxnSpPr>
      <xdr:spPr>
        <a:xfrm flipV="1">
          <a:off x="23764875" y="89916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31</xdr:row>
      <xdr:rowOff>171450</xdr:rowOff>
    </xdr:from>
    <xdr:to>
      <xdr:col>6</xdr:col>
      <xdr:colOff>19050</xdr:colOff>
      <xdr:row>32</xdr:row>
      <xdr:rowOff>171451</xdr:rowOff>
    </xdr:to>
    <xdr:cxnSp macro="">
      <xdr:nvCxnSpPr>
        <xdr:cNvPr id="597" name="直線コネクタ 596"/>
        <xdr:cNvCxnSpPr/>
      </xdr:nvCxnSpPr>
      <xdr:spPr>
        <a:xfrm flipV="1">
          <a:off x="4705350" y="5829300"/>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32</xdr:row>
      <xdr:rowOff>0</xdr:rowOff>
    </xdr:from>
    <xdr:to>
      <xdr:col>8</xdr:col>
      <xdr:colOff>9525</xdr:colOff>
      <xdr:row>32</xdr:row>
      <xdr:rowOff>180976</xdr:rowOff>
    </xdr:to>
    <xdr:cxnSp macro="">
      <xdr:nvCxnSpPr>
        <xdr:cNvPr id="598" name="直線コネクタ 597"/>
        <xdr:cNvCxnSpPr/>
      </xdr:nvCxnSpPr>
      <xdr:spPr>
        <a:xfrm flipV="1">
          <a:off x="2526030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32</xdr:row>
      <xdr:rowOff>0</xdr:rowOff>
    </xdr:from>
    <xdr:to>
      <xdr:col>9</xdr:col>
      <xdr:colOff>9525</xdr:colOff>
      <xdr:row>32</xdr:row>
      <xdr:rowOff>180976</xdr:rowOff>
    </xdr:to>
    <xdr:cxnSp macro="">
      <xdr:nvCxnSpPr>
        <xdr:cNvPr id="599" name="直線コネクタ 598"/>
        <xdr:cNvCxnSpPr/>
      </xdr:nvCxnSpPr>
      <xdr:spPr>
        <a:xfrm flipV="1">
          <a:off x="2594610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32</xdr:row>
      <xdr:rowOff>0</xdr:rowOff>
    </xdr:from>
    <xdr:to>
      <xdr:col>10</xdr:col>
      <xdr:colOff>9525</xdr:colOff>
      <xdr:row>32</xdr:row>
      <xdr:rowOff>180976</xdr:rowOff>
    </xdr:to>
    <xdr:cxnSp macro="">
      <xdr:nvCxnSpPr>
        <xdr:cNvPr id="600" name="直線コネクタ 599"/>
        <xdr:cNvCxnSpPr/>
      </xdr:nvCxnSpPr>
      <xdr:spPr>
        <a:xfrm flipV="1">
          <a:off x="2663190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32</xdr:row>
      <xdr:rowOff>0</xdr:rowOff>
    </xdr:from>
    <xdr:to>
      <xdr:col>11</xdr:col>
      <xdr:colOff>9525</xdr:colOff>
      <xdr:row>32</xdr:row>
      <xdr:rowOff>180976</xdr:rowOff>
    </xdr:to>
    <xdr:cxnSp macro="">
      <xdr:nvCxnSpPr>
        <xdr:cNvPr id="601" name="直線コネクタ 600"/>
        <xdr:cNvCxnSpPr/>
      </xdr:nvCxnSpPr>
      <xdr:spPr>
        <a:xfrm flipV="1">
          <a:off x="2731770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32</xdr:row>
      <xdr:rowOff>0</xdr:rowOff>
    </xdr:from>
    <xdr:to>
      <xdr:col>12</xdr:col>
      <xdr:colOff>9525</xdr:colOff>
      <xdr:row>32</xdr:row>
      <xdr:rowOff>180976</xdr:rowOff>
    </xdr:to>
    <xdr:cxnSp macro="">
      <xdr:nvCxnSpPr>
        <xdr:cNvPr id="602" name="直線コネクタ 601"/>
        <xdr:cNvCxnSpPr/>
      </xdr:nvCxnSpPr>
      <xdr:spPr>
        <a:xfrm flipV="1">
          <a:off x="2800350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32</xdr:row>
      <xdr:rowOff>0</xdr:rowOff>
    </xdr:from>
    <xdr:to>
      <xdr:col>13</xdr:col>
      <xdr:colOff>9525</xdr:colOff>
      <xdr:row>32</xdr:row>
      <xdr:rowOff>180976</xdr:rowOff>
    </xdr:to>
    <xdr:cxnSp macro="">
      <xdr:nvCxnSpPr>
        <xdr:cNvPr id="603" name="直線コネクタ 602"/>
        <xdr:cNvCxnSpPr/>
      </xdr:nvCxnSpPr>
      <xdr:spPr>
        <a:xfrm flipV="1">
          <a:off x="2868930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32</xdr:row>
      <xdr:rowOff>0</xdr:rowOff>
    </xdr:from>
    <xdr:to>
      <xdr:col>14</xdr:col>
      <xdr:colOff>9525</xdr:colOff>
      <xdr:row>32</xdr:row>
      <xdr:rowOff>180976</xdr:rowOff>
    </xdr:to>
    <xdr:cxnSp macro="">
      <xdr:nvCxnSpPr>
        <xdr:cNvPr id="604" name="直線コネクタ 603"/>
        <xdr:cNvCxnSpPr/>
      </xdr:nvCxnSpPr>
      <xdr:spPr>
        <a:xfrm flipV="1">
          <a:off x="2937510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32</xdr:row>
      <xdr:rowOff>0</xdr:rowOff>
    </xdr:from>
    <xdr:to>
      <xdr:col>15</xdr:col>
      <xdr:colOff>9525</xdr:colOff>
      <xdr:row>32</xdr:row>
      <xdr:rowOff>180976</xdr:rowOff>
    </xdr:to>
    <xdr:cxnSp macro="">
      <xdr:nvCxnSpPr>
        <xdr:cNvPr id="605" name="直線コネクタ 604"/>
        <xdr:cNvCxnSpPr/>
      </xdr:nvCxnSpPr>
      <xdr:spPr>
        <a:xfrm flipV="1">
          <a:off x="30060900" y="8991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9525</xdr:colOff>
      <xdr:row>30</xdr:row>
      <xdr:rowOff>9525</xdr:rowOff>
    </xdr:from>
    <xdr:to>
      <xdr:col>3</xdr:col>
      <xdr:colOff>9525</xdr:colOff>
      <xdr:row>31</xdr:row>
      <xdr:rowOff>0</xdr:rowOff>
    </xdr:to>
    <xdr:cxnSp macro="">
      <xdr:nvCxnSpPr>
        <xdr:cNvPr id="606" name="直線コネクタ 605"/>
        <xdr:cNvCxnSpPr/>
      </xdr:nvCxnSpPr>
      <xdr:spPr>
        <a:xfrm flipV="1">
          <a:off x="1590675" y="5667375"/>
          <a:ext cx="10382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30</xdr:row>
      <xdr:rowOff>0</xdr:rowOff>
    </xdr:from>
    <xdr:to>
      <xdr:col>5</xdr:col>
      <xdr:colOff>0</xdr:colOff>
      <xdr:row>30</xdr:row>
      <xdr:rowOff>180976</xdr:rowOff>
    </xdr:to>
    <xdr:cxnSp macro="">
      <xdr:nvCxnSpPr>
        <xdr:cNvPr id="607" name="直線コネクタ 606"/>
        <xdr:cNvCxnSpPr/>
      </xdr:nvCxnSpPr>
      <xdr:spPr>
        <a:xfrm flipV="1">
          <a:off x="23764875" y="8420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9525</xdr:colOff>
      <xdr:row>29</xdr:row>
      <xdr:rowOff>171450</xdr:rowOff>
    </xdr:from>
    <xdr:to>
      <xdr:col>6</xdr:col>
      <xdr:colOff>19050</xdr:colOff>
      <xdr:row>30</xdr:row>
      <xdr:rowOff>171451</xdr:rowOff>
    </xdr:to>
    <xdr:cxnSp macro="">
      <xdr:nvCxnSpPr>
        <xdr:cNvPr id="608" name="直線コネクタ 607"/>
        <xdr:cNvCxnSpPr/>
      </xdr:nvCxnSpPr>
      <xdr:spPr>
        <a:xfrm flipV="1">
          <a:off x="4705350" y="5467350"/>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30</xdr:row>
      <xdr:rowOff>0</xdr:rowOff>
    </xdr:from>
    <xdr:to>
      <xdr:col>8</xdr:col>
      <xdr:colOff>9525</xdr:colOff>
      <xdr:row>30</xdr:row>
      <xdr:rowOff>180976</xdr:rowOff>
    </xdr:to>
    <xdr:cxnSp macro="">
      <xdr:nvCxnSpPr>
        <xdr:cNvPr id="609" name="直線コネクタ 608"/>
        <xdr:cNvCxnSpPr/>
      </xdr:nvCxnSpPr>
      <xdr:spPr>
        <a:xfrm flipV="1">
          <a:off x="25260300" y="842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30</xdr:row>
      <xdr:rowOff>0</xdr:rowOff>
    </xdr:from>
    <xdr:to>
      <xdr:col>9</xdr:col>
      <xdr:colOff>9525</xdr:colOff>
      <xdr:row>30</xdr:row>
      <xdr:rowOff>180976</xdr:rowOff>
    </xdr:to>
    <xdr:cxnSp macro="">
      <xdr:nvCxnSpPr>
        <xdr:cNvPr id="610" name="直線コネクタ 609"/>
        <xdr:cNvCxnSpPr/>
      </xdr:nvCxnSpPr>
      <xdr:spPr>
        <a:xfrm flipV="1">
          <a:off x="25946100" y="842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30</xdr:row>
      <xdr:rowOff>0</xdr:rowOff>
    </xdr:from>
    <xdr:to>
      <xdr:col>10</xdr:col>
      <xdr:colOff>9525</xdr:colOff>
      <xdr:row>30</xdr:row>
      <xdr:rowOff>180976</xdr:rowOff>
    </xdr:to>
    <xdr:cxnSp macro="">
      <xdr:nvCxnSpPr>
        <xdr:cNvPr id="611" name="直線コネクタ 610"/>
        <xdr:cNvCxnSpPr/>
      </xdr:nvCxnSpPr>
      <xdr:spPr>
        <a:xfrm flipV="1">
          <a:off x="26631900" y="842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30</xdr:row>
      <xdr:rowOff>0</xdr:rowOff>
    </xdr:from>
    <xdr:to>
      <xdr:col>11</xdr:col>
      <xdr:colOff>9525</xdr:colOff>
      <xdr:row>30</xdr:row>
      <xdr:rowOff>180976</xdr:rowOff>
    </xdr:to>
    <xdr:cxnSp macro="">
      <xdr:nvCxnSpPr>
        <xdr:cNvPr id="612" name="直線コネクタ 611"/>
        <xdr:cNvCxnSpPr/>
      </xdr:nvCxnSpPr>
      <xdr:spPr>
        <a:xfrm flipV="1">
          <a:off x="27317700" y="842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30</xdr:row>
      <xdr:rowOff>0</xdr:rowOff>
    </xdr:from>
    <xdr:to>
      <xdr:col>12</xdr:col>
      <xdr:colOff>9525</xdr:colOff>
      <xdr:row>30</xdr:row>
      <xdr:rowOff>180976</xdr:rowOff>
    </xdr:to>
    <xdr:cxnSp macro="">
      <xdr:nvCxnSpPr>
        <xdr:cNvPr id="613" name="直線コネクタ 612"/>
        <xdr:cNvCxnSpPr/>
      </xdr:nvCxnSpPr>
      <xdr:spPr>
        <a:xfrm flipV="1">
          <a:off x="28003500" y="842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30</xdr:row>
      <xdr:rowOff>0</xdr:rowOff>
    </xdr:from>
    <xdr:to>
      <xdr:col>13</xdr:col>
      <xdr:colOff>9525</xdr:colOff>
      <xdr:row>30</xdr:row>
      <xdr:rowOff>180976</xdr:rowOff>
    </xdr:to>
    <xdr:cxnSp macro="">
      <xdr:nvCxnSpPr>
        <xdr:cNvPr id="614" name="直線コネクタ 613"/>
        <xdr:cNvCxnSpPr/>
      </xdr:nvCxnSpPr>
      <xdr:spPr>
        <a:xfrm flipV="1">
          <a:off x="28689300" y="842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30</xdr:row>
      <xdr:rowOff>0</xdr:rowOff>
    </xdr:from>
    <xdr:to>
      <xdr:col>14</xdr:col>
      <xdr:colOff>9525</xdr:colOff>
      <xdr:row>30</xdr:row>
      <xdr:rowOff>180976</xdr:rowOff>
    </xdr:to>
    <xdr:cxnSp macro="">
      <xdr:nvCxnSpPr>
        <xdr:cNvPr id="615" name="直線コネクタ 614"/>
        <xdr:cNvCxnSpPr/>
      </xdr:nvCxnSpPr>
      <xdr:spPr>
        <a:xfrm flipV="1">
          <a:off x="29375100" y="842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30</xdr:row>
      <xdr:rowOff>0</xdr:rowOff>
    </xdr:from>
    <xdr:to>
      <xdr:col>15</xdr:col>
      <xdr:colOff>9525</xdr:colOff>
      <xdr:row>30</xdr:row>
      <xdr:rowOff>180976</xdr:rowOff>
    </xdr:to>
    <xdr:cxnSp macro="">
      <xdr:nvCxnSpPr>
        <xdr:cNvPr id="616" name="直線コネクタ 615"/>
        <xdr:cNvCxnSpPr/>
      </xdr:nvCxnSpPr>
      <xdr:spPr>
        <a:xfrm flipV="1">
          <a:off x="30060900" y="8420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34</xdr:row>
      <xdr:rowOff>0</xdr:rowOff>
    </xdr:from>
    <xdr:to>
      <xdr:col>5</xdr:col>
      <xdr:colOff>0</xdr:colOff>
      <xdr:row>34</xdr:row>
      <xdr:rowOff>180976</xdr:rowOff>
    </xdr:to>
    <xdr:cxnSp macro="">
      <xdr:nvCxnSpPr>
        <xdr:cNvPr id="618" name="直線コネクタ 617"/>
        <xdr:cNvCxnSpPr/>
      </xdr:nvCxnSpPr>
      <xdr:spPr>
        <a:xfrm flipV="1">
          <a:off x="23764875" y="9563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33</xdr:row>
      <xdr:rowOff>171450</xdr:rowOff>
    </xdr:from>
    <xdr:to>
      <xdr:col>6</xdr:col>
      <xdr:colOff>9525</xdr:colOff>
      <xdr:row>34</xdr:row>
      <xdr:rowOff>171451</xdr:rowOff>
    </xdr:to>
    <xdr:cxnSp macro="">
      <xdr:nvCxnSpPr>
        <xdr:cNvPr id="619" name="直線コネクタ 618"/>
        <xdr:cNvCxnSpPr/>
      </xdr:nvCxnSpPr>
      <xdr:spPr>
        <a:xfrm flipV="1">
          <a:off x="4695825" y="6191250"/>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34</xdr:row>
      <xdr:rowOff>0</xdr:rowOff>
    </xdr:from>
    <xdr:to>
      <xdr:col>8</xdr:col>
      <xdr:colOff>9525</xdr:colOff>
      <xdr:row>34</xdr:row>
      <xdr:rowOff>180976</xdr:rowOff>
    </xdr:to>
    <xdr:cxnSp macro="">
      <xdr:nvCxnSpPr>
        <xdr:cNvPr id="620" name="直線コネクタ 619"/>
        <xdr:cNvCxnSpPr/>
      </xdr:nvCxnSpPr>
      <xdr:spPr>
        <a:xfrm flipV="1">
          <a:off x="25260300" y="956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34</xdr:row>
      <xdr:rowOff>0</xdr:rowOff>
    </xdr:from>
    <xdr:to>
      <xdr:col>9</xdr:col>
      <xdr:colOff>9525</xdr:colOff>
      <xdr:row>34</xdr:row>
      <xdr:rowOff>180976</xdr:rowOff>
    </xdr:to>
    <xdr:cxnSp macro="">
      <xdr:nvCxnSpPr>
        <xdr:cNvPr id="621" name="直線コネクタ 620"/>
        <xdr:cNvCxnSpPr/>
      </xdr:nvCxnSpPr>
      <xdr:spPr>
        <a:xfrm flipV="1">
          <a:off x="25946100" y="956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34</xdr:row>
      <xdr:rowOff>0</xdr:rowOff>
    </xdr:from>
    <xdr:to>
      <xdr:col>10</xdr:col>
      <xdr:colOff>9525</xdr:colOff>
      <xdr:row>34</xdr:row>
      <xdr:rowOff>180976</xdr:rowOff>
    </xdr:to>
    <xdr:cxnSp macro="">
      <xdr:nvCxnSpPr>
        <xdr:cNvPr id="622" name="直線コネクタ 621"/>
        <xdr:cNvCxnSpPr/>
      </xdr:nvCxnSpPr>
      <xdr:spPr>
        <a:xfrm flipV="1">
          <a:off x="26631900" y="956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34</xdr:row>
      <xdr:rowOff>0</xdr:rowOff>
    </xdr:from>
    <xdr:to>
      <xdr:col>11</xdr:col>
      <xdr:colOff>9525</xdr:colOff>
      <xdr:row>34</xdr:row>
      <xdr:rowOff>180976</xdr:rowOff>
    </xdr:to>
    <xdr:cxnSp macro="">
      <xdr:nvCxnSpPr>
        <xdr:cNvPr id="623" name="直線コネクタ 622"/>
        <xdr:cNvCxnSpPr/>
      </xdr:nvCxnSpPr>
      <xdr:spPr>
        <a:xfrm flipV="1">
          <a:off x="27317700" y="956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34</xdr:row>
      <xdr:rowOff>0</xdr:rowOff>
    </xdr:from>
    <xdr:to>
      <xdr:col>12</xdr:col>
      <xdr:colOff>9525</xdr:colOff>
      <xdr:row>34</xdr:row>
      <xdr:rowOff>180976</xdr:rowOff>
    </xdr:to>
    <xdr:cxnSp macro="">
      <xdr:nvCxnSpPr>
        <xdr:cNvPr id="624" name="直線コネクタ 623"/>
        <xdr:cNvCxnSpPr/>
      </xdr:nvCxnSpPr>
      <xdr:spPr>
        <a:xfrm flipV="1">
          <a:off x="28003500" y="956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34</xdr:row>
      <xdr:rowOff>0</xdr:rowOff>
    </xdr:from>
    <xdr:to>
      <xdr:col>13</xdr:col>
      <xdr:colOff>9525</xdr:colOff>
      <xdr:row>34</xdr:row>
      <xdr:rowOff>180976</xdr:rowOff>
    </xdr:to>
    <xdr:cxnSp macro="">
      <xdr:nvCxnSpPr>
        <xdr:cNvPr id="625" name="直線コネクタ 624"/>
        <xdr:cNvCxnSpPr/>
      </xdr:nvCxnSpPr>
      <xdr:spPr>
        <a:xfrm flipV="1">
          <a:off x="28689300" y="956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34</xdr:row>
      <xdr:rowOff>0</xdr:rowOff>
    </xdr:from>
    <xdr:to>
      <xdr:col>14</xdr:col>
      <xdr:colOff>9525</xdr:colOff>
      <xdr:row>34</xdr:row>
      <xdr:rowOff>180976</xdr:rowOff>
    </xdr:to>
    <xdr:cxnSp macro="">
      <xdr:nvCxnSpPr>
        <xdr:cNvPr id="626" name="直線コネクタ 625"/>
        <xdr:cNvCxnSpPr/>
      </xdr:nvCxnSpPr>
      <xdr:spPr>
        <a:xfrm flipV="1">
          <a:off x="29375100" y="956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34</xdr:row>
      <xdr:rowOff>0</xdr:rowOff>
    </xdr:from>
    <xdr:to>
      <xdr:col>15</xdr:col>
      <xdr:colOff>9525</xdr:colOff>
      <xdr:row>34</xdr:row>
      <xdr:rowOff>180976</xdr:rowOff>
    </xdr:to>
    <xdr:cxnSp macro="">
      <xdr:nvCxnSpPr>
        <xdr:cNvPr id="627" name="直線コネクタ 626"/>
        <xdr:cNvCxnSpPr/>
      </xdr:nvCxnSpPr>
      <xdr:spPr>
        <a:xfrm flipV="1">
          <a:off x="30060900" y="9563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36</xdr:row>
      <xdr:rowOff>0</xdr:rowOff>
    </xdr:from>
    <xdr:to>
      <xdr:col>5</xdr:col>
      <xdr:colOff>0</xdr:colOff>
      <xdr:row>36</xdr:row>
      <xdr:rowOff>180976</xdr:rowOff>
    </xdr:to>
    <xdr:cxnSp macro="">
      <xdr:nvCxnSpPr>
        <xdr:cNvPr id="629" name="直線コネクタ 628"/>
        <xdr:cNvCxnSpPr/>
      </xdr:nvCxnSpPr>
      <xdr:spPr>
        <a:xfrm flipV="1">
          <a:off x="23764875" y="101346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xdr:col>
      <xdr:colOff>0</xdr:colOff>
      <xdr:row>36</xdr:row>
      <xdr:rowOff>9525</xdr:rowOff>
    </xdr:from>
    <xdr:to>
      <xdr:col>6</xdr:col>
      <xdr:colOff>9525</xdr:colOff>
      <xdr:row>37</xdr:row>
      <xdr:rowOff>9526</xdr:rowOff>
    </xdr:to>
    <xdr:cxnSp macro="">
      <xdr:nvCxnSpPr>
        <xdr:cNvPr id="630" name="直線コネクタ 629"/>
        <xdr:cNvCxnSpPr/>
      </xdr:nvCxnSpPr>
      <xdr:spPr>
        <a:xfrm flipV="1">
          <a:off x="4695825" y="6572250"/>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36</xdr:row>
      <xdr:rowOff>0</xdr:rowOff>
    </xdr:from>
    <xdr:to>
      <xdr:col>8</xdr:col>
      <xdr:colOff>9525</xdr:colOff>
      <xdr:row>36</xdr:row>
      <xdr:rowOff>180976</xdr:rowOff>
    </xdr:to>
    <xdr:cxnSp macro="">
      <xdr:nvCxnSpPr>
        <xdr:cNvPr id="631" name="直線コネクタ 630"/>
        <xdr:cNvCxnSpPr/>
      </xdr:nvCxnSpPr>
      <xdr:spPr>
        <a:xfrm flipV="1">
          <a:off x="25260300" y="1013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36</xdr:row>
      <xdr:rowOff>0</xdr:rowOff>
    </xdr:from>
    <xdr:to>
      <xdr:col>9</xdr:col>
      <xdr:colOff>9525</xdr:colOff>
      <xdr:row>36</xdr:row>
      <xdr:rowOff>180976</xdr:rowOff>
    </xdr:to>
    <xdr:cxnSp macro="">
      <xdr:nvCxnSpPr>
        <xdr:cNvPr id="632" name="直線コネクタ 631"/>
        <xdr:cNvCxnSpPr/>
      </xdr:nvCxnSpPr>
      <xdr:spPr>
        <a:xfrm flipV="1">
          <a:off x="25946100" y="1013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36</xdr:row>
      <xdr:rowOff>0</xdr:rowOff>
    </xdr:from>
    <xdr:to>
      <xdr:col>10</xdr:col>
      <xdr:colOff>9525</xdr:colOff>
      <xdr:row>36</xdr:row>
      <xdr:rowOff>180976</xdr:rowOff>
    </xdr:to>
    <xdr:cxnSp macro="">
      <xdr:nvCxnSpPr>
        <xdr:cNvPr id="633" name="直線コネクタ 632"/>
        <xdr:cNvCxnSpPr/>
      </xdr:nvCxnSpPr>
      <xdr:spPr>
        <a:xfrm flipV="1">
          <a:off x="26631900" y="1013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36</xdr:row>
      <xdr:rowOff>0</xdr:rowOff>
    </xdr:from>
    <xdr:to>
      <xdr:col>11</xdr:col>
      <xdr:colOff>9525</xdr:colOff>
      <xdr:row>36</xdr:row>
      <xdr:rowOff>180976</xdr:rowOff>
    </xdr:to>
    <xdr:cxnSp macro="">
      <xdr:nvCxnSpPr>
        <xdr:cNvPr id="634" name="直線コネクタ 633"/>
        <xdr:cNvCxnSpPr/>
      </xdr:nvCxnSpPr>
      <xdr:spPr>
        <a:xfrm flipV="1">
          <a:off x="27317700" y="1013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36</xdr:row>
      <xdr:rowOff>0</xdr:rowOff>
    </xdr:from>
    <xdr:to>
      <xdr:col>12</xdr:col>
      <xdr:colOff>9525</xdr:colOff>
      <xdr:row>36</xdr:row>
      <xdr:rowOff>180976</xdr:rowOff>
    </xdr:to>
    <xdr:cxnSp macro="">
      <xdr:nvCxnSpPr>
        <xdr:cNvPr id="635" name="直線コネクタ 634"/>
        <xdr:cNvCxnSpPr/>
      </xdr:nvCxnSpPr>
      <xdr:spPr>
        <a:xfrm flipV="1">
          <a:off x="28003500" y="1013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36</xdr:row>
      <xdr:rowOff>0</xdr:rowOff>
    </xdr:from>
    <xdr:to>
      <xdr:col>13</xdr:col>
      <xdr:colOff>9525</xdr:colOff>
      <xdr:row>36</xdr:row>
      <xdr:rowOff>180976</xdr:rowOff>
    </xdr:to>
    <xdr:cxnSp macro="">
      <xdr:nvCxnSpPr>
        <xdr:cNvPr id="636" name="直線コネクタ 635"/>
        <xdr:cNvCxnSpPr/>
      </xdr:nvCxnSpPr>
      <xdr:spPr>
        <a:xfrm flipV="1">
          <a:off x="28689300" y="1013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36</xdr:row>
      <xdr:rowOff>0</xdr:rowOff>
    </xdr:from>
    <xdr:to>
      <xdr:col>14</xdr:col>
      <xdr:colOff>9525</xdr:colOff>
      <xdr:row>36</xdr:row>
      <xdr:rowOff>180976</xdr:rowOff>
    </xdr:to>
    <xdr:cxnSp macro="">
      <xdr:nvCxnSpPr>
        <xdr:cNvPr id="637" name="直線コネクタ 636"/>
        <xdr:cNvCxnSpPr/>
      </xdr:nvCxnSpPr>
      <xdr:spPr>
        <a:xfrm flipV="1">
          <a:off x="29375100" y="1013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36</xdr:row>
      <xdr:rowOff>0</xdr:rowOff>
    </xdr:from>
    <xdr:to>
      <xdr:col>15</xdr:col>
      <xdr:colOff>9525</xdr:colOff>
      <xdr:row>36</xdr:row>
      <xdr:rowOff>180976</xdr:rowOff>
    </xdr:to>
    <xdr:cxnSp macro="">
      <xdr:nvCxnSpPr>
        <xdr:cNvPr id="638" name="直線コネクタ 637"/>
        <xdr:cNvCxnSpPr/>
      </xdr:nvCxnSpPr>
      <xdr:spPr>
        <a:xfrm flipV="1">
          <a:off x="30060900" y="101346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0</xdr:colOff>
      <xdr:row>38</xdr:row>
      <xdr:rowOff>0</xdr:rowOff>
    </xdr:from>
    <xdr:to>
      <xdr:col>5</xdr:col>
      <xdr:colOff>0</xdr:colOff>
      <xdr:row>38</xdr:row>
      <xdr:rowOff>180976</xdr:rowOff>
    </xdr:to>
    <xdr:cxnSp macro="">
      <xdr:nvCxnSpPr>
        <xdr:cNvPr id="640" name="直線コネクタ 639"/>
        <xdr:cNvCxnSpPr/>
      </xdr:nvCxnSpPr>
      <xdr:spPr>
        <a:xfrm flipV="1">
          <a:off x="23764875" y="10706100"/>
          <a:ext cx="8096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1028700</xdr:colOff>
      <xdr:row>38</xdr:row>
      <xdr:rowOff>9525</xdr:rowOff>
    </xdr:from>
    <xdr:to>
      <xdr:col>6</xdr:col>
      <xdr:colOff>0</xdr:colOff>
      <xdr:row>39</xdr:row>
      <xdr:rowOff>1</xdr:rowOff>
    </xdr:to>
    <xdr:cxnSp macro="">
      <xdr:nvCxnSpPr>
        <xdr:cNvPr id="641" name="直線コネクタ 640"/>
        <xdr:cNvCxnSpPr/>
      </xdr:nvCxnSpPr>
      <xdr:spPr>
        <a:xfrm flipV="1">
          <a:off x="4686300" y="6934200"/>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0</xdr:colOff>
      <xdr:row>38</xdr:row>
      <xdr:rowOff>0</xdr:rowOff>
    </xdr:from>
    <xdr:to>
      <xdr:col>8</xdr:col>
      <xdr:colOff>9525</xdr:colOff>
      <xdr:row>38</xdr:row>
      <xdr:rowOff>180976</xdr:rowOff>
    </xdr:to>
    <xdr:cxnSp macro="">
      <xdr:nvCxnSpPr>
        <xdr:cNvPr id="642" name="直線コネクタ 641"/>
        <xdr:cNvCxnSpPr/>
      </xdr:nvCxnSpPr>
      <xdr:spPr>
        <a:xfrm flipV="1">
          <a:off x="252603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8</xdr:col>
      <xdr:colOff>0</xdr:colOff>
      <xdr:row>38</xdr:row>
      <xdr:rowOff>0</xdr:rowOff>
    </xdr:from>
    <xdr:to>
      <xdr:col>9</xdr:col>
      <xdr:colOff>9525</xdr:colOff>
      <xdr:row>38</xdr:row>
      <xdr:rowOff>180976</xdr:rowOff>
    </xdr:to>
    <xdr:cxnSp macro="">
      <xdr:nvCxnSpPr>
        <xdr:cNvPr id="643" name="直線コネクタ 642"/>
        <xdr:cNvCxnSpPr/>
      </xdr:nvCxnSpPr>
      <xdr:spPr>
        <a:xfrm flipV="1">
          <a:off x="259461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9</xdr:col>
      <xdr:colOff>0</xdr:colOff>
      <xdr:row>38</xdr:row>
      <xdr:rowOff>0</xdr:rowOff>
    </xdr:from>
    <xdr:to>
      <xdr:col>10</xdr:col>
      <xdr:colOff>9525</xdr:colOff>
      <xdr:row>38</xdr:row>
      <xdr:rowOff>180976</xdr:rowOff>
    </xdr:to>
    <xdr:cxnSp macro="">
      <xdr:nvCxnSpPr>
        <xdr:cNvPr id="644" name="直線コネクタ 643"/>
        <xdr:cNvCxnSpPr/>
      </xdr:nvCxnSpPr>
      <xdr:spPr>
        <a:xfrm flipV="1">
          <a:off x="266319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10</xdr:col>
      <xdr:colOff>0</xdr:colOff>
      <xdr:row>38</xdr:row>
      <xdr:rowOff>0</xdr:rowOff>
    </xdr:from>
    <xdr:to>
      <xdr:col>11</xdr:col>
      <xdr:colOff>9525</xdr:colOff>
      <xdr:row>38</xdr:row>
      <xdr:rowOff>180976</xdr:rowOff>
    </xdr:to>
    <xdr:cxnSp macro="">
      <xdr:nvCxnSpPr>
        <xdr:cNvPr id="645" name="直線コネクタ 644"/>
        <xdr:cNvCxnSpPr/>
      </xdr:nvCxnSpPr>
      <xdr:spPr>
        <a:xfrm flipV="1">
          <a:off x="273177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11</xdr:col>
      <xdr:colOff>0</xdr:colOff>
      <xdr:row>38</xdr:row>
      <xdr:rowOff>0</xdr:rowOff>
    </xdr:from>
    <xdr:to>
      <xdr:col>12</xdr:col>
      <xdr:colOff>9525</xdr:colOff>
      <xdr:row>38</xdr:row>
      <xdr:rowOff>180976</xdr:rowOff>
    </xdr:to>
    <xdr:cxnSp macro="">
      <xdr:nvCxnSpPr>
        <xdr:cNvPr id="646" name="直線コネクタ 645"/>
        <xdr:cNvCxnSpPr/>
      </xdr:nvCxnSpPr>
      <xdr:spPr>
        <a:xfrm flipV="1">
          <a:off x="280035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38</xdr:row>
      <xdr:rowOff>0</xdr:rowOff>
    </xdr:from>
    <xdr:to>
      <xdr:col>13</xdr:col>
      <xdr:colOff>9525</xdr:colOff>
      <xdr:row>38</xdr:row>
      <xdr:rowOff>180976</xdr:rowOff>
    </xdr:to>
    <xdr:cxnSp macro="">
      <xdr:nvCxnSpPr>
        <xdr:cNvPr id="647" name="直線コネクタ 646"/>
        <xdr:cNvCxnSpPr/>
      </xdr:nvCxnSpPr>
      <xdr:spPr>
        <a:xfrm flipV="1">
          <a:off x="286893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38</xdr:row>
      <xdr:rowOff>0</xdr:rowOff>
    </xdr:from>
    <xdr:to>
      <xdr:col>14</xdr:col>
      <xdr:colOff>9525</xdr:colOff>
      <xdr:row>38</xdr:row>
      <xdr:rowOff>180976</xdr:rowOff>
    </xdr:to>
    <xdr:cxnSp macro="">
      <xdr:nvCxnSpPr>
        <xdr:cNvPr id="648" name="直線コネクタ 647"/>
        <xdr:cNvCxnSpPr/>
      </xdr:nvCxnSpPr>
      <xdr:spPr>
        <a:xfrm flipV="1">
          <a:off x="293751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38</xdr:row>
      <xdr:rowOff>0</xdr:rowOff>
    </xdr:from>
    <xdr:to>
      <xdr:col>15</xdr:col>
      <xdr:colOff>9525</xdr:colOff>
      <xdr:row>38</xdr:row>
      <xdr:rowOff>180976</xdr:rowOff>
    </xdr:to>
    <xdr:cxnSp macro="">
      <xdr:nvCxnSpPr>
        <xdr:cNvPr id="649" name="直線コネクタ 648"/>
        <xdr:cNvCxnSpPr/>
      </xdr:nvCxnSpPr>
      <xdr:spPr>
        <a:xfrm flipV="1">
          <a:off x="30060900" y="10706100"/>
          <a:ext cx="695325"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14</xdr:row>
      <xdr:rowOff>0</xdr:rowOff>
    </xdr:from>
    <xdr:to>
      <xdr:col>14</xdr:col>
      <xdr:colOff>9525</xdr:colOff>
      <xdr:row>14</xdr:row>
      <xdr:rowOff>180976</xdr:rowOff>
    </xdr:to>
    <xdr:cxnSp macro="">
      <xdr:nvCxnSpPr>
        <xdr:cNvPr id="650" name="直線コネクタ 649"/>
        <xdr:cNvCxnSpPr/>
      </xdr:nvCxnSpPr>
      <xdr:spPr>
        <a:xfrm flipV="1">
          <a:off x="11963400" y="258127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14</xdr:row>
      <xdr:rowOff>0</xdr:rowOff>
    </xdr:from>
    <xdr:to>
      <xdr:col>15</xdr:col>
      <xdr:colOff>9525</xdr:colOff>
      <xdr:row>14</xdr:row>
      <xdr:rowOff>180976</xdr:rowOff>
    </xdr:to>
    <xdr:cxnSp macro="">
      <xdr:nvCxnSpPr>
        <xdr:cNvPr id="651" name="直線コネクタ 650"/>
        <xdr:cNvCxnSpPr/>
      </xdr:nvCxnSpPr>
      <xdr:spPr>
        <a:xfrm flipV="1">
          <a:off x="13001625" y="258127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16</xdr:row>
      <xdr:rowOff>0</xdr:rowOff>
    </xdr:from>
    <xdr:to>
      <xdr:col>13</xdr:col>
      <xdr:colOff>9525</xdr:colOff>
      <xdr:row>16</xdr:row>
      <xdr:rowOff>180976</xdr:rowOff>
    </xdr:to>
    <xdr:cxnSp macro="">
      <xdr:nvCxnSpPr>
        <xdr:cNvPr id="652" name="直線コネクタ 651"/>
        <xdr:cNvCxnSpPr/>
      </xdr:nvCxnSpPr>
      <xdr:spPr>
        <a:xfrm flipV="1">
          <a:off x="10925175" y="29432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16</xdr:row>
      <xdr:rowOff>0</xdr:rowOff>
    </xdr:from>
    <xdr:to>
      <xdr:col>14</xdr:col>
      <xdr:colOff>9525</xdr:colOff>
      <xdr:row>16</xdr:row>
      <xdr:rowOff>180976</xdr:rowOff>
    </xdr:to>
    <xdr:cxnSp macro="">
      <xdr:nvCxnSpPr>
        <xdr:cNvPr id="653" name="直線コネクタ 652"/>
        <xdr:cNvCxnSpPr/>
      </xdr:nvCxnSpPr>
      <xdr:spPr>
        <a:xfrm flipV="1">
          <a:off x="11963400" y="29432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16</xdr:row>
      <xdr:rowOff>0</xdr:rowOff>
    </xdr:from>
    <xdr:to>
      <xdr:col>14</xdr:col>
      <xdr:colOff>9525</xdr:colOff>
      <xdr:row>16</xdr:row>
      <xdr:rowOff>180976</xdr:rowOff>
    </xdr:to>
    <xdr:cxnSp macro="">
      <xdr:nvCxnSpPr>
        <xdr:cNvPr id="654" name="直線コネクタ 653"/>
        <xdr:cNvCxnSpPr/>
      </xdr:nvCxnSpPr>
      <xdr:spPr>
        <a:xfrm flipV="1">
          <a:off x="10925175" y="29432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16</xdr:row>
      <xdr:rowOff>0</xdr:rowOff>
    </xdr:from>
    <xdr:to>
      <xdr:col>15</xdr:col>
      <xdr:colOff>9525</xdr:colOff>
      <xdr:row>16</xdr:row>
      <xdr:rowOff>180976</xdr:rowOff>
    </xdr:to>
    <xdr:cxnSp macro="">
      <xdr:nvCxnSpPr>
        <xdr:cNvPr id="655" name="直線コネクタ 654"/>
        <xdr:cNvCxnSpPr/>
      </xdr:nvCxnSpPr>
      <xdr:spPr>
        <a:xfrm flipV="1">
          <a:off x="11963400" y="29432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16</xdr:row>
      <xdr:rowOff>0</xdr:rowOff>
    </xdr:from>
    <xdr:to>
      <xdr:col>15</xdr:col>
      <xdr:colOff>9525</xdr:colOff>
      <xdr:row>16</xdr:row>
      <xdr:rowOff>180976</xdr:rowOff>
    </xdr:to>
    <xdr:cxnSp macro="">
      <xdr:nvCxnSpPr>
        <xdr:cNvPr id="656" name="直線コネクタ 655"/>
        <xdr:cNvCxnSpPr/>
      </xdr:nvCxnSpPr>
      <xdr:spPr>
        <a:xfrm flipV="1">
          <a:off x="11963400" y="29432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12</xdr:col>
      <xdr:colOff>0</xdr:colOff>
      <xdr:row>20</xdr:row>
      <xdr:rowOff>0</xdr:rowOff>
    </xdr:from>
    <xdr:to>
      <xdr:col>13</xdr:col>
      <xdr:colOff>9525</xdr:colOff>
      <xdr:row>20</xdr:row>
      <xdr:rowOff>180976</xdr:rowOff>
    </xdr:to>
    <xdr:cxnSp macro="">
      <xdr:nvCxnSpPr>
        <xdr:cNvPr id="657" name="直線コネクタ 656"/>
        <xdr:cNvCxnSpPr/>
      </xdr:nvCxnSpPr>
      <xdr:spPr>
        <a:xfrm flipV="1">
          <a:off x="10925175" y="36671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20</xdr:row>
      <xdr:rowOff>0</xdr:rowOff>
    </xdr:from>
    <xdr:to>
      <xdr:col>14</xdr:col>
      <xdr:colOff>9525</xdr:colOff>
      <xdr:row>20</xdr:row>
      <xdr:rowOff>180976</xdr:rowOff>
    </xdr:to>
    <xdr:cxnSp macro="">
      <xdr:nvCxnSpPr>
        <xdr:cNvPr id="658" name="直線コネクタ 657"/>
        <xdr:cNvCxnSpPr/>
      </xdr:nvCxnSpPr>
      <xdr:spPr>
        <a:xfrm flipV="1">
          <a:off x="11963400" y="36671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0</xdr:colOff>
      <xdr:row>20</xdr:row>
      <xdr:rowOff>0</xdr:rowOff>
    </xdr:from>
    <xdr:to>
      <xdr:col>14</xdr:col>
      <xdr:colOff>9525</xdr:colOff>
      <xdr:row>20</xdr:row>
      <xdr:rowOff>180976</xdr:rowOff>
    </xdr:to>
    <xdr:cxnSp macro="">
      <xdr:nvCxnSpPr>
        <xdr:cNvPr id="659" name="直線コネクタ 658"/>
        <xdr:cNvCxnSpPr/>
      </xdr:nvCxnSpPr>
      <xdr:spPr>
        <a:xfrm flipV="1">
          <a:off x="10925175" y="36671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20</xdr:row>
      <xdr:rowOff>0</xdr:rowOff>
    </xdr:from>
    <xdr:to>
      <xdr:col>15</xdr:col>
      <xdr:colOff>9525</xdr:colOff>
      <xdr:row>20</xdr:row>
      <xdr:rowOff>180976</xdr:rowOff>
    </xdr:to>
    <xdr:cxnSp macro="">
      <xdr:nvCxnSpPr>
        <xdr:cNvPr id="660" name="直線コネクタ 659"/>
        <xdr:cNvCxnSpPr/>
      </xdr:nvCxnSpPr>
      <xdr:spPr>
        <a:xfrm flipV="1">
          <a:off x="11963400" y="36671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14</xdr:col>
      <xdr:colOff>0</xdr:colOff>
      <xdr:row>20</xdr:row>
      <xdr:rowOff>0</xdr:rowOff>
    </xdr:from>
    <xdr:to>
      <xdr:col>15</xdr:col>
      <xdr:colOff>9525</xdr:colOff>
      <xdr:row>20</xdr:row>
      <xdr:rowOff>180976</xdr:rowOff>
    </xdr:to>
    <xdr:cxnSp macro="">
      <xdr:nvCxnSpPr>
        <xdr:cNvPr id="661" name="直線コネクタ 660"/>
        <xdr:cNvCxnSpPr/>
      </xdr:nvCxnSpPr>
      <xdr:spPr>
        <a:xfrm flipV="1">
          <a:off x="11963400" y="3667125"/>
          <a:ext cx="1047750" cy="18097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533400</xdr:colOff>
      <xdr:row>32</xdr:row>
      <xdr:rowOff>0</xdr:rowOff>
    </xdr:from>
    <xdr:to>
      <xdr:col>2</xdr:col>
      <xdr:colOff>1028700</xdr:colOff>
      <xdr:row>33</xdr:row>
      <xdr:rowOff>0</xdr:rowOff>
    </xdr:to>
    <xdr:cxnSp macro="">
      <xdr:nvCxnSpPr>
        <xdr:cNvPr id="663" name="直線コネクタ 662"/>
        <xdr:cNvCxnSpPr/>
      </xdr:nvCxnSpPr>
      <xdr:spPr>
        <a:xfrm flipV="1">
          <a:off x="1571625" y="5114925"/>
          <a:ext cx="10382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533400</xdr:colOff>
      <xdr:row>34</xdr:row>
      <xdr:rowOff>0</xdr:rowOff>
    </xdr:from>
    <xdr:to>
      <xdr:col>2</xdr:col>
      <xdr:colOff>1028700</xdr:colOff>
      <xdr:row>35</xdr:row>
      <xdr:rowOff>0</xdr:rowOff>
    </xdr:to>
    <xdr:cxnSp macro="">
      <xdr:nvCxnSpPr>
        <xdr:cNvPr id="664" name="直線コネクタ 663"/>
        <xdr:cNvCxnSpPr/>
      </xdr:nvCxnSpPr>
      <xdr:spPr>
        <a:xfrm flipV="1">
          <a:off x="1571625" y="5114925"/>
          <a:ext cx="10382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533400</xdr:colOff>
      <xdr:row>36</xdr:row>
      <xdr:rowOff>0</xdr:rowOff>
    </xdr:from>
    <xdr:to>
      <xdr:col>2</xdr:col>
      <xdr:colOff>1028700</xdr:colOff>
      <xdr:row>37</xdr:row>
      <xdr:rowOff>0</xdr:rowOff>
    </xdr:to>
    <xdr:cxnSp macro="">
      <xdr:nvCxnSpPr>
        <xdr:cNvPr id="665" name="直線コネクタ 664"/>
        <xdr:cNvCxnSpPr/>
      </xdr:nvCxnSpPr>
      <xdr:spPr>
        <a:xfrm flipV="1">
          <a:off x="1571625" y="5114925"/>
          <a:ext cx="10382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533400</xdr:colOff>
      <xdr:row>38</xdr:row>
      <xdr:rowOff>0</xdr:rowOff>
    </xdr:from>
    <xdr:to>
      <xdr:col>2</xdr:col>
      <xdr:colOff>1028700</xdr:colOff>
      <xdr:row>39</xdr:row>
      <xdr:rowOff>0</xdr:rowOff>
    </xdr:to>
    <xdr:cxnSp macro="">
      <xdr:nvCxnSpPr>
        <xdr:cNvPr id="666" name="直線コネクタ 665"/>
        <xdr:cNvCxnSpPr/>
      </xdr:nvCxnSpPr>
      <xdr:spPr>
        <a:xfrm flipV="1">
          <a:off x="1571625" y="5114925"/>
          <a:ext cx="1038225" cy="18097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16.xml.rels>&#65279;<?xml version="1.0" encoding="utf-8" standalone="yes"?>
<Relationships xmlns="http://schemas.openxmlformats.org/package/2006/relationships" />
</file>

<file path=xl/worksheets/_rels/sheet17.xml.rels>&#65279;<?xml version="1.0" encoding="utf-8" standalone="yes"?>
<Relationships xmlns="http://schemas.openxmlformats.org/package/2006/relationships" />
</file>

<file path=xl/worksheets/_rels/sheet18.xml.rels>&#65279;<?xml version="1.0" encoding="utf-8" standalone="yes"?>
<Relationships xmlns="http://schemas.openxmlformats.org/package/2006/relationships" />
</file>

<file path=xl/worksheets/_rels/sheet19.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20.xml.rels>&#65279;<?xml version="1.0" encoding="utf-8" standalone="yes"?>
<Relationships xmlns="http://schemas.openxmlformats.org/package/2006/relationships" />
</file>

<file path=xl/worksheets/_rels/sheet21.xml.rels>&#65279;<?xml version="1.0" encoding="utf-8" standalone="yes"?>
<Relationships xmlns="http://schemas.openxmlformats.org/package/2006/relationships" />
</file>

<file path=xl/worksheets/_rels/sheet22.xml.rels>&#65279;<?xml version="1.0" encoding="utf-8" standalone="yes"?>
<Relationships xmlns="http://schemas.openxmlformats.org/package/2006/relationships" />
</file>

<file path=xl/worksheets/_rels/sheet23.xml.rels>&#65279;<?xml version="1.0" encoding="utf-8" standalone="yes"?>
<Relationships xmlns="http://schemas.openxmlformats.org/package/2006/relationships" />
</file>

<file path=xl/worksheets/_rels/sheet24.xml.rels>&#65279;<?xml version="1.0" encoding="utf-8" standalone="yes"?>
<Relationships xmlns="http://schemas.openxmlformats.org/package/2006/relationships" />
</file>

<file path=xl/worksheets/_rels/sheet25.xml.rels>&#65279;<?xml version="1.0" encoding="utf-8" standalone="yes"?>
<Relationships xmlns="http://schemas.openxmlformats.org/package/2006/relationships">
  <Relationship Id="rId3" Type="http://schemas.openxmlformats.org/officeDocument/2006/relationships/drawing" Target="../drawings/drawing1.xml" />
</Relationships>
</file>

<file path=xl/worksheets/_rels/sheet26.xml.rels>&#65279;<?xml version="1.0" encoding="utf-8" standalone="yes"?>
<Relationships xmlns="http://schemas.openxmlformats.org/package/2006/relationships">
  <Relationship Id="rId3" Type="http://schemas.openxmlformats.org/officeDocument/2006/relationships/drawing" Target="../drawings/drawing2.xml" />
</Relationships>
</file>

<file path=xl/worksheets/_rels/sheet27.xml.rels>&#65279;<?xml version="1.0" encoding="utf-8" standalone="yes"?>
<Relationships xmlns="http://schemas.openxmlformats.org/package/2006/relationships" />
</file>

<file path=xl/worksheets/_rels/sheet28.xml.rels>&#65279;<?xml version="1.0" encoding="utf-8" standalone="yes"?>
<Relationships xmlns="http://schemas.openxmlformats.org/package/2006/relationships" />
</file>

<file path=xl/worksheets/_rels/sheet29.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30.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9"/>
  <sheetViews>
    <sheetView zoomScale="75" zoomScaleNormal="75" workbookViewId="0">
      <pane xSplit="3" ySplit="5" topLeftCell="D117" activePane="bottomRight" state="frozen"/>
      <selection pane="topRight" activeCell="D1" sqref="D1"/>
      <selection pane="bottomLeft" activeCell="A6" sqref="A6"/>
      <selection pane="bottomRight" activeCell="F79" sqref="F79"/>
    </sheetView>
  </sheetViews>
  <sheetFormatPr defaultRowHeight="13.5"/>
  <cols>
    <col min="1" max="1" width="6.625" style="2" customWidth="1"/>
    <col min="2" max="2" width="11.75" style="2" customWidth="1"/>
    <col min="3" max="3" width="5.375" style="32" customWidth="1"/>
    <col min="4" max="4" width="55" style="1" customWidth="1"/>
    <col min="5" max="5" width="12.25" style="44" customWidth="1"/>
    <col min="6" max="6" width="29.375" style="3" customWidth="1"/>
    <col min="7" max="7" width="12.25" style="44" customWidth="1"/>
  </cols>
  <sheetData>
    <row r="2" spans="1:7" ht="14.25" thickBot="1">
      <c r="E2" s="78" t="s">
        <v>256</v>
      </c>
    </row>
    <row r="3" spans="1:7" s="1" customFormat="1" ht="13.5" customHeight="1">
      <c r="A3" s="949" t="s">
        <v>108</v>
      </c>
      <c r="B3" s="950"/>
      <c r="C3" s="963" t="s">
        <v>109</v>
      </c>
      <c r="D3" s="955" t="s">
        <v>95</v>
      </c>
      <c r="E3" s="955" t="s">
        <v>255</v>
      </c>
      <c r="F3" s="958" t="s">
        <v>257</v>
      </c>
      <c r="G3" s="958" t="s">
        <v>66</v>
      </c>
    </row>
    <row r="4" spans="1:7" s="1" customFormat="1" ht="11.25" customHeight="1">
      <c r="A4" s="951"/>
      <c r="B4" s="952"/>
      <c r="C4" s="964"/>
      <c r="D4" s="966"/>
      <c r="E4" s="956"/>
      <c r="F4" s="961"/>
      <c r="G4" s="959"/>
    </row>
    <row r="5" spans="1:7" s="1" customFormat="1" ht="12" thickBot="1">
      <c r="A5" s="953"/>
      <c r="B5" s="954"/>
      <c r="C5" s="965"/>
      <c r="D5" s="967"/>
      <c r="E5" s="957"/>
      <c r="F5" s="962"/>
      <c r="G5" s="960"/>
    </row>
    <row r="6" spans="1:7" s="1" customFormat="1" ht="18" customHeight="1">
      <c r="A6" s="26" t="s">
        <v>152</v>
      </c>
      <c r="B6" s="14" t="s">
        <v>110</v>
      </c>
      <c r="C6" s="63">
        <v>1</v>
      </c>
      <c r="D6" s="64" t="s">
        <v>111</v>
      </c>
      <c r="E6" s="65"/>
      <c r="F6" s="65" t="s">
        <v>226</v>
      </c>
      <c r="G6" s="65"/>
    </row>
    <row r="7" spans="1:7" s="1" customFormat="1" ht="18" customHeight="1">
      <c r="A7" s="26" t="s">
        <v>153</v>
      </c>
      <c r="B7" s="14"/>
      <c r="C7" s="54">
        <v>2</v>
      </c>
      <c r="D7" s="34" t="s">
        <v>112</v>
      </c>
      <c r="E7" s="68"/>
      <c r="F7" s="66" t="s">
        <v>258</v>
      </c>
      <c r="G7" s="68"/>
    </row>
    <row r="8" spans="1:7" s="1" customFormat="1" ht="18" customHeight="1" thickBot="1">
      <c r="A8" s="26" t="s">
        <v>154</v>
      </c>
      <c r="B8" s="14"/>
      <c r="C8" s="55">
        <v>3</v>
      </c>
      <c r="D8" s="25" t="s">
        <v>113</v>
      </c>
      <c r="E8" s="67"/>
      <c r="F8" s="15"/>
      <c r="G8" s="67"/>
    </row>
    <row r="9" spans="1:7" s="1" customFormat="1" ht="18" customHeight="1">
      <c r="A9" s="45" t="s">
        <v>179</v>
      </c>
      <c r="B9" s="19" t="s">
        <v>227</v>
      </c>
      <c r="C9" s="29">
        <v>4</v>
      </c>
      <c r="D9" s="11" t="s">
        <v>114</v>
      </c>
      <c r="E9" s="39"/>
      <c r="F9" s="66" t="s">
        <v>259</v>
      </c>
      <c r="G9" s="66"/>
    </row>
    <row r="10" spans="1:7" s="1" customFormat="1" ht="18" customHeight="1">
      <c r="A10" s="45" t="s">
        <v>155</v>
      </c>
      <c r="B10" s="7"/>
      <c r="C10" s="27">
        <v>5</v>
      </c>
      <c r="D10" s="8" t="s">
        <v>115</v>
      </c>
      <c r="E10" s="69"/>
      <c r="F10" s="66" t="s">
        <v>215</v>
      </c>
      <c r="G10" s="69"/>
    </row>
    <row r="11" spans="1:7" s="1" customFormat="1" ht="27.95" customHeight="1">
      <c r="A11" s="45" t="s">
        <v>156</v>
      </c>
      <c r="B11" s="7"/>
      <c r="C11" s="27">
        <v>6</v>
      </c>
      <c r="D11" s="41" t="s">
        <v>116</v>
      </c>
      <c r="E11" s="68"/>
      <c r="F11" s="16"/>
      <c r="G11" s="68"/>
    </row>
    <row r="12" spans="1:7" s="1" customFormat="1" ht="18" customHeight="1">
      <c r="A12" s="45"/>
      <c r="B12" s="7"/>
      <c r="C12" s="27">
        <v>7</v>
      </c>
      <c r="D12" s="8" t="s">
        <v>117</v>
      </c>
      <c r="E12" s="68"/>
      <c r="F12" s="16"/>
      <c r="G12" s="68"/>
    </row>
    <row r="13" spans="1:7" s="1" customFormat="1" ht="27.95" customHeight="1">
      <c r="A13" s="45"/>
      <c r="B13" s="7"/>
      <c r="C13" s="27">
        <v>8</v>
      </c>
      <c r="D13" s="41" t="s">
        <v>118</v>
      </c>
      <c r="E13" s="68"/>
      <c r="F13" s="16"/>
      <c r="G13" s="68"/>
    </row>
    <row r="14" spans="1:7" s="1" customFormat="1" ht="18" customHeight="1">
      <c r="A14" s="45"/>
      <c r="B14" s="7"/>
      <c r="C14" s="27">
        <v>9</v>
      </c>
      <c r="D14" s="8" t="s">
        <v>119</v>
      </c>
      <c r="F14" s="16"/>
      <c r="G14" s="68"/>
    </row>
    <row r="15" spans="1:7" s="1" customFormat="1" ht="18" customHeight="1">
      <c r="A15" s="45"/>
      <c r="B15" s="7"/>
      <c r="C15" s="27">
        <v>10</v>
      </c>
      <c r="D15" s="8" t="s">
        <v>120</v>
      </c>
      <c r="E15" s="68"/>
      <c r="F15" s="16"/>
      <c r="G15" s="68"/>
    </row>
    <row r="16" spans="1:7" s="1" customFormat="1" ht="18" customHeight="1">
      <c r="A16" s="45"/>
      <c r="B16" s="7"/>
      <c r="C16" s="27">
        <v>11</v>
      </c>
      <c r="D16" s="8" t="s">
        <v>121</v>
      </c>
      <c r="E16" s="68"/>
      <c r="F16" s="16"/>
      <c r="G16" s="68"/>
    </row>
    <row r="17" spans="1:7" s="1" customFormat="1" ht="18" customHeight="1">
      <c r="A17" s="45"/>
      <c r="B17" s="7"/>
      <c r="C17" s="27" t="s">
        <v>180</v>
      </c>
      <c r="D17" s="8" t="s">
        <v>122</v>
      </c>
      <c r="E17" s="68"/>
      <c r="F17" s="16"/>
      <c r="G17" s="68"/>
    </row>
    <row r="18" spans="1:7" s="1" customFormat="1" ht="18" customHeight="1">
      <c r="A18" s="45"/>
      <c r="B18" s="7"/>
      <c r="C18" s="27" t="s">
        <v>181</v>
      </c>
      <c r="D18" s="8" t="s">
        <v>123</v>
      </c>
      <c r="E18" s="68"/>
      <c r="F18" s="16"/>
      <c r="G18" s="68"/>
    </row>
    <row r="19" spans="1:7" s="1" customFormat="1" ht="18" customHeight="1">
      <c r="A19" s="45"/>
      <c r="B19" s="7"/>
      <c r="C19" s="27" t="s">
        <v>182</v>
      </c>
      <c r="D19" s="8" t="s">
        <v>124</v>
      </c>
      <c r="E19" s="68"/>
      <c r="F19" s="16"/>
      <c r="G19" s="68"/>
    </row>
    <row r="20" spans="1:7" s="1" customFormat="1" ht="18" customHeight="1">
      <c r="A20" s="45"/>
      <c r="B20" s="7"/>
      <c r="C20" s="27">
        <v>13</v>
      </c>
      <c r="D20" s="8" t="s">
        <v>125</v>
      </c>
      <c r="E20" s="68"/>
      <c r="F20" s="16"/>
      <c r="G20" s="68"/>
    </row>
    <row r="21" spans="1:7" s="1" customFormat="1" ht="18" customHeight="1">
      <c r="A21" s="45"/>
      <c r="B21" s="7"/>
      <c r="C21" s="27" t="s">
        <v>183</v>
      </c>
      <c r="D21" s="8" t="s">
        <v>126</v>
      </c>
      <c r="E21" s="68"/>
      <c r="F21" s="16"/>
      <c r="G21" s="68"/>
    </row>
    <row r="22" spans="1:7" s="1" customFormat="1" ht="18" customHeight="1">
      <c r="A22" s="45"/>
      <c r="B22" s="7"/>
      <c r="C22" s="27" t="s">
        <v>184</v>
      </c>
      <c r="D22" s="8" t="s">
        <v>127</v>
      </c>
      <c r="E22" s="68"/>
      <c r="F22" s="16"/>
      <c r="G22" s="68"/>
    </row>
    <row r="23" spans="1:7" s="1" customFormat="1" ht="18" customHeight="1">
      <c r="A23" s="45"/>
      <c r="B23" s="7"/>
      <c r="C23" s="27" t="s">
        <v>185</v>
      </c>
      <c r="D23" s="8" t="s">
        <v>128</v>
      </c>
      <c r="E23" s="68"/>
      <c r="F23" s="16"/>
      <c r="G23" s="68"/>
    </row>
    <row r="24" spans="1:7" s="1" customFormat="1" ht="18" customHeight="1">
      <c r="A24" s="45"/>
      <c r="B24" s="7"/>
      <c r="C24" s="27">
        <v>15</v>
      </c>
      <c r="D24" s="8" t="s">
        <v>129</v>
      </c>
      <c r="E24" s="68"/>
      <c r="F24" s="16"/>
      <c r="G24" s="68"/>
    </row>
    <row r="25" spans="1:7" s="1" customFormat="1" ht="18" customHeight="1">
      <c r="A25" s="45"/>
      <c r="B25" s="7"/>
      <c r="C25" s="27">
        <v>16</v>
      </c>
      <c r="D25" s="8" t="s">
        <v>130</v>
      </c>
      <c r="E25" s="68"/>
      <c r="F25" s="16"/>
      <c r="G25" s="68"/>
    </row>
    <row r="26" spans="1:7" s="1" customFormat="1" ht="18" customHeight="1" thickBot="1">
      <c r="A26" s="45"/>
      <c r="B26" s="7"/>
      <c r="C26" s="31">
        <v>17</v>
      </c>
      <c r="D26" s="10" t="s">
        <v>131</v>
      </c>
      <c r="E26" s="38"/>
      <c r="F26" s="15"/>
      <c r="G26" s="67"/>
    </row>
    <row r="27" spans="1:7" s="1" customFormat="1" ht="18" customHeight="1">
      <c r="A27" s="28" t="s">
        <v>157</v>
      </c>
      <c r="B27" s="33" t="s">
        <v>228</v>
      </c>
      <c r="C27" s="29">
        <v>18</v>
      </c>
      <c r="D27" s="11" t="s">
        <v>132</v>
      </c>
      <c r="E27" s="65" t="s">
        <v>239</v>
      </c>
      <c r="F27" s="65" t="s">
        <v>216</v>
      </c>
      <c r="G27" s="65" t="s">
        <v>64</v>
      </c>
    </row>
    <row r="28" spans="1:7" s="1" customFormat="1" ht="18" customHeight="1">
      <c r="A28" s="45" t="s">
        <v>158</v>
      </c>
      <c r="B28" s="7"/>
      <c r="C28" s="27">
        <v>19</v>
      </c>
      <c r="D28" s="8" t="s">
        <v>67</v>
      </c>
      <c r="E28" s="68" t="s">
        <v>239</v>
      </c>
      <c r="F28" s="66" t="s">
        <v>217</v>
      </c>
      <c r="G28" s="68" t="s">
        <v>64</v>
      </c>
    </row>
    <row r="29" spans="1:7" s="1" customFormat="1" ht="18" customHeight="1">
      <c r="A29" s="45" t="s">
        <v>159</v>
      </c>
      <c r="B29" s="7"/>
      <c r="C29" s="17">
        <v>20</v>
      </c>
      <c r="D29" s="4" t="s">
        <v>68</v>
      </c>
      <c r="E29" s="68" t="s">
        <v>239</v>
      </c>
      <c r="F29" s="16"/>
      <c r="G29" s="68" t="s">
        <v>64</v>
      </c>
    </row>
    <row r="30" spans="1:7" s="1" customFormat="1" ht="18" customHeight="1">
      <c r="A30" s="45" t="s">
        <v>160</v>
      </c>
      <c r="B30" s="7"/>
      <c r="C30" s="17">
        <v>21</v>
      </c>
      <c r="D30" s="4" t="s">
        <v>133</v>
      </c>
      <c r="E30" s="68"/>
      <c r="F30" s="16"/>
      <c r="G30" s="68"/>
    </row>
    <row r="31" spans="1:7" s="1" customFormat="1" ht="18" customHeight="1">
      <c r="A31" s="45" t="s">
        <v>161</v>
      </c>
      <c r="B31" s="7"/>
      <c r="C31" s="17">
        <v>22</v>
      </c>
      <c r="D31" s="4" t="s">
        <v>134</v>
      </c>
      <c r="E31" s="68"/>
      <c r="F31" s="16"/>
      <c r="G31" s="68"/>
    </row>
    <row r="32" spans="1:7" s="1" customFormat="1" ht="18" customHeight="1" thickBot="1">
      <c r="A32" s="45"/>
      <c r="B32" s="7"/>
      <c r="C32" s="24">
        <v>23</v>
      </c>
      <c r="D32" s="12" t="s">
        <v>276</v>
      </c>
      <c r="E32" s="69"/>
      <c r="F32" s="16"/>
      <c r="G32" s="69"/>
    </row>
    <row r="33" spans="1:7" s="1" customFormat="1" ht="18" customHeight="1">
      <c r="A33" s="45"/>
      <c r="B33" s="33" t="s">
        <v>229</v>
      </c>
      <c r="C33" s="29">
        <v>24</v>
      </c>
      <c r="D33" s="11" t="s">
        <v>135</v>
      </c>
      <c r="E33" s="71"/>
      <c r="F33" s="16"/>
      <c r="G33" s="71"/>
    </row>
    <row r="34" spans="1:7" s="1" customFormat="1" ht="18" customHeight="1">
      <c r="A34" s="45"/>
      <c r="B34" s="7"/>
      <c r="C34" s="17">
        <v>25</v>
      </c>
      <c r="D34" s="4" t="s">
        <v>69</v>
      </c>
      <c r="E34" s="68"/>
      <c r="F34" s="16"/>
      <c r="G34" s="68"/>
    </row>
    <row r="35" spans="1:7" s="1" customFormat="1" ht="18" customHeight="1">
      <c r="A35" s="45"/>
      <c r="B35" s="7"/>
      <c r="C35" s="17">
        <v>26</v>
      </c>
      <c r="D35" s="4" t="s">
        <v>199</v>
      </c>
      <c r="E35" s="68"/>
      <c r="F35" s="16"/>
      <c r="G35" s="68"/>
    </row>
    <row r="36" spans="1:7" s="1" customFormat="1" ht="18" customHeight="1">
      <c r="A36" s="45"/>
      <c r="B36" s="7"/>
      <c r="C36" s="24" t="s">
        <v>278</v>
      </c>
      <c r="D36" s="12" t="s">
        <v>279</v>
      </c>
      <c r="E36" s="68" t="s">
        <v>269</v>
      </c>
      <c r="F36" s="16"/>
      <c r="G36" s="68" t="s">
        <v>64</v>
      </c>
    </row>
    <row r="37" spans="1:7" s="1" customFormat="1" ht="18" customHeight="1" thickBot="1">
      <c r="A37" s="45"/>
      <c r="B37" s="7"/>
      <c r="C37" s="24" t="s">
        <v>277</v>
      </c>
      <c r="D37" s="12" t="s">
        <v>280</v>
      </c>
      <c r="E37" s="67"/>
      <c r="F37" s="15"/>
      <c r="G37" s="67"/>
    </row>
    <row r="38" spans="1:7" s="1" customFormat="1" ht="18" customHeight="1">
      <c r="A38" s="45"/>
      <c r="B38" s="33" t="s">
        <v>162</v>
      </c>
      <c r="C38" s="57" t="s">
        <v>213</v>
      </c>
      <c r="D38" s="11" t="s">
        <v>102</v>
      </c>
      <c r="E38" s="35" t="s">
        <v>239</v>
      </c>
      <c r="F38" s="65" t="s">
        <v>218</v>
      </c>
      <c r="G38" s="65" t="s">
        <v>64</v>
      </c>
    </row>
    <row r="39" spans="1:7" s="1" customFormat="1" ht="18" customHeight="1">
      <c r="A39" s="45"/>
      <c r="B39" s="7"/>
      <c r="C39" s="59"/>
      <c r="D39" s="10" t="s">
        <v>205</v>
      </c>
      <c r="E39" s="39"/>
      <c r="F39" s="66" t="s">
        <v>260</v>
      </c>
      <c r="G39" s="66"/>
    </row>
    <row r="40" spans="1:7" s="1" customFormat="1" ht="18" customHeight="1">
      <c r="A40" s="45"/>
      <c r="B40" s="7"/>
      <c r="C40" s="56"/>
      <c r="D40" s="60" t="s">
        <v>187</v>
      </c>
      <c r="E40" s="39"/>
      <c r="F40" s="16"/>
      <c r="G40" s="66"/>
    </row>
    <row r="41" spans="1:7" s="1" customFormat="1" ht="18" customHeight="1">
      <c r="A41" s="45"/>
      <c r="B41" s="7"/>
      <c r="C41" s="58" t="s">
        <v>101</v>
      </c>
      <c r="D41" s="4" t="s">
        <v>70</v>
      </c>
      <c r="E41" s="69" t="s">
        <v>269</v>
      </c>
      <c r="F41" s="16"/>
      <c r="G41" s="69" t="s">
        <v>64</v>
      </c>
    </row>
    <row r="42" spans="1:7" s="1" customFormat="1" ht="18" customHeight="1">
      <c r="A42" s="45"/>
      <c r="B42" s="7"/>
      <c r="C42" s="59"/>
      <c r="D42" s="10" t="s">
        <v>205</v>
      </c>
      <c r="E42" s="66"/>
      <c r="F42" s="16"/>
      <c r="G42" s="66"/>
    </row>
    <row r="43" spans="1:7" s="1" customFormat="1" ht="18" customHeight="1">
      <c r="A43" s="45"/>
      <c r="B43" s="7"/>
      <c r="C43" s="56"/>
      <c r="D43" s="60" t="s">
        <v>187</v>
      </c>
      <c r="E43" s="70"/>
      <c r="F43" s="16"/>
      <c r="G43" s="70"/>
    </row>
    <row r="44" spans="1:7" s="1" customFormat="1" ht="18" customHeight="1">
      <c r="A44" s="45"/>
      <c r="B44" s="7"/>
      <c r="C44" s="58" t="s">
        <v>210</v>
      </c>
      <c r="D44" s="4" t="s">
        <v>103</v>
      </c>
      <c r="E44" s="66" t="s">
        <v>269</v>
      </c>
      <c r="F44" s="16"/>
      <c r="G44" s="66" t="s">
        <v>64</v>
      </c>
    </row>
    <row r="45" spans="1:7" s="1" customFormat="1" ht="18" customHeight="1">
      <c r="A45" s="45"/>
      <c r="B45" s="7"/>
      <c r="C45" s="59"/>
      <c r="D45" s="12" t="s">
        <v>206</v>
      </c>
      <c r="E45" s="66"/>
      <c r="F45" s="16"/>
      <c r="G45" s="66"/>
    </row>
    <row r="46" spans="1:7" s="1" customFormat="1" ht="18" customHeight="1">
      <c r="A46" s="45"/>
      <c r="B46" s="7"/>
      <c r="C46" s="56"/>
      <c r="D46" s="60" t="s">
        <v>187</v>
      </c>
      <c r="E46" s="66"/>
      <c r="F46" s="16"/>
      <c r="G46" s="66"/>
    </row>
    <row r="47" spans="1:7" s="1" customFormat="1" ht="18" customHeight="1">
      <c r="A47" s="45"/>
      <c r="B47" s="7"/>
      <c r="C47" s="58" t="s">
        <v>211</v>
      </c>
      <c r="D47" s="4" t="s">
        <v>71</v>
      </c>
      <c r="E47" s="69" t="s">
        <v>269</v>
      </c>
      <c r="F47" s="16"/>
      <c r="G47" s="69" t="s">
        <v>64</v>
      </c>
    </row>
    <row r="48" spans="1:7" s="1" customFormat="1" ht="18" customHeight="1">
      <c r="A48" s="45"/>
      <c r="B48" s="7"/>
      <c r="C48" s="59"/>
      <c r="D48" s="12" t="s">
        <v>206</v>
      </c>
      <c r="E48" s="66"/>
      <c r="F48" s="16"/>
      <c r="G48" s="66"/>
    </row>
    <row r="49" spans="1:7" s="1" customFormat="1" ht="18" customHeight="1">
      <c r="A49" s="45"/>
      <c r="B49" s="7"/>
      <c r="C49" s="56"/>
      <c r="D49" s="60" t="s">
        <v>187</v>
      </c>
      <c r="E49" s="70"/>
      <c r="F49" s="16"/>
      <c r="G49" s="70"/>
    </row>
    <row r="50" spans="1:7" s="1" customFormat="1" ht="18" customHeight="1">
      <c r="A50" s="45"/>
      <c r="B50" s="7"/>
      <c r="C50" s="17">
        <v>30</v>
      </c>
      <c r="D50" s="4" t="s">
        <v>281</v>
      </c>
      <c r="E50" s="66" t="s">
        <v>269</v>
      </c>
      <c r="F50" s="16"/>
      <c r="G50" s="66" t="s">
        <v>65</v>
      </c>
    </row>
    <row r="51" spans="1:7" s="1" customFormat="1" ht="18" customHeight="1">
      <c r="A51" s="45"/>
      <c r="B51" s="7"/>
      <c r="C51" s="17">
        <v>31</v>
      </c>
      <c r="D51" s="4" t="s">
        <v>104</v>
      </c>
      <c r="E51" s="68" t="s">
        <v>269</v>
      </c>
      <c r="F51" s="16"/>
      <c r="G51" s="68" t="s">
        <v>64</v>
      </c>
    </row>
    <row r="52" spans="1:7" s="1" customFormat="1" ht="18" customHeight="1">
      <c r="A52" s="45"/>
      <c r="B52" s="7"/>
      <c r="C52" s="17">
        <v>32</v>
      </c>
      <c r="D52" s="4" t="s">
        <v>96</v>
      </c>
      <c r="E52" s="68"/>
      <c r="F52" s="16"/>
      <c r="G52" s="68"/>
    </row>
    <row r="53" spans="1:7" s="1" customFormat="1" ht="18" customHeight="1">
      <c r="A53" s="45"/>
      <c r="B53" s="7"/>
      <c r="C53" s="24">
        <v>33</v>
      </c>
      <c r="D53" s="12" t="s">
        <v>107</v>
      </c>
      <c r="E53" s="68"/>
      <c r="F53" s="16"/>
      <c r="G53" s="68"/>
    </row>
    <row r="54" spans="1:7" s="1" customFormat="1" ht="18" customHeight="1">
      <c r="A54" s="45"/>
      <c r="B54" s="6"/>
      <c r="C54" s="31"/>
      <c r="D54" s="51" t="s">
        <v>186</v>
      </c>
      <c r="E54" s="66"/>
      <c r="F54" s="16"/>
      <c r="G54" s="66"/>
    </row>
    <row r="55" spans="1:7" s="1" customFormat="1" ht="18" customHeight="1" thickBot="1">
      <c r="A55" s="45"/>
      <c r="B55" s="22"/>
      <c r="C55" s="31"/>
      <c r="D55" s="10" t="s">
        <v>187</v>
      </c>
      <c r="E55" s="66"/>
      <c r="F55" s="16"/>
      <c r="G55" s="66"/>
    </row>
    <row r="56" spans="1:7" s="1" customFormat="1" ht="18" customHeight="1" thickBot="1">
      <c r="A56" s="45"/>
      <c r="B56" s="7" t="s">
        <v>163</v>
      </c>
      <c r="C56" s="36" t="s">
        <v>282</v>
      </c>
      <c r="D56" s="53" t="s">
        <v>136</v>
      </c>
      <c r="E56" s="65"/>
      <c r="F56" s="16"/>
      <c r="G56" s="66"/>
    </row>
    <row r="57" spans="1:7" s="1" customFormat="1" ht="18" customHeight="1" thickBot="1">
      <c r="A57" s="45"/>
      <c r="B57" s="7"/>
      <c r="C57" s="20" t="s">
        <v>283</v>
      </c>
      <c r="D57" s="5" t="s">
        <v>136</v>
      </c>
      <c r="E57" s="73"/>
      <c r="F57" s="16"/>
      <c r="G57" s="72"/>
    </row>
    <row r="58" spans="1:7" s="1" customFormat="1" ht="18" customHeight="1">
      <c r="A58" s="28"/>
      <c r="B58" s="33"/>
      <c r="C58" s="29">
        <v>35</v>
      </c>
      <c r="D58" s="11" t="s">
        <v>72</v>
      </c>
      <c r="E58" s="66" t="s">
        <v>269</v>
      </c>
      <c r="F58" s="16"/>
      <c r="G58" s="66" t="s">
        <v>64</v>
      </c>
    </row>
    <row r="59" spans="1:7" s="1" customFormat="1" ht="18" customHeight="1">
      <c r="A59" s="45"/>
      <c r="B59" s="7"/>
      <c r="C59" s="17">
        <v>36</v>
      </c>
      <c r="D59" s="4" t="s">
        <v>73</v>
      </c>
      <c r="E59" s="68"/>
      <c r="F59" s="16"/>
      <c r="G59" s="68"/>
    </row>
    <row r="60" spans="1:7" s="1" customFormat="1" ht="18" customHeight="1" thickBot="1">
      <c r="A60" s="45"/>
      <c r="B60" s="46"/>
      <c r="C60" s="37">
        <v>37</v>
      </c>
      <c r="D60" s="18" t="s">
        <v>84</v>
      </c>
      <c r="E60" s="67"/>
      <c r="F60" s="15"/>
      <c r="G60" s="67"/>
    </row>
    <row r="61" spans="1:7" s="1" customFormat="1" ht="18" customHeight="1">
      <c r="A61" s="45"/>
      <c r="B61" s="7" t="s">
        <v>230</v>
      </c>
      <c r="C61" s="31">
        <v>38</v>
      </c>
      <c r="D61" s="10" t="s">
        <v>284</v>
      </c>
      <c r="E61" s="66"/>
      <c r="F61" s="65" t="s">
        <v>219</v>
      </c>
      <c r="G61" s="66"/>
    </row>
    <row r="62" spans="1:7" s="1" customFormat="1" ht="18" customHeight="1" thickBot="1">
      <c r="A62" s="45"/>
      <c r="B62" s="46"/>
      <c r="C62" s="20">
        <v>39</v>
      </c>
      <c r="D62" s="5" t="s">
        <v>137</v>
      </c>
      <c r="E62" s="73"/>
      <c r="F62" s="66" t="s">
        <v>261</v>
      </c>
      <c r="G62" s="73"/>
    </row>
    <row r="63" spans="1:7" s="1" customFormat="1" ht="18" customHeight="1">
      <c r="A63" s="45"/>
      <c r="B63" s="7" t="s">
        <v>231</v>
      </c>
      <c r="C63" s="31">
        <v>40</v>
      </c>
      <c r="D63" s="10" t="s">
        <v>138</v>
      </c>
      <c r="E63" s="66"/>
      <c r="F63" s="16"/>
      <c r="G63" s="66"/>
    </row>
    <row r="64" spans="1:7" s="1" customFormat="1" ht="18" customHeight="1">
      <c r="A64" s="45"/>
      <c r="B64" s="7"/>
      <c r="C64" s="31"/>
      <c r="D64" s="51" t="s">
        <v>207</v>
      </c>
      <c r="E64" s="66"/>
      <c r="F64" s="16"/>
      <c r="G64" s="66"/>
    </row>
    <row r="65" spans="1:7" s="1" customFormat="1" ht="18" customHeight="1">
      <c r="A65" s="45"/>
      <c r="B65" s="7"/>
      <c r="C65" s="31"/>
      <c r="D65" s="61" t="s">
        <v>208</v>
      </c>
      <c r="E65" s="66"/>
      <c r="F65" s="16"/>
      <c r="G65" s="66"/>
    </row>
    <row r="66" spans="1:7" s="1" customFormat="1" ht="18" customHeight="1">
      <c r="A66" s="45"/>
      <c r="B66" s="7"/>
      <c r="C66" s="31"/>
      <c r="D66" s="50" t="s">
        <v>188</v>
      </c>
      <c r="E66" s="66"/>
      <c r="F66" s="16"/>
      <c r="G66" s="66"/>
    </row>
    <row r="67" spans="1:7" s="1" customFormat="1" ht="18" customHeight="1" thickBot="1">
      <c r="A67" s="23"/>
      <c r="B67" s="22"/>
      <c r="C67" s="37"/>
      <c r="D67" s="18" t="s">
        <v>189</v>
      </c>
      <c r="E67" s="66"/>
      <c r="F67" s="16"/>
      <c r="G67" s="66"/>
    </row>
    <row r="68" spans="1:7" s="1" customFormat="1" ht="18" customHeight="1">
      <c r="A68" s="28"/>
      <c r="B68" s="19"/>
      <c r="C68" s="36">
        <v>41</v>
      </c>
      <c r="D68" s="53" t="s">
        <v>94</v>
      </c>
      <c r="E68" s="65"/>
      <c r="F68" s="16"/>
      <c r="G68" s="65"/>
    </row>
    <row r="69" spans="1:7" s="1" customFormat="1" ht="18" customHeight="1">
      <c r="A69" s="45"/>
      <c r="B69" s="6"/>
      <c r="C69" s="31"/>
      <c r="D69" s="51" t="s">
        <v>190</v>
      </c>
      <c r="E69" s="66"/>
      <c r="F69" s="16"/>
      <c r="G69" s="66"/>
    </row>
    <row r="70" spans="1:7" s="1" customFormat="1" ht="18" customHeight="1">
      <c r="A70" s="45"/>
      <c r="B70" s="7"/>
      <c r="C70" s="31"/>
      <c r="D70" s="50" t="s">
        <v>191</v>
      </c>
      <c r="E70" s="66"/>
      <c r="F70" s="16"/>
      <c r="G70" s="66"/>
    </row>
    <row r="71" spans="1:7" s="1" customFormat="1" ht="18" customHeight="1" thickBot="1">
      <c r="A71" s="23"/>
      <c r="B71" s="22"/>
      <c r="C71" s="37"/>
      <c r="D71" s="18" t="s">
        <v>192</v>
      </c>
      <c r="E71" s="67"/>
      <c r="F71" s="15"/>
      <c r="G71" s="67"/>
    </row>
    <row r="72" spans="1:7" s="1" customFormat="1" ht="18" customHeight="1">
      <c r="A72" s="45"/>
      <c r="B72" s="7" t="s">
        <v>232</v>
      </c>
      <c r="C72" s="31">
        <v>42</v>
      </c>
      <c r="D72" s="10" t="s">
        <v>139</v>
      </c>
      <c r="E72" s="39"/>
      <c r="F72" s="65" t="s">
        <v>220</v>
      </c>
      <c r="G72" s="66"/>
    </row>
    <row r="73" spans="1:7" s="1" customFormat="1" ht="18" customHeight="1">
      <c r="A73" s="45"/>
      <c r="B73" s="7"/>
      <c r="C73" s="17">
        <v>43</v>
      </c>
      <c r="D73" s="4" t="s">
        <v>140</v>
      </c>
      <c r="E73" s="68"/>
      <c r="F73" s="66" t="s">
        <v>262</v>
      </c>
      <c r="G73" s="68"/>
    </row>
    <row r="74" spans="1:7" s="1" customFormat="1" ht="18" customHeight="1">
      <c r="A74" s="45"/>
      <c r="B74" s="7"/>
      <c r="C74" s="17">
        <v>44</v>
      </c>
      <c r="D74" s="4" t="s">
        <v>141</v>
      </c>
      <c r="E74" s="68"/>
      <c r="F74" s="16"/>
      <c r="G74" s="68"/>
    </row>
    <row r="75" spans="1:7" s="1" customFormat="1" ht="18" customHeight="1">
      <c r="A75" s="45"/>
      <c r="B75" s="7"/>
      <c r="C75" s="17">
        <v>45</v>
      </c>
      <c r="D75" s="4" t="s">
        <v>142</v>
      </c>
      <c r="E75" s="68"/>
      <c r="F75" s="16"/>
      <c r="G75" s="68"/>
    </row>
    <row r="76" spans="1:7" s="1" customFormat="1" ht="27.95" customHeight="1">
      <c r="A76" s="45"/>
      <c r="B76" s="7"/>
      <c r="C76" s="17">
        <v>46</v>
      </c>
      <c r="D76" s="21" t="s">
        <v>143</v>
      </c>
      <c r="E76" s="68"/>
      <c r="F76" s="16"/>
      <c r="G76" s="68"/>
    </row>
    <row r="77" spans="1:7" s="1" customFormat="1" ht="18" customHeight="1">
      <c r="A77" s="45"/>
      <c r="B77" s="7"/>
      <c r="C77" s="17">
        <v>47</v>
      </c>
      <c r="D77" s="4" t="s">
        <v>144</v>
      </c>
      <c r="E77" s="68"/>
      <c r="F77" s="16"/>
      <c r="G77" s="68"/>
    </row>
    <row r="78" spans="1:7" s="1" customFormat="1" ht="18" customHeight="1">
      <c r="A78" s="45"/>
      <c r="B78" s="7"/>
      <c r="C78" s="17">
        <v>48</v>
      </c>
      <c r="D78" s="4" t="s">
        <v>145</v>
      </c>
      <c r="E78" s="68"/>
      <c r="F78" s="16"/>
      <c r="G78" s="68"/>
    </row>
    <row r="79" spans="1:7" s="1" customFormat="1" ht="18" customHeight="1">
      <c r="A79" s="45"/>
      <c r="B79" s="7"/>
      <c r="C79" s="24">
        <v>49</v>
      </c>
      <c r="D79" s="12" t="s">
        <v>146</v>
      </c>
      <c r="E79" s="68"/>
      <c r="F79" s="16"/>
      <c r="G79" s="68"/>
    </row>
    <row r="80" spans="1:7" s="1" customFormat="1" ht="18" customHeight="1">
      <c r="A80" s="45"/>
      <c r="B80" s="7"/>
      <c r="C80" s="17">
        <v>50</v>
      </c>
      <c r="D80" s="4" t="s">
        <v>74</v>
      </c>
      <c r="E80" s="68"/>
      <c r="F80" s="16"/>
      <c r="G80" s="68"/>
    </row>
    <row r="81" spans="1:7" s="1" customFormat="1" ht="18" customHeight="1">
      <c r="A81" s="45"/>
      <c r="B81" s="7"/>
      <c r="C81" s="17">
        <v>51</v>
      </c>
      <c r="D81" s="4" t="s">
        <v>75</v>
      </c>
      <c r="E81" s="68"/>
      <c r="F81" s="16"/>
      <c r="G81" s="68"/>
    </row>
    <row r="82" spans="1:7" s="1" customFormat="1" ht="18" customHeight="1">
      <c r="A82" s="45"/>
      <c r="B82" s="7"/>
      <c r="C82" s="17">
        <v>52</v>
      </c>
      <c r="D82" s="4" t="s">
        <v>76</v>
      </c>
      <c r="E82" s="68"/>
      <c r="F82" s="16"/>
      <c r="G82" s="68"/>
    </row>
    <row r="83" spans="1:7" s="1" customFormat="1" ht="18" customHeight="1">
      <c r="A83" s="45"/>
      <c r="B83" s="7"/>
      <c r="C83" s="17">
        <v>53</v>
      </c>
      <c r="D83" s="4" t="s">
        <v>77</v>
      </c>
      <c r="E83" s="68"/>
      <c r="F83" s="16"/>
      <c r="G83" s="68"/>
    </row>
    <row r="84" spans="1:7" s="1" customFormat="1" ht="18" customHeight="1">
      <c r="A84" s="45"/>
      <c r="B84" s="7"/>
      <c r="C84" s="17">
        <v>54</v>
      </c>
      <c r="D84" s="4" t="s">
        <v>78</v>
      </c>
      <c r="E84" s="68"/>
      <c r="F84" s="16"/>
      <c r="G84" s="68"/>
    </row>
    <row r="85" spans="1:7" s="1" customFormat="1" ht="18" customHeight="1">
      <c r="A85" s="45"/>
      <c r="B85" s="7"/>
      <c r="C85" s="24" t="s">
        <v>212</v>
      </c>
      <c r="D85" s="12" t="s">
        <v>209</v>
      </c>
      <c r="E85" s="39"/>
      <c r="F85" s="16"/>
      <c r="G85" s="66"/>
    </row>
    <row r="86" spans="1:7" s="1" customFormat="1" ht="18" customHeight="1" thickBot="1">
      <c r="A86" s="45"/>
      <c r="B86" s="7"/>
      <c r="C86" s="37"/>
      <c r="D86" s="62" t="s">
        <v>187</v>
      </c>
      <c r="E86" s="39"/>
      <c r="F86" s="15"/>
      <c r="G86" s="66"/>
    </row>
    <row r="87" spans="1:7" s="1" customFormat="1" ht="18" customHeight="1">
      <c r="A87" s="45"/>
      <c r="B87" s="33" t="s">
        <v>233</v>
      </c>
      <c r="C87" s="29">
        <v>55</v>
      </c>
      <c r="D87" s="11" t="s">
        <v>79</v>
      </c>
      <c r="E87" s="40"/>
      <c r="F87" s="65" t="s">
        <v>221</v>
      </c>
      <c r="G87" s="65"/>
    </row>
    <row r="88" spans="1:7" s="1" customFormat="1" ht="18" customHeight="1">
      <c r="A88" s="45"/>
      <c r="B88" s="7"/>
      <c r="C88" s="17" t="s">
        <v>214</v>
      </c>
      <c r="D88" s="4" t="s">
        <v>80</v>
      </c>
      <c r="E88" s="68"/>
      <c r="F88" s="66" t="s">
        <v>222</v>
      </c>
      <c r="G88" s="68"/>
    </row>
    <row r="89" spans="1:7" s="1" customFormat="1" ht="18" customHeight="1" thickBot="1">
      <c r="A89" s="45"/>
      <c r="B89" s="46"/>
      <c r="C89" s="20" t="s">
        <v>147</v>
      </c>
      <c r="D89" s="42" t="s">
        <v>148</v>
      </c>
      <c r="E89" s="38"/>
      <c r="F89" s="16"/>
      <c r="G89" s="67"/>
    </row>
    <row r="90" spans="1:7" s="1" customFormat="1" ht="18" customHeight="1">
      <c r="A90" s="45"/>
      <c r="B90" s="7" t="s">
        <v>234</v>
      </c>
      <c r="C90" s="80" t="s">
        <v>263</v>
      </c>
      <c r="D90" s="11" t="s">
        <v>266</v>
      </c>
      <c r="E90" s="39" t="s">
        <v>239</v>
      </c>
      <c r="F90" s="16"/>
      <c r="G90" s="66" t="s">
        <v>64</v>
      </c>
    </row>
    <row r="91" spans="1:7" s="1" customFormat="1" ht="18" customHeight="1">
      <c r="A91" s="45"/>
      <c r="B91" s="7"/>
      <c r="C91" s="27" t="s">
        <v>264</v>
      </c>
      <c r="D91" s="8" t="s">
        <v>267</v>
      </c>
      <c r="E91" s="68" t="s">
        <v>269</v>
      </c>
      <c r="F91" s="16"/>
      <c r="G91" s="68" t="s">
        <v>64</v>
      </c>
    </row>
    <row r="92" spans="1:7" s="1" customFormat="1" ht="18" customHeight="1">
      <c r="A92" s="45"/>
      <c r="B92" s="7"/>
      <c r="C92" s="27" t="s">
        <v>265</v>
      </c>
      <c r="D92" s="8" t="s">
        <v>268</v>
      </c>
      <c r="E92" s="68" t="s">
        <v>269</v>
      </c>
      <c r="F92" s="16"/>
      <c r="G92" s="68" t="s">
        <v>64</v>
      </c>
    </row>
    <row r="93" spans="1:7" s="1" customFormat="1" ht="18" customHeight="1">
      <c r="A93" s="45"/>
      <c r="B93" s="7"/>
      <c r="C93" s="17">
        <v>58</v>
      </c>
      <c r="D93" s="4" t="s">
        <v>91</v>
      </c>
      <c r="E93" s="79" t="s">
        <v>269</v>
      </c>
      <c r="F93" s="16"/>
      <c r="G93" s="68" t="s">
        <v>64</v>
      </c>
    </row>
    <row r="94" spans="1:7" s="1" customFormat="1" ht="18" customHeight="1">
      <c r="A94" s="45"/>
      <c r="B94" s="7"/>
      <c r="C94" s="17">
        <v>59</v>
      </c>
      <c r="D94" s="4" t="s">
        <v>92</v>
      </c>
      <c r="E94" s="68"/>
      <c r="F94" s="16"/>
      <c r="G94" s="68"/>
    </row>
    <row r="95" spans="1:7" s="1" customFormat="1" ht="18" customHeight="1">
      <c r="A95" s="45"/>
      <c r="B95" s="7"/>
      <c r="C95" s="24">
        <v>60</v>
      </c>
      <c r="D95" s="4" t="s">
        <v>93</v>
      </c>
      <c r="E95" s="69" t="s">
        <v>239</v>
      </c>
      <c r="F95" s="16"/>
      <c r="G95" s="69" t="s">
        <v>65</v>
      </c>
    </row>
    <row r="96" spans="1:7" s="1" customFormat="1" ht="18" customHeight="1">
      <c r="A96" s="45"/>
      <c r="B96" s="7"/>
      <c r="C96" s="31"/>
      <c r="D96" s="12" t="s">
        <v>193</v>
      </c>
      <c r="E96" s="93"/>
      <c r="F96" s="16"/>
      <c r="G96" s="93"/>
    </row>
    <row r="97" spans="1:7" s="1" customFormat="1" ht="18" customHeight="1">
      <c r="A97" s="45"/>
      <c r="B97" s="7"/>
      <c r="C97" s="31"/>
      <c r="D97" s="52" t="s">
        <v>194</v>
      </c>
      <c r="E97" s="94"/>
      <c r="F97" s="16"/>
      <c r="G97" s="94"/>
    </row>
    <row r="98" spans="1:7" s="1" customFormat="1" ht="18" customHeight="1">
      <c r="A98" s="45"/>
      <c r="B98" s="7"/>
      <c r="C98" s="17" t="s">
        <v>270</v>
      </c>
      <c r="D98" s="4" t="s">
        <v>272</v>
      </c>
      <c r="E98" s="66" t="s">
        <v>274</v>
      </c>
      <c r="F98" s="16"/>
      <c r="G98" s="66" t="s">
        <v>64</v>
      </c>
    </row>
    <row r="99" spans="1:7" s="1" customFormat="1" ht="18" customHeight="1" thickBot="1">
      <c r="A99" s="45"/>
      <c r="B99" s="46"/>
      <c r="C99" s="20" t="s">
        <v>271</v>
      </c>
      <c r="D99" s="5" t="s">
        <v>273</v>
      </c>
      <c r="E99" s="73" t="s">
        <v>239</v>
      </c>
      <c r="F99" s="16"/>
      <c r="G99" s="73" t="s">
        <v>64</v>
      </c>
    </row>
    <row r="100" spans="1:7" s="1" customFormat="1" ht="18" customHeight="1">
      <c r="A100" s="45"/>
      <c r="B100" s="7" t="s">
        <v>235</v>
      </c>
      <c r="C100" s="17">
        <v>62</v>
      </c>
      <c r="D100" s="4" t="s">
        <v>89</v>
      </c>
      <c r="E100" s="70"/>
      <c r="F100" s="16"/>
      <c r="G100" s="70"/>
    </row>
    <row r="101" spans="1:7" s="1" customFormat="1" ht="18" customHeight="1" thickBot="1">
      <c r="A101" s="23"/>
      <c r="B101" s="47"/>
      <c r="C101" s="20">
        <v>63</v>
      </c>
      <c r="D101" s="5" t="s">
        <v>90</v>
      </c>
      <c r="E101" s="38"/>
      <c r="F101" s="15"/>
      <c r="G101" s="67"/>
    </row>
    <row r="102" spans="1:7" s="1" customFormat="1" ht="18" customHeight="1">
      <c r="A102" s="45" t="s">
        <v>165</v>
      </c>
      <c r="B102" s="7" t="s">
        <v>164</v>
      </c>
      <c r="C102" s="31">
        <v>64</v>
      </c>
      <c r="D102" s="10" t="s">
        <v>100</v>
      </c>
      <c r="E102" s="65"/>
      <c r="F102" s="65" t="s">
        <v>223</v>
      </c>
      <c r="G102" s="65"/>
    </row>
    <row r="103" spans="1:7" s="1" customFormat="1" ht="18" customHeight="1">
      <c r="A103" s="45" t="s">
        <v>166</v>
      </c>
      <c r="B103" s="7"/>
      <c r="C103" s="31"/>
      <c r="D103" s="12" t="s">
        <v>195</v>
      </c>
      <c r="E103" s="66"/>
      <c r="F103" s="66" t="s">
        <v>224</v>
      </c>
      <c r="G103" s="66"/>
    </row>
    <row r="104" spans="1:7" s="1" customFormat="1" ht="18" customHeight="1">
      <c r="A104" s="45" t="s">
        <v>167</v>
      </c>
      <c r="B104" s="7"/>
      <c r="C104" s="31"/>
      <c r="D104" s="50" t="s">
        <v>196</v>
      </c>
      <c r="E104" s="66"/>
      <c r="F104" s="16"/>
      <c r="G104" s="66"/>
    </row>
    <row r="105" spans="1:7" s="1" customFormat="1" ht="18" customHeight="1">
      <c r="A105" s="45" t="s">
        <v>204</v>
      </c>
      <c r="B105" s="7"/>
      <c r="C105" s="31"/>
      <c r="D105" s="10" t="s">
        <v>187</v>
      </c>
      <c r="E105" s="66"/>
      <c r="F105" s="16"/>
      <c r="G105" s="66"/>
    </row>
    <row r="106" spans="1:7" s="1" customFormat="1" ht="18" customHeight="1">
      <c r="A106" s="45" t="s">
        <v>168</v>
      </c>
      <c r="B106" s="7"/>
      <c r="C106" s="24">
        <v>65</v>
      </c>
      <c r="D106" s="12" t="s">
        <v>200</v>
      </c>
      <c r="E106" s="68"/>
      <c r="F106" s="16"/>
      <c r="G106" s="68"/>
    </row>
    <row r="107" spans="1:7" s="1" customFormat="1" ht="18" customHeight="1">
      <c r="A107" s="45" t="s">
        <v>169</v>
      </c>
      <c r="B107" s="7"/>
      <c r="C107" s="17">
        <v>66</v>
      </c>
      <c r="D107" s="4" t="s">
        <v>81</v>
      </c>
      <c r="E107" s="68"/>
      <c r="F107" s="16"/>
      <c r="G107" s="68"/>
    </row>
    <row r="108" spans="1:7" s="1" customFormat="1" ht="18" customHeight="1">
      <c r="A108" s="45"/>
      <c r="B108" s="7"/>
      <c r="C108" s="24">
        <v>67</v>
      </c>
      <c r="D108" s="12" t="s">
        <v>149</v>
      </c>
      <c r="E108" s="68"/>
      <c r="F108" s="16"/>
      <c r="G108" s="68"/>
    </row>
    <row r="109" spans="1:7" s="1" customFormat="1" ht="18" customHeight="1">
      <c r="A109" s="45"/>
      <c r="B109" s="7"/>
      <c r="C109" s="31"/>
      <c r="D109" s="51" t="s">
        <v>203</v>
      </c>
      <c r="E109" s="66"/>
      <c r="F109" s="16"/>
      <c r="G109" s="66"/>
    </row>
    <row r="110" spans="1:7" s="1" customFormat="1" ht="18" customHeight="1" thickBot="1">
      <c r="A110" s="45"/>
      <c r="B110" s="7"/>
      <c r="C110" s="31"/>
      <c r="D110" s="10" t="s">
        <v>187</v>
      </c>
      <c r="E110" s="67"/>
      <c r="F110" s="16"/>
      <c r="G110" s="67"/>
    </row>
    <row r="111" spans="1:7" s="1" customFormat="1" ht="18" customHeight="1" thickBot="1">
      <c r="A111" s="45"/>
      <c r="B111" s="19" t="s">
        <v>168</v>
      </c>
      <c r="C111" s="36">
        <v>68</v>
      </c>
      <c r="D111" s="53" t="s">
        <v>88</v>
      </c>
      <c r="E111" s="35"/>
      <c r="F111" s="16"/>
      <c r="G111" s="65"/>
    </row>
    <row r="112" spans="1:7" s="1" customFormat="1" ht="18" customHeight="1" thickBot="1">
      <c r="A112" s="28"/>
      <c r="B112" s="9" t="s">
        <v>169</v>
      </c>
      <c r="C112" s="30">
        <v>69</v>
      </c>
      <c r="D112" s="13" t="s">
        <v>105</v>
      </c>
      <c r="E112" s="43"/>
      <c r="F112" s="16"/>
      <c r="G112" s="72"/>
    </row>
    <row r="113" spans="1:7" s="1" customFormat="1" ht="18" customHeight="1" thickBot="1">
      <c r="A113" s="23"/>
      <c r="B113" s="9" t="s">
        <v>170</v>
      </c>
      <c r="C113" s="30">
        <v>70</v>
      </c>
      <c r="D113" s="13" t="s">
        <v>106</v>
      </c>
      <c r="E113" s="43"/>
      <c r="F113" s="15"/>
      <c r="G113" s="72"/>
    </row>
    <row r="114" spans="1:7" s="1" customFormat="1" ht="18" customHeight="1" thickBot="1">
      <c r="A114" s="45" t="s">
        <v>171</v>
      </c>
      <c r="B114" s="6" t="s">
        <v>201</v>
      </c>
      <c r="C114" s="31">
        <v>71</v>
      </c>
      <c r="D114" s="10" t="s">
        <v>97</v>
      </c>
      <c r="E114" s="39"/>
      <c r="F114" s="65" t="s">
        <v>225</v>
      </c>
      <c r="G114" s="66"/>
    </row>
    <row r="115" spans="1:7" s="1" customFormat="1" ht="18" customHeight="1">
      <c r="A115" s="45" t="s">
        <v>172</v>
      </c>
      <c r="B115" s="19" t="s">
        <v>236</v>
      </c>
      <c r="C115" s="36">
        <v>72</v>
      </c>
      <c r="D115" s="53" t="s">
        <v>85</v>
      </c>
      <c r="E115" s="35"/>
      <c r="F115" s="66" t="s">
        <v>275</v>
      </c>
      <c r="G115" s="65"/>
    </row>
    <row r="116" spans="1:7" s="1" customFormat="1" ht="18" customHeight="1">
      <c r="A116" s="45" t="s">
        <v>173</v>
      </c>
      <c r="B116" s="6"/>
      <c r="C116" s="31"/>
      <c r="D116" s="12" t="s">
        <v>197</v>
      </c>
      <c r="E116" s="39"/>
      <c r="F116" s="16"/>
      <c r="G116" s="66"/>
    </row>
    <row r="117" spans="1:7" s="1" customFormat="1" ht="18" customHeight="1">
      <c r="A117" s="45" t="s">
        <v>174</v>
      </c>
      <c r="B117" s="6"/>
      <c r="C117" s="31"/>
      <c r="D117" s="50" t="s">
        <v>198</v>
      </c>
      <c r="E117" s="39"/>
      <c r="F117" s="16"/>
      <c r="G117" s="66"/>
    </row>
    <row r="118" spans="1:7" s="1" customFormat="1" ht="18" customHeight="1">
      <c r="A118" s="45" t="s">
        <v>175</v>
      </c>
      <c r="B118" s="6"/>
      <c r="C118" s="27"/>
      <c r="D118" s="10" t="s">
        <v>187</v>
      </c>
      <c r="E118" s="39"/>
      <c r="F118" s="16"/>
      <c r="G118" s="66"/>
    </row>
    <row r="119" spans="1:7" s="1" customFormat="1" ht="18" customHeight="1">
      <c r="A119" s="45"/>
      <c r="B119" s="6"/>
      <c r="C119" s="31">
        <v>73</v>
      </c>
      <c r="D119" s="12" t="s">
        <v>150</v>
      </c>
      <c r="E119" s="69"/>
      <c r="F119" s="16"/>
      <c r="G119" s="69"/>
    </row>
    <row r="120" spans="1:7" s="1" customFormat="1" ht="18" customHeight="1">
      <c r="A120" s="45"/>
      <c r="B120" s="6"/>
      <c r="C120" s="31"/>
      <c r="D120" s="12" t="s">
        <v>197</v>
      </c>
      <c r="E120" s="39"/>
      <c r="F120" s="16"/>
      <c r="G120" s="66"/>
    </row>
    <row r="121" spans="1:7" s="1" customFormat="1" ht="18" customHeight="1">
      <c r="A121" s="45"/>
      <c r="B121" s="6"/>
      <c r="C121" s="31"/>
      <c r="D121" s="50" t="s">
        <v>198</v>
      </c>
      <c r="E121" s="39"/>
      <c r="F121" s="16"/>
      <c r="G121" s="66"/>
    </row>
    <row r="122" spans="1:7" s="1" customFormat="1" ht="18" customHeight="1" thickBot="1">
      <c r="A122" s="45"/>
      <c r="B122" s="6"/>
      <c r="C122" s="31"/>
      <c r="D122" s="10" t="s">
        <v>187</v>
      </c>
      <c r="E122" s="39"/>
      <c r="F122" s="16"/>
      <c r="G122" s="66"/>
    </row>
    <row r="123" spans="1:7" s="1" customFormat="1" ht="18" customHeight="1">
      <c r="A123" s="45"/>
      <c r="B123" s="19" t="s">
        <v>237</v>
      </c>
      <c r="C123" s="29">
        <v>74</v>
      </c>
      <c r="D123" s="11" t="s">
        <v>86</v>
      </c>
      <c r="E123" s="35"/>
      <c r="F123" s="16"/>
      <c r="G123" s="65"/>
    </row>
    <row r="124" spans="1:7" s="1" customFormat="1" ht="18" customHeight="1" thickBot="1">
      <c r="A124" s="45"/>
      <c r="B124" s="6"/>
      <c r="C124" s="31">
        <v>75</v>
      </c>
      <c r="D124" s="10" t="s">
        <v>98</v>
      </c>
      <c r="E124" s="69"/>
      <c r="F124" s="16"/>
      <c r="G124" s="73"/>
    </row>
    <row r="125" spans="1:7" s="1" customFormat="1" ht="18" customHeight="1" thickBot="1">
      <c r="A125" s="45"/>
      <c r="B125" s="22"/>
      <c r="C125" s="20">
        <v>76</v>
      </c>
      <c r="D125" s="5" t="s">
        <v>87</v>
      </c>
      <c r="E125" s="81"/>
      <c r="F125" s="16"/>
      <c r="G125" s="72"/>
    </row>
    <row r="126" spans="1:7" s="1" customFormat="1" ht="18" customHeight="1" thickBot="1">
      <c r="A126" s="23"/>
      <c r="B126" s="22" t="s">
        <v>202</v>
      </c>
      <c r="C126" s="37">
        <v>77</v>
      </c>
      <c r="D126" s="18" t="s">
        <v>99</v>
      </c>
      <c r="E126" s="38"/>
      <c r="F126" s="16"/>
      <c r="G126" s="67"/>
    </row>
    <row r="127" spans="1:7" s="1" customFormat="1" ht="18" customHeight="1" thickBot="1">
      <c r="A127" s="28" t="s">
        <v>176</v>
      </c>
      <c r="B127" s="9" t="s">
        <v>151</v>
      </c>
      <c r="C127" s="30">
        <v>78</v>
      </c>
      <c r="D127" s="13" t="s">
        <v>151</v>
      </c>
      <c r="E127" s="43"/>
      <c r="F127" s="16"/>
      <c r="G127" s="72"/>
    </row>
    <row r="128" spans="1:7" s="1" customFormat="1" ht="18" customHeight="1">
      <c r="A128" s="49" t="s">
        <v>177</v>
      </c>
      <c r="B128" s="6" t="s">
        <v>238</v>
      </c>
      <c r="C128" s="27">
        <v>79</v>
      </c>
      <c r="D128" s="8" t="s">
        <v>82</v>
      </c>
      <c r="E128" s="39"/>
      <c r="F128" s="16"/>
      <c r="G128" s="66"/>
    </row>
    <row r="129" spans="1:7" s="1" customFormat="1" ht="18" customHeight="1" thickBot="1">
      <c r="A129" s="48" t="s">
        <v>178</v>
      </c>
      <c r="B129" s="46"/>
      <c r="C129" s="20">
        <v>80</v>
      </c>
      <c r="D129" s="18" t="s">
        <v>83</v>
      </c>
      <c r="E129" s="73"/>
      <c r="F129" s="15"/>
      <c r="G129" s="73"/>
    </row>
  </sheetData>
  <customSheetViews>
    <customSheetView guid="{8B4C5619-54EF-4E9D-AF19-AC3668C76619}"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customSheetView>
  </customSheetViews>
  <mergeCells count="6">
    <mergeCell ref="A3:B5"/>
    <mergeCell ref="E3:E5"/>
    <mergeCell ref="G3:G5"/>
    <mergeCell ref="F3:F5"/>
    <mergeCell ref="C3:C5"/>
    <mergeCell ref="D3:D5"/>
  </mergeCells>
  <phoneticPr fontId="2"/>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50"/>
  <sheetViews>
    <sheetView showOutlineSymbols="0" view="pageBreakPreview" zoomScaleNormal="50" zoomScaleSheetLayoutView="100" workbookViewId="0">
      <pane xSplit="1" ySplit="6" topLeftCell="B7" activePane="bottomRight" state="frozen"/>
      <selection pane="topRight" activeCell="B1" sqref="B1"/>
      <selection pane="bottomLeft" activeCell="A7" sqref="A7"/>
      <selection pane="bottomRight" activeCell="A7" sqref="A7"/>
    </sheetView>
  </sheetViews>
  <sheetFormatPr defaultRowHeight="12"/>
  <cols>
    <col min="1" max="1" width="11.125" style="823" customWidth="1"/>
    <col min="2" max="2" width="5.625" style="804" customWidth="1"/>
    <col min="3" max="3" width="7.625" style="804" customWidth="1"/>
    <col min="4" max="4" width="5.625" style="804" customWidth="1"/>
    <col min="5" max="5" width="7.625" style="804" customWidth="1"/>
    <col min="6" max="6" width="5.625" style="804" customWidth="1"/>
    <col min="7" max="7" width="7.625" style="804" customWidth="1"/>
    <col min="8" max="8" width="5.625" style="804" customWidth="1"/>
    <col min="9" max="9" width="7.625" style="804" customWidth="1"/>
    <col min="10" max="10" width="5.625" style="804" customWidth="1"/>
    <col min="11" max="11" width="7.625" style="804" customWidth="1"/>
    <col min="12" max="12" width="5.625" style="804" customWidth="1"/>
    <col min="13" max="13" width="7.625" style="804" customWidth="1"/>
    <col min="14" max="14" width="5.625" style="804" customWidth="1"/>
    <col min="15" max="15" width="7.625" style="804" customWidth="1"/>
    <col min="16" max="16" width="5.625" style="804" customWidth="1"/>
    <col min="17" max="19" width="7.625" style="804" customWidth="1"/>
    <col min="20" max="20" width="5.625" style="804" customWidth="1"/>
    <col min="21" max="21" width="7.625" style="804" customWidth="1"/>
    <col min="22" max="22" width="5.75" style="804" customWidth="1"/>
    <col min="23" max="23" width="7.625" style="804" customWidth="1"/>
    <col min="24" max="24" width="5.625" style="804" customWidth="1"/>
    <col min="25" max="25" width="7.625" style="804" customWidth="1"/>
    <col min="26" max="26" width="5.625" style="804" customWidth="1"/>
    <col min="27" max="27" width="7.625" style="804" customWidth="1"/>
    <col min="28" max="28" width="5.625" style="804" customWidth="1"/>
    <col min="29" max="29" width="7.625" style="804" customWidth="1"/>
    <col min="30" max="30" width="5.625" style="804" customWidth="1"/>
    <col min="31" max="31" width="7.625" style="804" customWidth="1"/>
    <col min="32" max="32" width="5.625" style="804" customWidth="1"/>
    <col min="33" max="33" width="7.625" style="804" customWidth="1"/>
    <col min="34" max="34" width="5.625" style="804" customWidth="1"/>
    <col min="35" max="35" width="7.625" style="804" customWidth="1"/>
    <col min="36" max="16384" width="9" style="804"/>
  </cols>
  <sheetData>
    <row r="1" spans="1:38" s="878" customFormat="1" ht="16.5" customHeight="1">
      <c r="A1" s="277" t="s">
        <v>640</v>
      </c>
      <c r="B1" s="876"/>
      <c r="C1" s="278"/>
      <c r="D1" s="278"/>
      <c r="E1" s="278"/>
      <c r="F1" s="279"/>
      <c r="G1" s="279"/>
      <c r="H1" s="280"/>
      <c r="I1" s="280"/>
      <c r="J1" s="281"/>
      <c r="K1" s="281"/>
      <c r="L1" s="281"/>
      <c r="M1" s="281"/>
      <c r="N1" s="281"/>
      <c r="O1" s="281"/>
      <c r="P1" s="281"/>
      <c r="Q1" s="281"/>
      <c r="R1" s="281"/>
      <c r="S1" s="281"/>
      <c r="T1" s="281"/>
      <c r="U1" s="281"/>
      <c r="V1" s="281"/>
      <c r="W1" s="281"/>
      <c r="X1" s="281"/>
      <c r="Y1" s="281"/>
      <c r="Z1" s="281"/>
      <c r="AA1" s="281"/>
      <c r="AB1" s="281"/>
      <c r="AC1" s="281"/>
      <c r="AD1" s="876"/>
      <c r="AE1" s="876"/>
      <c r="AF1" s="877"/>
      <c r="AG1" s="1101" t="s">
        <v>810</v>
      </c>
      <c r="AH1" s="1101"/>
      <c r="AI1" s="1101"/>
    </row>
    <row r="2" spans="1:38" ht="16.5" customHeight="1">
      <c r="A2" s="492"/>
      <c r="B2" s="1108" t="s">
        <v>513</v>
      </c>
      <c r="C2" s="1109"/>
      <c r="D2" s="1109"/>
      <c r="E2" s="1109"/>
      <c r="F2" s="1109"/>
      <c r="G2" s="1109"/>
      <c r="H2" s="1109"/>
      <c r="I2" s="1109"/>
      <c r="J2" s="1109"/>
      <c r="K2" s="1109"/>
      <c r="L2" s="1109"/>
      <c r="M2" s="1109"/>
      <c r="N2" s="1109"/>
      <c r="O2" s="1109"/>
      <c r="P2" s="1109"/>
      <c r="Q2" s="1109"/>
      <c r="R2" s="1109"/>
      <c r="S2" s="1109"/>
      <c r="T2" s="1109"/>
      <c r="U2" s="1109"/>
      <c r="V2" s="1109"/>
      <c r="W2" s="1109"/>
      <c r="X2" s="1109"/>
      <c r="Y2" s="1109"/>
      <c r="Z2" s="1109"/>
      <c r="AA2" s="1109"/>
      <c r="AB2" s="1109"/>
      <c r="AC2" s="1109"/>
      <c r="AD2" s="1109"/>
      <c r="AE2" s="1109"/>
      <c r="AF2" s="1109"/>
      <c r="AG2" s="1109"/>
      <c r="AH2" s="1109"/>
      <c r="AI2" s="1118"/>
    </row>
    <row r="3" spans="1:38" s="806" customFormat="1" ht="16.5" customHeight="1">
      <c r="A3" s="493"/>
      <c r="B3" s="1112" t="s">
        <v>61</v>
      </c>
      <c r="C3" s="1113"/>
      <c r="D3" s="1120" t="s">
        <v>729</v>
      </c>
      <c r="E3" s="1121"/>
      <c r="F3" s="1120" t="s">
        <v>730</v>
      </c>
      <c r="G3" s="1121"/>
      <c r="H3" s="1120" t="s">
        <v>706</v>
      </c>
      <c r="I3" s="1121"/>
      <c r="J3" s="1128" t="s">
        <v>432</v>
      </c>
      <c r="K3" s="1121"/>
      <c r="L3" s="1128" t="s">
        <v>433</v>
      </c>
      <c r="M3" s="1121"/>
      <c r="N3" s="1120" t="s">
        <v>690</v>
      </c>
      <c r="O3" s="1121"/>
      <c r="P3" s="1093" t="s">
        <v>691</v>
      </c>
      <c r="Q3" s="1119"/>
      <c r="R3" s="1124" t="s">
        <v>787</v>
      </c>
      <c r="S3" s="1119"/>
      <c r="T3" s="1120" t="s">
        <v>728</v>
      </c>
      <c r="U3" s="1121"/>
      <c r="V3" s="1120" t="s">
        <v>482</v>
      </c>
      <c r="W3" s="1121"/>
      <c r="X3" s="1093" t="s">
        <v>707</v>
      </c>
      <c r="Y3" s="1119"/>
      <c r="Z3" s="1104" t="s">
        <v>483</v>
      </c>
      <c r="AA3" s="1105"/>
      <c r="AB3" s="1105"/>
      <c r="AC3" s="1105"/>
      <c r="AD3" s="1105"/>
      <c r="AE3" s="1105"/>
      <c r="AF3" s="1105"/>
      <c r="AG3" s="1105"/>
      <c r="AH3" s="1105"/>
      <c r="AI3" s="1106"/>
    </row>
    <row r="4" spans="1:38" s="806" customFormat="1" ht="16.5" customHeight="1">
      <c r="A4" s="493"/>
      <c r="B4" s="1116"/>
      <c r="C4" s="1117"/>
      <c r="D4" s="1121"/>
      <c r="E4" s="1121"/>
      <c r="F4" s="1121"/>
      <c r="G4" s="1121"/>
      <c r="H4" s="1121"/>
      <c r="I4" s="1121"/>
      <c r="J4" s="1121"/>
      <c r="K4" s="1121"/>
      <c r="L4" s="1121"/>
      <c r="M4" s="1121"/>
      <c r="N4" s="1121"/>
      <c r="O4" s="1121"/>
      <c r="P4" s="1102"/>
      <c r="Q4" s="1103"/>
      <c r="R4" s="1102"/>
      <c r="S4" s="1103"/>
      <c r="T4" s="1121"/>
      <c r="U4" s="1121"/>
      <c r="V4" s="1121"/>
      <c r="W4" s="1121"/>
      <c r="X4" s="1102"/>
      <c r="Y4" s="1103"/>
      <c r="Z4" s="1093" t="s">
        <v>732</v>
      </c>
      <c r="AA4" s="1107"/>
      <c r="AB4" s="1125" t="s">
        <v>434</v>
      </c>
      <c r="AC4" s="1122"/>
      <c r="AD4" s="1097" t="s">
        <v>484</v>
      </c>
      <c r="AE4" s="1122"/>
      <c r="AF4" s="1097" t="s">
        <v>435</v>
      </c>
      <c r="AG4" s="1119"/>
      <c r="AH4" s="1125" t="s">
        <v>60</v>
      </c>
      <c r="AI4" s="1119"/>
      <c r="AJ4" s="497"/>
      <c r="AK4" s="495"/>
      <c r="AL4" s="495"/>
    </row>
    <row r="5" spans="1:38" s="806" customFormat="1" ht="16.5" customHeight="1">
      <c r="A5" s="496"/>
      <c r="B5" s="1114"/>
      <c r="C5" s="1115"/>
      <c r="D5" s="1121"/>
      <c r="E5" s="1121"/>
      <c r="F5" s="1121"/>
      <c r="G5" s="1121"/>
      <c r="H5" s="1121"/>
      <c r="I5" s="1121"/>
      <c r="J5" s="1121"/>
      <c r="K5" s="1121"/>
      <c r="L5" s="1121"/>
      <c r="M5" s="1121"/>
      <c r="N5" s="1121"/>
      <c r="O5" s="1121"/>
      <c r="P5" s="1095"/>
      <c r="Q5" s="1096"/>
      <c r="R5" s="1095"/>
      <c r="S5" s="1096"/>
      <c r="T5" s="1121"/>
      <c r="U5" s="1121"/>
      <c r="V5" s="1121"/>
      <c r="W5" s="1121"/>
      <c r="X5" s="1095"/>
      <c r="Y5" s="1096"/>
      <c r="Z5" s="1126"/>
      <c r="AA5" s="1127"/>
      <c r="AB5" s="1123"/>
      <c r="AC5" s="1123"/>
      <c r="AD5" s="1095"/>
      <c r="AE5" s="1123"/>
      <c r="AF5" s="1095"/>
      <c r="AG5" s="1096"/>
      <c r="AH5" s="1123"/>
      <c r="AI5" s="1096"/>
      <c r="AJ5" s="497"/>
      <c r="AK5" s="497"/>
      <c r="AL5" s="495"/>
    </row>
    <row r="6" spans="1:38" s="879" customFormat="1" ht="15" customHeight="1">
      <c r="A6" s="496"/>
      <c r="B6" s="712" t="s">
        <v>436</v>
      </c>
      <c r="C6" s="712" t="s">
        <v>488</v>
      </c>
      <c r="D6" s="702" t="s">
        <v>436</v>
      </c>
      <c r="E6" s="702" t="s">
        <v>488</v>
      </c>
      <c r="F6" s="702" t="s">
        <v>436</v>
      </c>
      <c r="G6" s="702" t="s">
        <v>488</v>
      </c>
      <c r="H6" s="702" t="s">
        <v>436</v>
      </c>
      <c r="I6" s="702" t="s">
        <v>488</v>
      </c>
      <c r="J6" s="702" t="s">
        <v>436</v>
      </c>
      <c r="K6" s="702" t="s">
        <v>488</v>
      </c>
      <c r="L6" s="702" t="s">
        <v>436</v>
      </c>
      <c r="M6" s="702" t="s">
        <v>488</v>
      </c>
      <c r="N6" s="702" t="s">
        <v>436</v>
      </c>
      <c r="O6" s="702" t="s">
        <v>488</v>
      </c>
      <c r="P6" s="702" t="s">
        <v>436</v>
      </c>
      <c r="Q6" s="702" t="s">
        <v>488</v>
      </c>
      <c r="R6" s="937" t="s">
        <v>436</v>
      </c>
      <c r="S6" s="937" t="s">
        <v>488</v>
      </c>
      <c r="T6" s="702" t="s">
        <v>436</v>
      </c>
      <c r="U6" s="702" t="s">
        <v>488</v>
      </c>
      <c r="V6" s="702" t="s">
        <v>436</v>
      </c>
      <c r="W6" s="702" t="s">
        <v>488</v>
      </c>
      <c r="X6" s="702" t="s">
        <v>436</v>
      </c>
      <c r="Y6" s="702" t="s">
        <v>488</v>
      </c>
      <c r="Z6" s="702" t="s">
        <v>436</v>
      </c>
      <c r="AA6" s="702" t="s">
        <v>488</v>
      </c>
      <c r="AB6" s="702" t="s">
        <v>436</v>
      </c>
      <c r="AC6" s="702" t="s">
        <v>488</v>
      </c>
      <c r="AD6" s="702" t="s">
        <v>436</v>
      </c>
      <c r="AE6" s="702" t="s">
        <v>488</v>
      </c>
      <c r="AF6" s="702" t="s">
        <v>436</v>
      </c>
      <c r="AG6" s="702" t="s">
        <v>488</v>
      </c>
      <c r="AH6" s="702" t="s">
        <v>436</v>
      </c>
      <c r="AI6" s="702" t="s">
        <v>488</v>
      </c>
      <c r="AJ6" s="494"/>
      <c r="AK6" s="497"/>
      <c r="AL6" s="495"/>
    </row>
    <row r="7" spans="1:38" s="818" customFormat="1" ht="15" customHeight="1">
      <c r="A7" s="499" t="s">
        <v>392</v>
      </c>
      <c r="B7" s="477">
        <f>IF(SUM(D7,F7,H7,J7,L7,N7,P7,T7,V7,X7,Z7,AB7,AD7,AF7,AH7)=0,"-",SUM(D7,F7,H7,J7,L7,N7,P7,T7,V7,X7,Z7,AB7,AD7,AF7,AH7))</f>
        <v>2503</v>
      </c>
      <c r="C7" s="477">
        <f>IF(SUM(E7,G7,I7,K7,M7,O7,Q7,U7,W7,Y7,AA7,AC7,AE7,AG7,AI7)=0,"-",SUM(E7,G7,I7,K7,M7,O7,Q7,U7,W7,Y7,AA7,AC7,AE7,AG7,AI7))</f>
        <v>15634</v>
      </c>
      <c r="D7" s="477">
        <v>48</v>
      </c>
      <c r="E7" s="477">
        <v>48</v>
      </c>
      <c r="F7" s="477">
        <v>1791</v>
      </c>
      <c r="G7" s="477">
        <v>14704</v>
      </c>
      <c r="H7" s="477">
        <v>4</v>
      </c>
      <c r="I7" s="477">
        <v>4</v>
      </c>
      <c r="J7" s="477" t="s">
        <v>859</v>
      </c>
      <c r="K7" s="477" t="s">
        <v>859</v>
      </c>
      <c r="L7" s="477">
        <v>73</v>
      </c>
      <c r="M7" s="477">
        <v>81</v>
      </c>
      <c r="N7" s="477">
        <v>36</v>
      </c>
      <c r="O7" s="477">
        <v>39</v>
      </c>
      <c r="P7" s="477">
        <v>112</v>
      </c>
      <c r="Q7" s="477">
        <v>112</v>
      </c>
      <c r="R7" s="477">
        <v>513</v>
      </c>
      <c r="S7" s="477">
        <v>519</v>
      </c>
      <c r="T7" s="477">
        <v>98</v>
      </c>
      <c r="U7" s="477">
        <v>147</v>
      </c>
      <c r="V7" s="477">
        <v>3</v>
      </c>
      <c r="W7" s="477">
        <v>3</v>
      </c>
      <c r="X7" s="477">
        <v>45</v>
      </c>
      <c r="Y7" s="477">
        <v>45</v>
      </c>
      <c r="Z7" s="477">
        <v>213</v>
      </c>
      <c r="AA7" s="477">
        <v>214</v>
      </c>
      <c r="AB7" s="477">
        <v>5</v>
      </c>
      <c r="AC7" s="477">
        <v>6</v>
      </c>
      <c r="AD7" s="477">
        <v>8</v>
      </c>
      <c r="AE7" s="477">
        <v>80</v>
      </c>
      <c r="AF7" s="477">
        <v>67</v>
      </c>
      <c r="AG7" s="477">
        <v>151</v>
      </c>
      <c r="AH7" s="477" t="s">
        <v>859</v>
      </c>
      <c r="AI7" s="477" t="s">
        <v>859</v>
      </c>
      <c r="AJ7" s="510"/>
      <c r="AK7" s="501"/>
      <c r="AL7" s="501"/>
    </row>
    <row r="8" spans="1:38" s="806" customFormat="1" ht="15" customHeight="1">
      <c r="A8" s="248" t="s">
        <v>604</v>
      </c>
      <c r="B8" s="317">
        <f>IF(SUM(D8,F8,H8,J8,L8,N8,P8,T8,V8,X8,Z8,AB8,AD8,AF8,AH8)=0,"-",SUM(D8,F8,H8,J8,L8,N8,P8,T8,V8,X8,Z8,AB8,AD8,AF8,AH8))</f>
        <v>31</v>
      </c>
      <c r="C8" s="502">
        <f>IF(SUM(E8,G8,I8,K8,M8,O8,Q8,U8,W8,Y8,AA8,AC8,AE8,AG8,AI8)=0,"-",SUM(E8,G8,I8,K8,M8,O8,Q8,U8,W8,Y8,AA8,AC8,AE8,AG8,AI8))</f>
        <v>60</v>
      </c>
      <c r="D8" s="317">
        <f>IF(SUM(D9:D16)=0,"-",SUM(D9:D16))</f>
        <v>5</v>
      </c>
      <c r="E8" s="317">
        <f t="shared" ref="E8:AI8" si="0">IF(SUM(E9:E16)=0,"-",SUM(E9:E16))</f>
        <v>5</v>
      </c>
      <c r="F8" s="317">
        <f t="shared" si="0"/>
        <v>3</v>
      </c>
      <c r="G8" s="317">
        <f t="shared" si="0"/>
        <v>3</v>
      </c>
      <c r="H8" s="317" t="str">
        <f t="shared" si="0"/>
        <v>-</v>
      </c>
      <c r="I8" s="317" t="str">
        <f t="shared" si="0"/>
        <v>-</v>
      </c>
      <c r="J8" s="317" t="str">
        <f t="shared" si="0"/>
        <v>-</v>
      </c>
      <c r="K8" s="317" t="str">
        <f t="shared" si="0"/>
        <v>-</v>
      </c>
      <c r="L8" s="317" t="str">
        <f t="shared" si="0"/>
        <v>-</v>
      </c>
      <c r="M8" s="317" t="str">
        <f t="shared" si="0"/>
        <v>-</v>
      </c>
      <c r="N8" s="317">
        <f t="shared" si="0"/>
        <v>1</v>
      </c>
      <c r="O8" s="317">
        <f t="shared" si="0"/>
        <v>1</v>
      </c>
      <c r="P8" s="317">
        <f t="shared" si="0"/>
        <v>3</v>
      </c>
      <c r="Q8" s="317">
        <f t="shared" si="0"/>
        <v>3</v>
      </c>
      <c r="R8" s="317">
        <f t="shared" si="0"/>
        <v>19</v>
      </c>
      <c r="S8" s="317">
        <f t="shared" si="0"/>
        <v>19</v>
      </c>
      <c r="T8" s="317">
        <f t="shared" si="0"/>
        <v>7</v>
      </c>
      <c r="U8" s="317">
        <f t="shared" si="0"/>
        <v>35</v>
      </c>
      <c r="V8" s="317" t="str">
        <f t="shared" si="0"/>
        <v>-</v>
      </c>
      <c r="W8" s="317" t="str">
        <f t="shared" si="0"/>
        <v>-</v>
      </c>
      <c r="X8" s="317">
        <f t="shared" si="0"/>
        <v>1</v>
      </c>
      <c r="Y8" s="317">
        <f t="shared" si="0"/>
        <v>1</v>
      </c>
      <c r="Z8" s="317" t="str">
        <f t="shared" si="0"/>
        <v>-</v>
      </c>
      <c r="AA8" s="317" t="str">
        <f t="shared" si="0"/>
        <v>-</v>
      </c>
      <c r="AB8" s="317" t="str">
        <f t="shared" si="0"/>
        <v>-</v>
      </c>
      <c r="AC8" s="317" t="str">
        <f t="shared" si="0"/>
        <v>-</v>
      </c>
      <c r="AD8" s="317" t="str">
        <f t="shared" si="0"/>
        <v>-</v>
      </c>
      <c r="AE8" s="317" t="str">
        <f t="shared" si="0"/>
        <v>-</v>
      </c>
      <c r="AF8" s="317">
        <f t="shared" si="0"/>
        <v>11</v>
      </c>
      <c r="AG8" s="317">
        <f t="shared" si="0"/>
        <v>12</v>
      </c>
      <c r="AH8" s="317" t="str">
        <f t="shared" si="0"/>
        <v>-</v>
      </c>
      <c r="AI8" s="317" t="str">
        <f t="shared" si="0"/>
        <v>-</v>
      </c>
      <c r="AJ8" s="495"/>
      <c r="AK8" s="495"/>
      <c r="AL8" s="495"/>
    </row>
    <row r="9" spans="1:38" s="806" customFormat="1" ht="15" customHeight="1">
      <c r="A9" s="256" t="s">
        <v>605</v>
      </c>
      <c r="B9" s="511">
        <f t="shared" ref="B9:B23" si="1">IF(SUM(D9,F9,H9,J9,L9,N9,P9,T9,V9,X9,Z9,AB9,AD9,AF9,AH9)=0,"-",SUM(D9,F9,H9,J9,L9,N9,P9,T9,V9,X9,Z9,AB9,AD9,AF9,AH9))</f>
        <v>21</v>
      </c>
      <c r="C9" s="503">
        <f t="shared" ref="C9:C23" si="2">IF(SUM(E9,G9,I9,K9,M9,O9,Q9,U9,W9,Y9,AA9,AC9,AE9,AG9,AI9)=0,"-",SUM(E9,G9,I9,K9,M9,O9,Q9,U9,W9,Y9,AA9,AC9,AE9,AG9,AI9))</f>
        <v>24</v>
      </c>
      <c r="D9" s="927">
        <v>4</v>
      </c>
      <c r="E9" s="927">
        <v>4</v>
      </c>
      <c r="F9" s="927">
        <v>2</v>
      </c>
      <c r="G9" s="927">
        <v>2</v>
      </c>
      <c r="H9" s="326" t="s">
        <v>854</v>
      </c>
      <c r="I9" s="326" t="s">
        <v>854</v>
      </c>
      <c r="J9" s="326" t="s">
        <v>854</v>
      </c>
      <c r="K9" s="326" t="s">
        <v>854</v>
      </c>
      <c r="L9" s="326" t="s">
        <v>854</v>
      </c>
      <c r="M9" s="326" t="s">
        <v>854</v>
      </c>
      <c r="N9" s="927">
        <v>1</v>
      </c>
      <c r="O9" s="927">
        <v>1</v>
      </c>
      <c r="P9" s="927">
        <v>3</v>
      </c>
      <c r="Q9" s="927">
        <v>3</v>
      </c>
      <c r="R9" s="927">
        <v>12</v>
      </c>
      <c r="S9" s="927">
        <v>12</v>
      </c>
      <c r="T9" s="927">
        <v>1</v>
      </c>
      <c r="U9" s="927">
        <v>4</v>
      </c>
      <c r="V9" s="326" t="s">
        <v>854</v>
      </c>
      <c r="W9" s="326" t="s">
        <v>854</v>
      </c>
      <c r="X9" s="326" t="s">
        <v>854</v>
      </c>
      <c r="Y9" s="326" t="s">
        <v>854</v>
      </c>
      <c r="Z9" s="326" t="s">
        <v>854</v>
      </c>
      <c r="AA9" s="326" t="s">
        <v>854</v>
      </c>
      <c r="AB9" s="326" t="s">
        <v>854</v>
      </c>
      <c r="AC9" s="326" t="s">
        <v>854</v>
      </c>
      <c r="AD9" s="326" t="s">
        <v>854</v>
      </c>
      <c r="AE9" s="326" t="s">
        <v>854</v>
      </c>
      <c r="AF9" s="927">
        <v>10</v>
      </c>
      <c r="AG9" s="927">
        <v>10</v>
      </c>
      <c r="AH9" s="326" t="s">
        <v>854</v>
      </c>
      <c r="AI9" s="326" t="s">
        <v>854</v>
      </c>
      <c r="AJ9" s="495"/>
      <c r="AK9" s="495"/>
      <c r="AL9" s="495"/>
    </row>
    <row r="10" spans="1:38" s="806" customFormat="1" ht="15" customHeight="1">
      <c r="A10" s="257" t="s">
        <v>606</v>
      </c>
      <c r="B10" s="504">
        <f t="shared" si="1"/>
        <v>5</v>
      </c>
      <c r="C10" s="505">
        <f t="shared" si="2"/>
        <v>15</v>
      </c>
      <c r="D10" s="927" t="s">
        <v>854</v>
      </c>
      <c r="E10" s="927" t="s">
        <v>854</v>
      </c>
      <c r="F10" s="927">
        <v>1</v>
      </c>
      <c r="G10" s="927">
        <v>1</v>
      </c>
      <c r="H10" s="326" t="s">
        <v>854</v>
      </c>
      <c r="I10" s="326" t="s">
        <v>854</v>
      </c>
      <c r="J10" s="326" t="s">
        <v>854</v>
      </c>
      <c r="K10" s="326" t="s">
        <v>854</v>
      </c>
      <c r="L10" s="326" t="s">
        <v>854</v>
      </c>
      <c r="M10" s="326" t="s">
        <v>854</v>
      </c>
      <c r="N10" s="326" t="s">
        <v>854</v>
      </c>
      <c r="O10" s="326" t="s">
        <v>854</v>
      </c>
      <c r="P10" s="326" t="s">
        <v>854</v>
      </c>
      <c r="Q10" s="326" t="s">
        <v>854</v>
      </c>
      <c r="R10" s="927">
        <v>1</v>
      </c>
      <c r="S10" s="927">
        <v>1</v>
      </c>
      <c r="T10" s="927">
        <v>4</v>
      </c>
      <c r="U10" s="927">
        <v>14</v>
      </c>
      <c r="V10" s="326" t="s">
        <v>854</v>
      </c>
      <c r="W10" s="326" t="s">
        <v>854</v>
      </c>
      <c r="X10" s="326" t="s">
        <v>854</v>
      </c>
      <c r="Y10" s="326" t="s">
        <v>854</v>
      </c>
      <c r="Z10" s="326" t="s">
        <v>854</v>
      </c>
      <c r="AA10" s="326" t="s">
        <v>854</v>
      </c>
      <c r="AB10" s="326" t="s">
        <v>854</v>
      </c>
      <c r="AC10" s="326" t="s">
        <v>854</v>
      </c>
      <c r="AD10" s="326" t="s">
        <v>854</v>
      </c>
      <c r="AE10" s="326" t="s">
        <v>854</v>
      </c>
      <c r="AF10" s="326" t="s">
        <v>854</v>
      </c>
      <c r="AG10" s="326" t="s">
        <v>854</v>
      </c>
      <c r="AH10" s="326" t="s">
        <v>854</v>
      </c>
      <c r="AI10" s="326" t="s">
        <v>854</v>
      </c>
      <c r="AJ10" s="495"/>
      <c r="AK10" s="495"/>
      <c r="AL10" s="495"/>
    </row>
    <row r="11" spans="1:38" s="806" customFormat="1" ht="15" customHeight="1">
      <c r="A11" s="257" t="s">
        <v>620</v>
      </c>
      <c r="B11" s="504" t="str">
        <f t="shared" si="1"/>
        <v>-</v>
      </c>
      <c r="C11" s="505" t="str">
        <f t="shared" si="2"/>
        <v>-</v>
      </c>
      <c r="D11" s="326" t="s">
        <v>854</v>
      </c>
      <c r="E11" s="326" t="s">
        <v>854</v>
      </c>
      <c r="F11" s="326" t="s">
        <v>854</v>
      </c>
      <c r="G11" s="326" t="s">
        <v>854</v>
      </c>
      <c r="H11" s="326" t="s">
        <v>854</v>
      </c>
      <c r="I11" s="326" t="s">
        <v>854</v>
      </c>
      <c r="J11" s="326" t="s">
        <v>854</v>
      </c>
      <c r="K11" s="326" t="s">
        <v>854</v>
      </c>
      <c r="L11" s="326" t="s">
        <v>854</v>
      </c>
      <c r="M11" s="326" t="s">
        <v>854</v>
      </c>
      <c r="N11" s="326" t="s">
        <v>854</v>
      </c>
      <c r="O11" s="326" t="s">
        <v>854</v>
      </c>
      <c r="P11" s="326" t="s">
        <v>854</v>
      </c>
      <c r="Q11" s="326" t="s">
        <v>854</v>
      </c>
      <c r="R11" s="326" t="s">
        <v>854</v>
      </c>
      <c r="S11" s="326" t="s">
        <v>854</v>
      </c>
      <c r="T11" s="326" t="s">
        <v>854</v>
      </c>
      <c r="U11" s="326" t="s">
        <v>854</v>
      </c>
      <c r="V11" s="326" t="s">
        <v>854</v>
      </c>
      <c r="W11" s="326" t="s">
        <v>854</v>
      </c>
      <c r="X11" s="326" t="s">
        <v>854</v>
      </c>
      <c r="Y11" s="326" t="s">
        <v>854</v>
      </c>
      <c r="Z11" s="326" t="s">
        <v>854</v>
      </c>
      <c r="AA11" s="326" t="s">
        <v>854</v>
      </c>
      <c r="AB11" s="326" t="s">
        <v>854</v>
      </c>
      <c r="AC11" s="326" t="s">
        <v>854</v>
      </c>
      <c r="AD11" s="326" t="s">
        <v>854</v>
      </c>
      <c r="AE11" s="326" t="s">
        <v>854</v>
      </c>
      <c r="AF11" s="326" t="s">
        <v>854</v>
      </c>
      <c r="AG11" s="326" t="s">
        <v>854</v>
      </c>
      <c r="AH11" s="326" t="s">
        <v>854</v>
      </c>
      <c r="AI11" s="326" t="s">
        <v>854</v>
      </c>
      <c r="AJ11" s="495"/>
      <c r="AK11" s="495"/>
      <c r="AL11" s="495"/>
    </row>
    <row r="12" spans="1:38" s="806" customFormat="1" ht="15" customHeight="1">
      <c r="A12" s="257" t="s">
        <v>625</v>
      </c>
      <c r="B12" s="504">
        <f t="shared" si="1"/>
        <v>1</v>
      </c>
      <c r="C12" s="505">
        <f t="shared" si="2"/>
        <v>6</v>
      </c>
      <c r="D12" s="326" t="s">
        <v>854</v>
      </c>
      <c r="E12" s="326" t="s">
        <v>854</v>
      </c>
      <c r="F12" s="326" t="s">
        <v>854</v>
      </c>
      <c r="G12" s="326" t="s">
        <v>854</v>
      </c>
      <c r="H12" s="326" t="s">
        <v>854</v>
      </c>
      <c r="I12" s="326" t="s">
        <v>854</v>
      </c>
      <c r="J12" s="326" t="s">
        <v>854</v>
      </c>
      <c r="K12" s="326" t="s">
        <v>854</v>
      </c>
      <c r="L12" s="326" t="s">
        <v>854</v>
      </c>
      <c r="M12" s="326" t="s">
        <v>854</v>
      </c>
      <c r="N12" s="326" t="s">
        <v>854</v>
      </c>
      <c r="O12" s="326" t="s">
        <v>854</v>
      </c>
      <c r="P12" s="326" t="s">
        <v>854</v>
      </c>
      <c r="Q12" s="326" t="s">
        <v>854</v>
      </c>
      <c r="R12" s="326" t="s">
        <v>854</v>
      </c>
      <c r="S12" s="326" t="s">
        <v>854</v>
      </c>
      <c r="T12" s="326">
        <v>1</v>
      </c>
      <c r="U12" s="326">
        <v>6</v>
      </c>
      <c r="V12" s="326" t="s">
        <v>854</v>
      </c>
      <c r="W12" s="326" t="s">
        <v>854</v>
      </c>
      <c r="X12" s="326" t="s">
        <v>854</v>
      </c>
      <c r="Y12" s="326" t="s">
        <v>854</v>
      </c>
      <c r="Z12" s="326" t="s">
        <v>854</v>
      </c>
      <c r="AA12" s="326" t="s">
        <v>854</v>
      </c>
      <c r="AB12" s="326" t="s">
        <v>854</v>
      </c>
      <c r="AC12" s="326" t="s">
        <v>854</v>
      </c>
      <c r="AD12" s="326" t="s">
        <v>854</v>
      </c>
      <c r="AE12" s="326" t="s">
        <v>854</v>
      </c>
      <c r="AF12" s="326" t="s">
        <v>854</v>
      </c>
      <c r="AG12" s="326" t="s">
        <v>854</v>
      </c>
      <c r="AH12" s="326" t="s">
        <v>854</v>
      </c>
      <c r="AI12" s="326" t="s">
        <v>854</v>
      </c>
      <c r="AJ12" s="495"/>
      <c r="AK12" s="495"/>
      <c r="AL12" s="495"/>
    </row>
    <row r="13" spans="1:38" s="806" customFormat="1" ht="15" customHeight="1">
      <c r="A13" s="257" t="s">
        <v>609</v>
      </c>
      <c r="B13" s="504" t="str">
        <f t="shared" si="1"/>
        <v>-</v>
      </c>
      <c r="C13" s="505" t="str">
        <f t="shared" si="2"/>
        <v>-</v>
      </c>
      <c r="D13" s="326" t="s">
        <v>854</v>
      </c>
      <c r="E13" s="326" t="s">
        <v>854</v>
      </c>
      <c r="F13" s="326" t="s">
        <v>854</v>
      </c>
      <c r="G13" s="326" t="s">
        <v>854</v>
      </c>
      <c r="H13" s="326" t="s">
        <v>854</v>
      </c>
      <c r="I13" s="326" t="s">
        <v>854</v>
      </c>
      <c r="J13" s="326" t="s">
        <v>854</v>
      </c>
      <c r="K13" s="326" t="s">
        <v>854</v>
      </c>
      <c r="L13" s="326" t="s">
        <v>854</v>
      </c>
      <c r="M13" s="326" t="s">
        <v>854</v>
      </c>
      <c r="N13" s="326" t="s">
        <v>854</v>
      </c>
      <c r="O13" s="326" t="s">
        <v>854</v>
      </c>
      <c r="P13" s="326" t="s">
        <v>854</v>
      </c>
      <c r="Q13" s="326" t="s">
        <v>854</v>
      </c>
      <c r="R13" s="326" t="s">
        <v>854</v>
      </c>
      <c r="S13" s="326" t="s">
        <v>854</v>
      </c>
      <c r="T13" s="326" t="s">
        <v>854</v>
      </c>
      <c r="U13" s="326" t="s">
        <v>854</v>
      </c>
      <c r="V13" s="326" t="s">
        <v>854</v>
      </c>
      <c r="W13" s="326" t="s">
        <v>854</v>
      </c>
      <c r="X13" s="326" t="s">
        <v>854</v>
      </c>
      <c r="Y13" s="326" t="s">
        <v>854</v>
      </c>
      <c r="Z13" s="326" t="s">
        <v>854</v>
      </c>
      <c r="AA13" s="326" t="s">
        <v>854</v>
      </c>
      <c r="AB13" s="326" t="s">
        <v>854</v>
      </c>
      <c r="AC13" s="326" t="s">
        <v>854</v>
      </c>
      <c r="AD13" s="326" t="s">
        <v>854</v>
      </c>
      <c r="AE13" s="326" t="s">
        <v>854</v>
      </c>
      <c r="AF13" s="326" t="s">
        <v>854</v>
      </c>
      <c r="AG13" s="326" t="s">
        <v>854</v>
      </c>
      <c r="AH13" s="326" t="s">
        <v>854</v>
      </c>
      <c r="AI13" s="326" t="s">
        <v>854</v>
      </c>
      <c r="AJ13" s="495"/>
      <c r="AK13" s="495"/>
      <c r="AL13" s="495"/>
    </row>
    <row r="14" spans="1:38" s="806" customFormat="1" ht="15" customHeight="1">
      <c r="A14" s="257" t="s">
        <v>610</v>
      </c>
      <c r="B14" s="504">
        <f t="shared" si="1"/>
        <v>2</v>
      </c>
      <c r="C14" s="505">
        <f t="shared" si="2"/>
        <v>12</v>
      </c>
      <c r="D14" s="326" t="s">
        <v>854</v>
      </c>
      <c r="E14" s="326" t="s">
        <v>854</v>
      </c>
      <c r="F14" s="326" t="s">
        <v>854</v>
      </c>
      <c r="G14" s="326" t="s">
        <v>854</v>
      </c>
      <c r="H14" s="326" t="s">
        <v>854</v>
      </c>
      <c r="I14" s="326" t="s">
        <v>854</v>
      </c>
      <c r="J14" s="326" t="s">
        <v>854</v>
      </c>
      <c r="K14" s="326" t="s">
        <v>854</v>
      </c>
      <c r="L14" s="326" t="s">
        <v>854</v>
      </c>
      <c r="M14" s="326" t="s">
        <v>854</v>
      </c>
      <c r="N14" s="326" t="s">
        <v>854</v>
      </c>
      <c r="O14" s="326" t="s">
        <v>854</v>
      </c>
      <c r="P14" s="326" t="s">
        <v>854</v>
      </c>
      <c r="Q14" s="326" t="s">
        <v>854</v>
      </c>
      <c r="R14" s="326">
        <v>1</v>
      </c>
      <c r="S14" s="326">
        <v>1</v>
      </c>
      <c r="T14" s="326">
        <v>1</v>
      </c>
      <c r="U14" s="326">
        <v>11</v>
      </c>
      <c r="V14" s="326" t="s">
        <v>854</v>
      </c>
      <c r="W14" s="326" t="s">
        <v>854</v>
      </c>
      <c r="X14" s="326">
        <v>1</v>
      </c>
      <c r="Y14" s="326">
        <v>1</v>
      </c>
      <c r="Z14" s="326" t="s">
        <v>854</v>
      </c>
      <c r="AA14" s="326" t="s">
        <v>854</v>
      </c>
      <c r="AB14" s="326" t="s">
        <v>854</v>
      </c>
      <c r="AC14" s="326" t="s">
        <v>854</v>
      </c>
      <c r="AD14" s="326" t="s">
        <v>854</v>
      </c>
      <c r="AE14" s="326" t="s">
        <v>854</v>
      </c>
      <c r="AF14" s="326" t="s">
        <v>854</v>
      </c>
      <c r="AG14" s="326" t="s">
        <v>854</v>
      </c>
      <c r="AH14" s="326" t="s">
        <v>854</v>
      </c>
      <c r="AI14" s="326" t="s">
        <v>854</v>
      </c>
      <c r="AJ14" s="495"/>
      <c r="AK14" s="495"/>
      <c r="AL14" s="495"/>
    </row>
    <row r="15" spans="1:38" s="806" customFormat="1" ht="15" customHeight="1">
      <c r="A15" s="257" t="s">
        <v>611</v>
      </c>
      <c r="B15" s="504" t="str">
        <f t="shared" si="1"/>
        <v>-</v>
      </c>
      <c r="C15" s="505" t="str">
        <f t="shared" si="2"/>
        <v>-</v>
      </c>
      <c r="D15" s="326" t="s">
        <v>854</v>
      </c>
      <c r="E15" s="326" t="s">
        <v>854</v>
      </c>
      <c r="F15" s="326" t="s">
        <v>854</v>
      </c>
      <c r="G15" s="326" t="s">
        <v>854</v>
      </c>
      <c r="H15" s="326" t="s">
        <v>854</v>
      </c>
      <c r="I15" s="326" t="s">
        <v>854</v>
      </c>
      <c r="J15" s="326" t="s">
        <v>854</v>
      </c>
      <c r="K15" s="326" t="s">
        <v>854</v>
      </c>
      <c r="L15" s="326" t="s">
        <v>854</v>
      </c>
      <c r="M15" s="326" t="s">
        <v>854</v>
      </c>
      <c r="N15" s="326" t="s">
        <v>854</v>
      </c>
      <c r="O15" s="326" t="s">
        <v>854</v>
      </c>
      <c r="P15" s="326" t="s">
        <v>854</v>
      </c>
      <c r="Q15" s="326" t="s">
        <v>854</v>
      </c>
      <c r="R15" s="326">
        <v>2</v>
      </c>
      <c r="S15" s="326">
        <v>2</v>
      </c>
      <c r="T15" s="326" t="s">
        <v>854</v>
      </c>
      <c r="U15" s="326" t="s">
        <v>854</v>
      </c>
      <c r="V15" s="326" t="s">
        <v>854</v>
      </c>
      <c r="W15" s="326" t="s">
        <v>854</v>
      </c>
      <c r="X15" s="326" t="s">
        <v>854</v>
      </c>
      <c r="Y15" s="326" t="s">
        <v>854</v>
      </c>
      <c r="Z15" s="326" t="s">
        <v>854</v>
      </c>
      <c r="AA15" s="326" t="s">
        <v>854</v>
      </c>
      <c r="AB15" s="326" t="s">
        <v>854</v>
      </c>
      <c r="AC15" s="326" t="s">
        <v>854</v>
      </c>
      <c r="AD15" s="326" t="s">
        <v>854</v>
      </c>
      <c r="AE15" s="326" t="s">
        <v>854</v>
      </c>
      <c r="AF15" s="326" t="s">
        <v>854</v>
      </c>
      <c r="AG15" s="326" t="s">
        <v>854</v>
      </c>
      <c r="AH15" s="326" t="s">
        <v>854</v>
      </c>
      <c r="AI15" s="326" t="s">
        <v>854</v>
      </c>
      <c r="AJ15" s="495"/>
      <c r="AK15" s="495"/>
      <c r="AL15" s="495"/>
    </row>
    <row r="16" spans="1:38" s="806" customFormat="1" ht="15" customHeight="1">
      <c r="A16" s="258" t="s">
        <v>612</v>
      </c>
      <c r="B16" s="512">
        <f t="shared" si="1"/>
        <v>2</v>
      </c>
      <c r="C16" s="506">
        <f t="shared" si="2"/>
        <v>3</v>
      </c>
      <c r="D16" s="327">
        <v>1</v>
      </c>
      <c r="E16" s="327">
        <v>1</v>
      </c>
      <c r="F16" s="326" t="s">
        <v>854</v>
      </c>
      <c r="G16" s="326" t="s">
        <v>854</v>
      </c>
      <c r="H16" s="326" t="s">
        <v>854</v>
      </c>
      <c r="I16" s="326" t="s">
        <v>854</v>
      </c>
      <c r="J16" s="326" t="s">
        <v>854</v>
      </c>
      <c r="K16" s="326" t="s">
        <v>854</v>
      </c>
      <c r="L16" s="326" t="s">
        <v>854</v>
      </c>
      <c r="M16" s="326" t="s">
        <v>854</v>
      </c>
      <c r="N16" s="326" t="s">
        <v>854</v>
      </c>
      <c r="O16" s="326" t="s">
        <v>854</v>
      </c>
      <c r="P16" s="326" t="s">
        <v>854</v>
      </c>
      <c r="Q16" s="326" t="s">
        <v>854</v>
      </c>
      <c r="R16" s="327">
        <v>3</v>
      </c>
      <c r="S16" s="327">
        <v>3</v>
      </c>
      <c r="T16" s="327" t="s">
        <v>854</v>
      </c>
      <c r="U16" s="327" t="s">
        <v>854</v>
      </c>
      <c r="V16" s="327" t="s">
        <v>854</v>
      </c>
      <c r="W16" s="327" t="s">
        <v>854</v>
      </c>
      <c r="X16" s="327" t="s">
        <v>854</v>
      </c>
      <c r="Y16" s="327" t="s">
        <v>854</v>
      </c>
      <c r="Z16" s="327" t="s">
        <v>854</v>
      </c>
      <c r="AA16" s="327" t="s">
        <v>854</v>
      </c>
      <c r="AB16" s="327" t="s">
        <v>854</v>
      </c>
      <c r="AC16" s="327" t="s">
        <v>854</v>
      </c>
      <c r="AD16" s="327" t="s">
        <v>854</v>
      </c>
      <c r="AE16" s="327" t="s">
        <v>854</v>
      </c>
      <c r="AF16" s="327">
        <v>1</v>
      </c>
      <c r="AG16" s="327">
        <v>2</v>
      </c>
      <c r="AH16" s="326" t="s">
        <v>854</v>
      </c>
      <c r="AI16" s="326" t="s">
        <v>854</v>
      </c>
      <c r="AJ16" s="495"/>
      <c r="AK16" s="495"/>
      <c r="AL16" s="495"/>
    </row>
    <row r="17" spans="1:38" s="806" customFormat="1" ht="15" customHeight="1">
      <c r="A17" s="248" t="s">
        <v>629</v>
      </c>
      <c r="B17" s="317">
        <f t="shared" si="1"/>
        <v>5</v>
      </c>
      <c r="C17" s="502">
        <f t="shared" si="2"/>
        <v>5</v>
      </c>
      <c r="D17" s="317" t="str">
        <f t="shared" ref="D17:AH17" si="3">IF(SUM(D18)=0,"-",SUM(D18))</f>
        <v>-</v>
      </c>
      <c r="E17" s="317" t="str">
        <f t="shared" si="3"/>
        <v>-</v>
      </c>
      <c r="F17" s="317">
        <f t="shared" si="3"/>
        <v>5</v>
      </c>
      <c r="G17" s="317">
        <f t="shared" si="3"/>
        <v>5</v>
      </c>
      <c r="H17" s="317" t="str">
        <f t="shared" si="3"/>
        <v>-</v>
      </c>
      <c r="I17" s="317" t="str">
        <f t="shared" si="3"/>
        <v>-</v>
      </c>
      <c r="J17" s="317" t="str">
        <f t="shared" si="3"/>
        <v>-</v>
      </c>
      <c r="K17" s="317" t="str">
        <f t="shared" si="3"/>
        <v>-</v>
      </c>
      <c r="L17" s="317" t="str">
        <f t="shared" si="3"/>
        <v>-</v>
      </c>
      <c r="M17" s="317" t="str">
        <f t="shared" si="3"/>
        <v>-</v>
      </c>
      <c r="N17" s="317" t="str">
        <f t="shared" si="3"/>
        <v>-</v>
      </c>
      <c r="O17" s="317" t="str">
        <f t="shared" si="3"/>
        <v>-</v>
      </c>
      <c r="P17" s="317" t="str">
        <f t="shared" si="3"/>
        <v>-</v>
      </c>
      <c r="Q17" s="317" t="str">
        <f t="shared" si="3"/>
        <v>-</v>
      </c>
      <c r="R17" s="317">
        <f t="shared" si="3"/>
        <v>5</v>
      </c>
      <c r="S17" s="317">
        <f t="shared" si="3"/>
        <v>5</v>
      </c>
      <c r="T17" s="317" t="str">
        <f t="shared" si="3"/>
        <v>-</v>
      </c>
      <c r="U17" s="317" t="str">
        <f t="shared" si="3"/>
        <v>-</v>
      </c>
      <c r="V17" s="317" t="str">
        <f t="shared" si="3"/>
        <v>-</v>
      </c>
      <c r="W17" s="317" t="str">
        <f t="shared" si="3"/>
        <v>-</v>
      </c>
      <c r="X17" s="317" t="str">
        <f t="shared" si="3"/>
        <v>-</v>
      </c>
      <c r="Y17" s="317" t="str">
        <f t="shared" si="3"/>
        <v>-</v>
      </c>
      <c r="Z17" s="317" t="str">
        <f t="shared" si="3"/>
        <v>-</v>
      </c>
      <c r="AA17" s="317" t="str">
        <f t="shared" si="3"/>
        <v>-</v>
      </c>
      <c r="AB17" s="317" t="str">
        <f t="shared" si="3"/>
        <v>-</v>
      </c>
      <c r="AC17" s="317" t="str">
        <f t="shared" si="3"/>
        <v>-</v>
      </c>
      <c r="AD17" s="317" t="str">
        <f t="shared" si="3"/>
        <v>-</v>
      </c>
      <c r="AE17" s="317" t="str">
        <f t="shared" si="3"/>
        <v>-</v>
      </c>
      <c r="AF17" s="317" t="str">
        <f t="shared" si="3"/>
        <v>-</v>
      </c>
      <c r="AG17" s="317" t="str">
        <f t="shared" si="3"/>
        <v>-</v>
      </c>
      <c r="AH17" s="317" t="str">
        <f t="shared" si="3"/>
        <v>-</v>
      </c>
      <c r="AI17" s="317" t="str">
        <f>IF(SUM(AI18)=0,"-",SUM(AI18))</f>
        <v>-</v>
      </c>
      <c r="AJ17" s="495"/>
      <c r="AK17" s="495"/>
      <c r="AL17" s="495"/>
    </row>
    <row r="18" spans="1:38" s="806" customFormat="1" ht="15" customHeight="1">
      <c r="A18" s="259" t="s">
        <v>623</v>
      </c>
      <c r="B18" s="513">
        <f t="shared" si="1"/>
        <v>5</v>
      </c>
      <c r="C18" s="507">
        <f t="shared" si="2"/>
        <v>5</v>
      </c>
      <c r="D18" s="508" t="s">
        <v>241</v>
      </c>
      <c r="E18" s="508" t="s">
        <v>241</v>
      </c>
      <c r="F18" s="508">
        <v>5</v>
      </c>
      <c r="G18" s="508">
        <v>5</v>
      </c>
      <c r="H18" s="508" t="s">
        <v>241</v>
      </c>
      <c r="I18" s="508" t="s">
        <v>241</v>
      </c>
      <c r="J18" s="508" t="s">
        <v>241</v>
      </c>
      <c r="K18" s="508" t="s">
        <v>241</v>
      </c>
      <c r="L18" s="508" t="s">
        <v>241</v>
      </c>
      <c r="M18" s="508" t="s">
        <v>241</v>
      </c>
      <c r="N18" s="508" t="s">
        <v>241</v>
      </c>
      <c r="O18" s="508" t="s">
        <v>241</v>
      </c>
      <c r="P18" s="508" t="s">
        <v>241</v>
      </c>
      <c r="Q18" s="508" t="s">
        <v>241</v>
      </c>
      <c r="R18" s="508">
        <v>5</v>
      </c>
      <c r="S18" s="508">
        <v>5</v>
      </c>
      <c r="T18" s="508" t="s">
        <v>241</v>
      </c>
      <c r="U18" s="508" t="s">
        <v>241</v>
      </c>
      <c r="V18" s="508" t="s">
        <v>241</v>
      </c>
      <c r="W18" s="508" t="s">
        <v>241</v>
      </c>
      <c r="X18" s="508" t="s">
        <v>241</v>
      </c>
      <c r="Y18" s="508" t="s">
        <v>241</v>
      </c>
      <c r="Z18" s="508" t="s">
        <v>241</v>
      </c>
      <c r="AA18" s="508" t="s">
        <v>241</v>
      </c>
      <c r="AB18" s="508" t="s">
        <v>241</v>
      </c>
      <c r="AC18" s="508" t="s">
        <v>241</v>
      </c>
      <c r="AD18" s="508" t="s">
        <v>241</v>
      </c>
      <c r="AE18" s="508" t="s">
        <v>241</v>
      </c>
      <c r="AF18" s="508" t="s">
        <v>241</v>
      </c>
      <c r="AG18" s="508" t="s">
        <v>241</v>
      </c>
      <c r="AH18" s="508" t="s">
        <v>241</v>
      </c>
      <c r="AI18" s="508" t="s">
        <v>241</v>
      </c>
      <c r="AJ18" s="495"/>
      <c r="AK18" s="495"/>
      <c r="AL18" s="495"/>
    </row>
    <row r="19" spans="1:38" s="806" customFormat="1" ht="15" customHeight="1">
      <c r="A19" s="248" t="s">
        <v>615</v>
      </c>
      <c r="B19" s="317" t="str">
        <f t="shared" si="1"/>
        <v>-</v>
      </c>
      <c r="C19" s="502" t="str">
        <f t="shared" si="2"/>
        <v>-</v>
      </c>
      <c r="D19" s="317" t="str">
        <f t="shared" ref="D19:AH19" si="4">IF(SUM(D20:D23)=0,"-",SUM(D20:D23))</f>
        <v>-</v>
      </c>
      <c r="E19" s="317" t="str">
        <f t="shared" si="4"/>
        <v>-</v>
      </c>
      <c r="F19" s="317" t="str">
        <f t="shared" si="4"/>
        <v>-</v>
      </c>
      <c r="G19" s="317" t="str">
        <f t="shared" si="4"/>
        <v>-</v>
      </c>
      <c r="H19" s="317" t="str">
        <f t="shared" si="4"/>
        <v>-</v>
      </c>
      <c r="I19" s="317" t="str">
        <f t="shared" si="4"/>
        <v>-</v>
      </c>
      <c r="J19" s="317" t="str">
        <f t="shared" si="4"/>
        <v>-</v>
      </c>
      <c r="K19" s="317" t="str">
        <f t="shared" si="4"/>
        <v>-</v>
      </c>
      <c r="L19" s="317" t="str">
        <f t="shared" si="4"/>
        <v>-</v>
      </c>
      <c r="M19" s="317" t="str">
        <f t="shared" si="4"/>
        <v>-</v>
      </c>
      <c r="N19" s="317" t="str">
        <f t="shared" si="4"/>
        <v>-</v>
      </c>
      <c r="O19" s="317" t="str">
        <f t="shared" si="4"/>
        <v>-</v>
      </c>
      <c r="P19" s="317" t="str">
        <f t="shared" si="4"/>
        <v>-</v>
      </c>
      <c r="Q19" s="317" t="str">
        <f t="shared" si="4"/>
        <v>-</v>
      </c>
      <c r="R19" s="317">
        <f t="shared" si="4"/>
        <v>7</v>
      </c>
      <c r="S19" s="317">
        <f t="shared" si="4"/>
        <v>7</v>
      </c>
      <c r="T19" s="317" t="str">
        <f t="shared" si="4"/>
        <v>-</v>
      </c>
      <c r="U19" s="317" t="str">
        <f t="shared" si="4"/>
        <v>-</v>
      </c>
      <c r="V19" s="317" t="str">
        <f t="shared" si="4"/>
        <v>-</v>
      </c>
      <c r="W19" s="317" t="str">
        <f t="shared" si="4"/>
        <v>-</v>
      </c>
      <c r="X19" s="317" t="str">
        <f t="shared" si="4"/>
        <v>-</v>
      </c>
      <c r="Y19" s="317" t="str">
        <f t="shared" si="4"/>
        <v>-</v>
      </c>
      <c r="Z19" s="317" t="str">
        <f t="shared" si="4"/>
        <v>-</v>
      </c>
      <c r="AA19" s="317" t="str">
        <f t="shared" si="4"/>
        <v>-</v>
      </c>
      <c r="AB19" s="317" t="str">
        <f t="shared" si="4"/>
        <v>-</v>
      </c>
      <c r="AC19" s="317" t="str">
        <f t="shared" si="4"/>
        <v>-</v>
      </c>
      <c r="AD19" s="317" t="str">
        <f t="shared" si="4"/>
        <v>-</v>
      </c>
      <c r="AE19" s="317" t="str">
        <f t="shared" si="4"/>
        <v>-</v>
      </c>
      <c r="AF19" s="317" t="str">
        <f t="shared" si="4"/>
        <v>-</v>
      </c>
      <c r="AG19" s="317" t="str">
        <f t="shared" si="4"/>
        <v>-</v>
      </c>
      <c r="AH19" s="317" t="str">
        <f t="shared" si="4"/>
        <v>-</v>
      </c>
      <c r="AI19" s="317" t="str">
        <f>IF(SUM(AI20:AI23)=0,"-",SUM(AI20:AI23))</f>
        <v>-</v>
      </c>
      <c r="AJ19" s="495"/>
      <c r="AK19" s="495"/>
      <c r="AL19" s="495"/>
    </row>
    <row r="20" spans="1:38" s="806" customFormat="1" ht="15" customHeight="1">
      <c r="A20" s="256" t="s">
        <v>616</v>
      </c>
      <c r="B20" s="511" t="str">
        <f t="shared" si="1"/>
        <v>-</v>
      </c>
      <c r="C20" s="503" t="str">
        <f t="shared" si="2"/>
        <v>-</v>
      </c>
      <c r="D20" s="325" t="s">
        <v>829</v>
      </c>
      <c r="E20" s="325" t="s">
        <v>829</v>
      </c>
      <c r="F20" s="325" t="s">
        <v>829</v>
      </c>
      <c r="G20" s="325" t="s">
        <v>829</v>
      </c>
      <c r="H20" s="325" t="s">
        <v>829</v>
      </c>
      <c r="I20" s="325" t="s">
        <v>829</v>
      </c>
      <c r="J20" s="325" t="s">
        <v>829</v>
      </c>
      <c r="K20" s="325" t="s">
        <v>829</v>
      </c>
      <c r="L20" s="325" t="s">
        <v>829</v>
      </c>
      <c r="M20" s="325" t="s">
        <v>829</v>
      </c>
      <c r="N20" s="325" t="s">
        <v>829</v>
      </c>
      <c r="O20" s="325" t="s">
        <v>829</v>
      </c>
      <c r="P20" s="325" t="s">
        <v>829</v>
      </c>
      <c r="Q20" s="325" t="s">
        <v>829</v>
      </c>
      <c r="R20" s="325">
        <v>1</v>
      </c>
      <c r="S20" s="325">
        <v>1</v>
      </c>
      <c r="T20" s="325" t="s">
        <v>829</v>
      </c>
      <c r="U20" s="325" t="s">
        <v>829</v>
      </c>
      <c r="V20" s="325" t="s">
        <v>829</v>
      </c>
      <c r="W20" s="325" t="s">
        <v>829</v>
      </c>
      <c r="X20" s="325" t="s">
        <v>829</v>
      </c>
      <c r="Y20" s="325" t="s">
        <v>829</v>
      </c>
      <c r="Z20" s="325" t="s">
        <v>829</v>
      </c>
      <c r="AA20" s="325" t="s">
        <v>829</v>
      </c>
      <c r="AB20" s="325" t="s">
        <v>829</v>
      </c>
      <c r="AC20" s="325" t="s">
        <v>829</v>
      </c>
      <c r="AD20" s="325" t="s">
        <v>829</v>
      </c>
      <c r="AE20" s="325" t="s">
        <v>829</v>
      </c>
      <c r="AF20" s="325" t="s">
        <v>829</v>
      </c>
      <c r="AG20" s="325" t="s">
        <v>829</v>
      </c>
      <c r="AH20" s="325" t="s">
        <v>829</v>
      </c>
      <c r="AI20" s="325" t="s">
        <v>829</v>
      </c>
      <c r="AJ20" s="495"/>
      <c r="AK20" s="495"/>
      <c r="AL20" s="495"/>
    </row>
    <row r="21" spans="1:38" s="806" customFormat="1" ht="15" customHeight="1">
      <c r="A21" s="257" t="s">
        <v>617</v>
      </c>
      <c r="B21" s="504" t="str">
        <f t="shared" si="1"/>
        <v>-</v>
      </c>
      <c r="C21" s="505" t="str">
        <f t="shared" si="2"/>
        <v>-</v>
      </c>
      <c r="D21" s="326" t="s">
        <v>829</v>
      </c>
      <c r="E21" s="326" t="s">
        <v>829</v>
      </c>
      <c r="F21" s="326" t="s">
        <v>829</v>
      </c>
      <c r="G21" s="326" t="s">
        <v>829</v>
      </c>
      <c r="H21" s="326" t="s">
        <v>829</v>
      </c>
      <c r="I21" s="326" t="s">
        <v>829</v>
      </c>
      <c r="J21" s="326" t="s">
        <v>829</v>
      </c>
      <c r="K21" s="326" t="s">
        <v>829</v>
      </c>
      <c r="L21" s="326" t="s">
        <v>829</v>
      </c>
      <c r="M21" s="326" t="s">
        <v>829</v>
      </c>
      <c r="N21" s="326" t="s">
        <v>829</v>
      </c>
      <c r="O21" s="326" t="s">
        <v>829</v>
      </c>
      <c r="P21" s="326" t="s">
        <v>829</v>
      </c>
      <c r="Q21" s="326" t="s">
        <v>829</v>
      </c>
      <c r="R21" s="326">
        <v>3</v>
      </c>
      <c r="S21" s="326">
        <v>3</v>
      </c>
      <c r="T21" s="326" t="s">
        <v>829</v>
      </c>
      <c r="U21" s="326" t="s">
        <v>829</v>
      </c>
      <c r="V21" s="326" t="s">
        <v>829</v>
      </c>
      <c r="W21" s="326" t="s">
        <v>829</v>
      </c>
      <c r="X21" s="326" t="s">
        <v>829</v>
      </c>
      <c r="Y21" s="326" t="s">
        <v>829</v>
      </c>
      <c r="Z21" s="326" t="s">
        <v>829</v>
      </c>
      <c r="AA21" s="326" t="s">
        <v>829</v>
      </c>
      <c r="AB21" s="326" t="s">
        <v>829</v>
      </c>
      <c r="AC21" s="326" t="s">
        <v>829</v>
      </c>
      <c r="AD21" s="326" t="s">
        <v>829</v>
      </c>
      <c r="AE21" s="326" t="s">
        <v>829</v>
      </c>
      <c r="AF21" s="326" t="s">
        <v>829</v>
      </c>
      <c r="AG21" s="326" t="s">
        <v>829</v>
      </c>
      <c r="AH21" s="326" t="s">
        <v>829</v>
      </c>
      <c r="AI21" s="326" t="s">
        <v>829</v>
      </c>
      <c r="AJ21" s="495"/>
      <c r="AK21" s="495"/>
      <c r="AL21" s="495"/>
    </row>
    <row r="22" spans="1:38" s="806" customFormat="1" ht="15" customHeight="1">
      <c r="A22" s="257" t="s">
        <v>618</v>
      </c>
      <c r="B22" s="504" t="str">
        <f t="shared" si="1"/>
        <v>-</v>
      </c>
      <c r="C22" s="505" t="str">
        <f t="shared" si="2"/>
        <v>-</v>
      </c>
      <c r="D22" s="326" t="s">
        <v>830</v>
      </c>
      <c r="E22" s="326" t="s">
        <v>830</v>
      </c>
      <c r="F22" s="326" t="s">
        <v>830</v>
      </c>
      <c r="G22" s="326" t="s">
        <v>830</v>
      </c>
      <c r="H22" s="326" t="s">
        <v>830</v>
      </c>
      <c r="I22" s="326" t="s">
        <v>830</v>
      </c>
      <c r="J22" s="326" t="s">
        <v>830</v>
      </c>
      <c r="K22" s="326" t="s">
        <v>830</v>
      </c>
      <c r="L22" s="326" t="s">
        <v>830</v>
      </c>
      <c r="M22" s="326" t="s">
        <v>830</v>
      </c>
      <c r="N22" s="326" t="s">
        <v>830</v>
      </c>
      <c r="O22" s="326" t="s">
        <v>830</v>
      </c>
      <c r="P22" s="326" t="s">
        <v>830</v>
      </c>
      <c r="Q22" s="326" t="s">
        <v>830</v>
      </c>
      <c r="R22" s="326">
        <v>2</v>
      </c>
      <c r="S22" s="326">
        <v>2</v>
      </c>
      <c r="T22" s="326" t="s">
        <v>829</v>
      </c>
      <c r="U22" s="326" t="s">
        <v>829</v>
      </c>
      <c r="V22" s="326" t="s">
        <v>829</v>
      </c>
      <c r="W22" s="326" t="s">
        <v>829</v>
      </c>
      <c r="X22" s="326" t="s">
        <v>829</v>
      </c>
      <c r="Y22" s="326" t="s">
        <v>829</v>
      </c>
      <c r="Z22" s="326" t="s">
        <v>829</v>
      </c>
      <c r="AA22" s="326" t="s">
        <v>829</v>
      </c>
      <c r="AB22" s="326" t="s">
        <v>829</v>
      </c>
      <c r="AC22" s="326" t="s">
        <v>829</v>
      </c>
      <c r="AD22" s="326" t="s">
        <v>829</v>
      </c>
      <c r="AE22" s="326" t="s">
        <v>829</v>
      </c>
      <c r="AF22" s="326" t="s">
        <v>829</v>
      </c>
      <c r="AG22" s="326" t="s">
        <v>829</v>
      </c>
      <c r="AH22" s="326" t="s">
        <v>829</v>
      </c>
      <c r="AI22" s="326" t="s">
        <v>829</v>
      </c>
      <c r="AJ22" s="495"/>
      <c r="AK22" s="495"/>
      <c r="AL22" s="495"/>
    </row>
    <row r="23" spans="1:38" s="806" customFormat="1" ht="15" customHeight="1">
      <c r="A23" s="258" t="s">
        <v>619</v>
      </c>
      <c r="B23" s="512" t="str">
        <f t="shared" si="1"/>
        <v>-</v>
      </c>
      <c r="C23" s="506" t="str">
        <f t="shared" si="2"/>
        <v>-</v>
      </c>
      <c r="D23" s="327" t="s">
        <v>829</v>
      </c>
      <c r="E23" s="327" t="s">
        <v>829</v>
      </c>
      <c r="F23" s="327" t="s">
        <v>829</v>
      </c>
      <c r="G23" s="327" t="s">
        <v>829</v>
      </c>
      <c r="H23" s="327" t="s">
        <v>829</v>
      </c>
      <c r="I23" s="327" t="s">
        <v>829</v>
      </c>
      <c r="J23" s="327" t="s">
        <v>829</v>
      </c>
      <c r="K23" s="327" t="s">
        <v>829</v>
      </c>
      <c r="L23" s="327" t="s">
        <v>829</v>
      </c>
      <c r="M23" s="327" t="s">
        <v>829</v>
      </c>
      <c r="N23" s="327" t="s">
        <v>829</v>
      </c>
      <c r="O23" s="327" t="s">
        <v>829</v>
      </c>
      <c r="P23" s="327" t="s">
        <v>829</v>
      </c>
      <c r="Q23" s="327" t="s">
        <v>829</v>
      </c>
      <c r="R23" s="327">
        <v>1</v>
      </c>
      <c r="S23" s="327">
        <v>1</v>
      </c>
      <c r="T23" s="327" t="s">
        <v>829</v>
      </c>
      <c r="U23" s="327" t="s">
        <v>829</v>
      </c>
      <c r="V23" s="327" t="s">
        <v>829</v>
      </c>
      <c r="W23" s="327" t="s">
        <v>829</v>
      </c>
      <c r="X23" s="327" t="s">
        <v>829</v>
      </c>
      <c r="Y23" s="327" t="s">
        <v>829</v>
      </c>
      <c r="Z23" s="327" t="s">
        <v>829</v>
      </c>
      <c r="AA23" s="327" t="s">
        <v>829</v>
      </c>
      <c r="AB23" s="327" t="s">
        <v>829</v>
      </c>
      <c r="AC23" s="327" t="s">
        <v>829</v>
      </c>
      <c r="AD23" s="327" t="s">
        <v>829</v>
      </c>
      <c r="AE23" s="327" t="s">
        <v>829</v>
      </c>
      <c r="AF23" s="327" t="s">
        <v>829</v>
      </c>
      <c r="AG23" s="327" t="s">
        <v>829</v>
      </c>
      <c r="AH23" s="327" t="s">
        <v>829</v>
      </c>
      <c r="AI23" s="327" t="s">
        <v>829</v>
      </c>
      <c r="AJ23" s="495"/>
      <c r="AK23" s="495"/>
      <c r="AL23" s="495"/>
    </row>
    <row r="24" spans="1:38" s="806" customFormat="1" ht="15" customHeight="1">
      <c r="A24" s="509" t="s">
        <v>437</v>
      </c>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495"/>
      <c r="AK24" s="495"/>
      <c r="AL24" s="495"/>
    </row>
    <row r="25" spans="1:38" s="806" customFormat="1" ht="15" customHeight="1">
      <c r="A25" s="509"/>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495"/>
      <c r="AK25" s="495"/>
      <c r="AL25" s="495"/>
    </row>
    <row r="26" spans="1:38" s="806" customFormat="1" ht="15" customHeight="1">
      <c r="A26" s="509" t="s">
        <v>438</v>
      </c>
      <c r="B26" s="321"/>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495"/>
      <c r="AK26" s="495"/>
      <c r="AL26" s="495"/>
    </row>
    <row r="27" spans="1:38" s="806" customFormat="1" ht="15" customHeight="1">
      <c r="A27" s="417" t="s">
        <v>641</v>
      </c>
      <c r="B27" s="321"/>
      <c r="C27" s="321"/>
      <c r="D27" s="321"/>
      <c r="E27" s="321"/>
      <c r="F27" s="321"/>
      <c r="G27" s="321"/>
      <c r="H27" s="321"/>
      <c r="I27" s="321"/>
      <c r="J27" s="321"/>
      <c r="K27" s="321"/>
      <c r="L27" s="321"/>
      <c r="M27" s="321"/>
      <c r="N27" s="321"/>
      <c r="O27" s="321"/>
      <c r="P27" s="321"/>
      <c r="Q27" s="321"/>
      <c r="R27" s="321"/>
      <c r="S27" s="321"/>
      <c r="T27" s="321"/>
      <c r="U27" s="321"/>
      <c r="V27" s="321"/>
      <c r="W27" s="321"/>
      <c r="X27" s="321"/>
      <c r="Y27" s="321"/>
      <c r="Z27" s="321"/>
      <c r="AA27" s="321"/>
      <c r="AB27" s="321"/>
      <c r="AC27" s="321"/>
      <c r="AD27" s="321"/>
      <c r="AE27" s="321"/>
      <c r="AF27" s="321"/>
      <c r="AG27" s="321"/>
      <c r="AH27" s="321"/>
      <c r="AI27" s="321"/>
      <c r="AJ27" s="495"/>
      <c r="AK27" s="495"/>
      <c r="AL27" s="495"/>
    </row>
    <row r="28" spans="1:38" s="878" customFormat="1" ht="13.5" customHeight="1">
      <c r="A28" s="190"/>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39"/>
      <c r="AK28" s="139"/>
      <c r="AL28" s="139"/>
    </row>
    <row r="29" spans="1:38" s="177" customFormat="1" ht="13.5" customHeight="1">
      <c r="B29" s="123"/>
      <c r="C29" s="123"/>
      <c r="D29" s="123"/>
      <c r="E29" s="123"/>
      <c r="F29" s="123"/>
      <c r="G29" s="123"/>
      <c r="H29" s="123"/>
      <c r="I29" s="123"/>
      <c r="J29" s="123"/>
      <c r="K29" s="123"/>
      <c r="L29" s="123"/>
      <c r="M29" s="123"/>
      <c r="N29" s="112"/>
      <c r="O29" s="112"/>
      <c r="P29" s="112"/>
      <c r="Q29" s="112"/>
      <c r="R29" s="112"/>
      <c r="S29" s="112"/>
      <c r="T29" s="112"/>
      <c r="U29" s="112"/>
      <c r="V29" s="112"/>
      <c r="W29" s="112"/>
      <c r="X29" s="112"/>
      <c r="Y29" s="112"/>
      <c r="Z29" s="112"/>
      <c r="AA29" s="112"/>
      <c r="AB29" s="112"/>
      <c r="AC29" s="112"/>
      <c r="AD29" s="112"/>
      <c r="AE29" s="112"/>
    </row>
    <row r="30" spans="1:38" s="177" customFormat="1" ht="13.5" customHeight="1">
      <c r="B30" s="123"/>
      <c r="C30" s="123"/>
      <c r="D30" s="123"/>
      <c r="E30" s="123"/>
      <c r="F30" s="123"/>
      <c r="G30" s="123"/>
      <c r="H30" s="123"/>
      <c r="I30" s="123"/>
      <c r="J30" s="123"/>
      <c r="K30" s="123"/>
      <c r="L30" s="123"/>
      <c r="M30" s="123"/>
      <c r="N30" s="112"/>
      <c r="O30" s="112"/>
      <c r="P30" s="112"/>
      <c r="Q30" s="112"/>
      <c r="R30" s="112"/>
      <c r="S30" s="112"/>
      <c r="T30" s="112"/>
      <c r="U30" s="112"/>
      <c r="V30" s="112"/>
      <c r="W30" s="112"/>
      <c r="X30" s="112"/>
      <c r="Y30" s="112"/>
      <c r="Z30" s="112"/>
      <c r="AA30" s="112"/>
      <c r="AB30" s="112"/>
      <c r="AC30" s="112"/>
      <c r="AD30" s="112"/>
      <c r="AE30" s="112"/>
    </row>
    <row r="31" spans="1:38" s="177" customFormat="1" ht="13.5" customHeight="1">
      <c r="B31" s="123"/>
      <c r="C31" s="123"/>
      <c r="D31" s="123"/>
      <c r="E31" s="123"/>
      <c r="F31" s="123"/>
      <c r="G31" s="123"/>
      <c r="H31" s="123"/>
      <c r="I31" s="123"/>
      <c r="J31" s="123"/>
      <c r="K31" s="123"/>
      <c r="L31" s="123"/>
      <c r="M31" s="123"/>
      <c r="N31" s="112"/>
      <c r="O31" s="112"/>
      <c r="P31" s="112"/>
      <c r="Q31" s="112"/>
      <c r="R31" s="112"/>
      <c r="S31" s="112"/>
      <c r="T31" s="112"/>
      <c r="U31" s="112"/>
      <c r="V31" s="112"/>
      <c r="W31" s="112"/>
      <c r="X31" s="112"/>
      <c r="Y31" s="112"/>
      <c r="Z31" s="112"/>
      <c r="AA31" s="112"/>
      <c r="AB31" s="112"/>
      <c r="AC31" s="112"/>
      <c r="AD31" s="112"/>
      <c r="AE31" s="112"/>
    </row>
    <row r="32" spans="1:38" s="177" customFormat="1" ht="15">
      <c r="B32" s="139"/>
      <c r="C32" s="139"/>
      <c r="D32" s="139"/>
      <c r="E32" s="139"/>
      <c r="F32" s="139"/>
      <c r="G32" s="139"/>
      <c r="H32" s="139"/>
      <c r="I32" s="139"/>
      <c r="J32" s="139"/>
      <c r="K32" s="139"/>
      <c r="L32" s="139"/>
      <c r="M32" s="139"/>
      <c r="N32" s="108"/>
      <c r="O32" s="108"/>
      <c r="P32" s="108"/>
      <c r="Q32" s="108"/>
      <c r="R32" s="108"/>
      <c r="S32" s="108"/>
      <c r="T32" s="108"/>
      <c r="U32" s="108"/>
      <c r="V32" s="108"/>
      <c r="W32" s="108"/>
      <c r="X32" s="108"/>
      <c r="Y32" s="108"/>
      <c r="Z32" s="108"/>
      <c r="AA32" s="108"/>
      <c r="AB32" s="108"/>
      <c r="AC32" s="108"/>
      <c r="AD32" s="108"/>
      <c r="AE32" s="108"/>
    </row>
    <row r="33" spans="1:31" s="177" customFormat="1" ht="15">
      <c r="A33" s="191"/>
      <c r="B33" s="139"/>
      <c r="C33" s="139"/>
      <c r="D33" s="139"/>
      <c r="E33" s="139"/>
      <c r="F33" s="139"/>
      <c r="G33" s="139"/>
      <c r="H33" s="139"/>
      <c r="I33" s="139"/>
      <c r="J33" s="139"/>
      <c r="K33" s="139"/>
      <c r="L33" s="139"/>
      <c r="M33" s="139"/>
      <c r="N33" s="108"/>
      <c r="O33" s="108"/>
      <c r="P33" s="108"/>
      <c r="Q33" s="108"/>
      <c r="R33" s="108"/>
      <c r="S33" s="108"/>
      <c r="T33" s="108"/>
      <c r="U33" s="108"/>
      <c r="V33" s="108"/>
      <c r="W33" s="108"/>
      <c r="X33" s="108"/>
      <c r="Y33" s="108"/>
      <c r="Z33" s="108"/>
      <c r="AA33" s="108"/>
      <c r="AB33" s="108"/>
      <c r="AC33" s="108"/>
      <c r="AD33" s="108"/>
      <c r="AE33" s="108"/>
    </row>
    <row r="34" spans="1:31" s="177" customFormat="1" ht="15">
      <c r="A34" s="191"/>
      <c r="B34" s="139"/>
      <c r="C34" s="139"/>
      <c r="D34" s="139"/>
      <c r="E34" s="139"/>
      <c r="F34" s="139"/>
      <c r="G34" s="139"/>
      <c r="H34" s="139"/>
      <c r="I34" s="139"/>
      <c r="J34" s="139"/>
      <c r="K34" s="139"/>
      <c r="L34" s="139"/>
      <c r="M34" s="139"/>
      <c r="N34" s="108"/>
      <c r="O34" s="108"/>
      <c r="P34" s="108"/>
      <c r="Q34" s="108"/>
      <c r="R34" s="108"/>
      <c r="S34" s="108"/>
      <c r="T34" s="108"/>
      <c r="U34" s="108"/>
      <c r="V34" s="108"/>
      <c r="W34" s="108"/>
      <c r="X34" s="108"/>
      <c r="Y34" s="108"/>
      <c r="Z34" s="108"/>
      <c r="AA34" s="108"/>
      <c r="AB34" s="108"/>
      <c r="AC34" s="108"/>
      <c r="AD34" s="108"/>
      <c r="AE34" s="108"/>
    </row>
    <row r="35" spans="1:31" s="177" customFormat="1" ht="15">
      <c r="A35" s="191"/>
      <c r="B35" s="139"/>
      <c r="C35" s="139"/>
      <c r="D35" s="139"/>
      <c r="E35" s="139"/>
      <c r="F35" s="139"/>
      <c r="G35" s="139"/>
      <c r="H35" s="139"/>
      <c r="I35" s="139"/>
      <c r="J35" s="139"/>
      <c r="K35" s="139"/>
      <c r="L35" s="139"/>
      <c r="M35" s="139"/>
      <c r="N35" s="108"/>
      <c r="O35" s="108"/>
      <c r="P35" s="108"/>
      <c r="Q35" s="108"/>
      <c r="R35" s="108"/>
      <c r="S35" s="108"/>
      <c r="T35" s="108"/>
      <c r="U35" s="108"/>
      <c r="V35" s="108"/>
      <c r="W35" s="108"/>
      <c r="X35" s="108"/>
      <c r="Y35" s="108"/>
      <c r="Z35" s="108"/>
      <c r="AA35" s="108"/>
      <c r="AB35" s="108"/>
      <c r="AC35" s="108"/>
      <c r="AD35" s="108"/>
      <c r="AE35" s="108"/>
    </row>
    <row r="36" spans="1:31" s="177" customFormat="1" ht="15">
      <c r="A36" s="191"/>
      <c r="B36" s="139"/>
      <c r="C36" s="139"/>
      <c r="D36" s="139"/>
      <c r="E36" s="139"/>
      <c r="F36" s="139"/>
      <c r="G36" s="139"/>
      <c r="H36" s="139"/>
      <c r="I36" s="139"/>
      <c r="J36" s="139"/>
      <c r="K36" s="139"/>
      <c r="L36" s="139"/>
      <c r="M36" s="139"/>
      <c r="N36" s="108"/>
      <c r="O36" s="108"/>
      <c r="P36" s="108"/>
      <c r="Q36" s="108"/>
      <c r="R36" s="108"/>
      <c r="S36" s="108"/>
      <c r="T36" s="108"/>
      <c r="U36" s="108"/>
      <c r="V36" s="108"/>
      <c r="W36" s="108"/>
      <c r="X36" s="108"/>
      <c r="Y36" s="108"/>
      <c r="Z36" s="108"/>
      <c r="AA36" s="108"/>
      <c r="AB36" s="108"/>
      <c r="AC36" s="108"/>
      <c r="AD36" s="108"/>
      <c r="AE36" s="108"/>
    </row>
    <row r="37" spans="1:31" s="177" customFormat="1" ht="15">
      <c r="A37" s="179"/>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row>
    <row r="38" spans="1:31" s="177" customFormat="1" ht="15">
      <c r="A38" s="179"/>
      <c r="B38" s="108"/>
      <c r="C38" s="108"/>
      <c r="D38" s="108"/>
      <c r="E38" s="108"/>
      <c r="F38" s="108"/>
      <c r="G38" s="108"/>
      <c r="H38" s="108"/>
      <c r="I38" s="108"/>
      <c r="J38" s="108"/>
      <c r="K38" s="108"/>
      <c r="L38" s="108"/>
      <c r="M38" s="108"/>
      <c r="N38" s="108"/>
      <c r="O38" s="108"/>
      <c r="P38" s="108"/>
      <c r="Q38" s="108"/>
      <c r="R38" s="108"/>
      <c r="S38" s="108"/>
      <c r="T38" s="108"/>
      <c r="U38" s="108"/>
      <c r="V38" s="108"/>
      <c r="W38" s="108"/>
      <c r="X38" s="108"/>
      <c r="Y38" s="108"/>
      <c r="Z38" s="108"/>
      <c r="AA38" s="108"/>
      <c r="AB38" s="108"/>
      <c r="AC38" s="108"/>
      <c r="AD38" s="108"/>
      <c r="AE38" s="108"/>
    </row>
    <row r="39" spans="1:31">
      <c r="A39" s="101"/>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row>
    <row r="40" spans="1:31">
      <c r="A40" s="101"/>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row>
    <row r="41" spans="1:31">
      <c r="A41" s="101"/>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row>
    <row r="42" spans="1:31">
      <c r="A42" s="101"/>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row>
    <row r="43" spans="1:31">
      <c r="A43" s="101"/>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row>
    <row r="44" spans="1:31">
      <c r="A44" s="101"/>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row>
    <row r="45" spans="1:31">
      <c r="A45" s="101"/>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row>
    <row r="46" spans="1:31">
      <c r="A46" s="101"/>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row>
    <row r="47" spans="1:31">
      <c r="A47" s="101"/>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row>
    <row r="48" spans="1:31">
      <c r="A48" s="101"/>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row>
    <row r="49" spans="1:31">
      <c r="A49" s="101"/>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row>
    <row r="50" spans="1:31">
      <c r="A50" s="101"/>
      <c r="B50" s="106"/>
      <c r="C50" s="106"/>
      <c r="D50" s="106"/>
      <c r="E50" s="106"/>
      <c r="F50" s="106"/>
      <c r="G50" s="106"/>
      <c r="H50" s="106"/>
      <c r="I50" s="106"/>
      <c r="J50" s="106"/>
      <c r="K50" s="106"/>
      <c r="L50" s="106"/>
      <c r="M50" s="106"/>
      <c r="N50" s="106"/>
      <c r="O50" s="106"/>
      <c r="P50" s="106"/>
      <c r="Q50" s="106"/>
      <c r="R50" s="106"/>
      <c r="S50" s="106"/>
      <c r="T50" s="106"/>
      <c r="U50" s="106"/>
      <c r="V50" s="106"/>
      <c r="W50" s="106"/>
      <c r="X50" s="106"/>
      <c r="Y50" s="106"/>
      <c r="Z50" s="106"/>
      <c r="AA50" s="106"/>
      <c r="AB50" s="106"/>
      <c r="AC50" s="106"/>
      <c r="AD50" s="106"/>
      <c r="AE50" s="106"/>
    </row>
  </sheetData>
  <customSheetViews>
    <customSheetView guid="{8B4C5619-54EF-4E9D-AF19-AC3668C76619}" showPageBreaks="1" showGridLines="0" outlineSymbols="0" printArea="1" view="pageBreakPreview">
      <pane xSplit="1" ySplit="6" topLeftCell="B7" activePane="bottomRight" state="frozen"/>
      <selection pane="bottomRight" activeCell="L19" sqref="L19"/>
      <rowBreaks count="2" manualBreakCount="2">
        <brk id="36828" min="237" max="60636" man="1"/>
        <brk id="47720" min="245" max="1248" man="1"/>
      </rowBreaks>
      <colBreaks count="1" manualBreakCount="1">
        <brk id="47" max="1048575" man="1"/>
      </colBreaks>
      <pageMargins left="0.78740157480314965" right="0.78740157480314965" top="0.78740157480314965" bottom="0.78740157480314965" header="0" footer="0"/>
      <headerFooter alignWithMargins="0"/>
    </customSheetView>
  </customSheetViews>
  <mergeCells count="20">
    <mergeCell ref="AG1:AI1"/>
    <mergeCell ref="F3:G5"/>
    <mergeCell ref="D3:E5"/>
    <mergeCell ref="AH4:AI5"/>
    <mergeCell ref="Z4:AA5"/>
    <mergeCell ref="AB4:AC5"/>
    <mergeCell ref="N3:O5"/>
    <mergeCell ref="L3:M5"/>
    <mergeCell ref="J3:K5"/>
    <mergeCell ref="B3:C5"/>
    <mergeCell ref="B2:AI2"/>
    <mergeCell ref="Z3:AI3"/>
    <mergeCell ref="X3:Y5"/>
    <mergeCell ref="V3:W5"/>
    <mergeCell ref="T3:U5"/>
    <mergeCell ref="P3:Q5"/>
    <mergeCell ref="H3:I5"/>
    <mergeCell ref="AD4:AE5"/>
    <mergeCell ref="AF4:AG5"/>
    <mergeCell ref="R3:S5"/>
  </mergeCells>
  <phoneticPr fontId="2"/>
  <pageMargins left="0.39370078740157483" right="0.39370078740157483" top="0.78740157480314965" bottom="0.78740157480314965" header="0" footer="0"/>
  <headerFooter alignWithMargins="0">
    <oddFooter>&amp;R&amp;D&amp;T</oddFooter>
  </headerFooter>
  <rowBreaks count="2" manualBreakCount="2">
    <brk id="36828" min="237" max="60636" man="1"/>
    <brk id="47720" min="247" max="125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4"/>
  <sheetViews>
    <sheetView showOutlineSymbols="0" view="pageBreakPreview" zoomScaleNormal="50" zoomScaleSheetLayoutView="100" workbookViewId="0">
      <pane xSplit="1" ySplit="4" topLeftCell="B5" activePane="bottomRight" state="frozen"/>
      <selection pane="topRight" activeCell="B1" sqref="B1"/>
      <selection pane="bottomLeft" activeCell="A5" sqref="A5"/>
      <selection pane="bottomRight" activeCell="E5" sqref="E5:X5"/>
    </sheetView>
  </sheetViews>
  <sheetFormatPr defaultRowHeight="11.25"/>
  <cols>
    <col min="1" max="1" width="11.125" style="101" customWidth="1"/>
    <col min="2" max="2" width="8.625" style="103" customWidth="1"/>
    <col min="3" max="3" width="8.125" style="103" customWidth="1"/>
    <col min="4" max="4" width="10.625" style="103" customWidth="1"/>
    <col min="5" max="5" width="7.125" style="103" customWidth="1"/>
    <col min="6" max="6" width="8.625" style="103" customWidth="1"/>
    <col min="7" max="7" width="7.125" style="103" customWidth="1"/>
    <col min="8" max="8" width="8.625" style="103" customWidth="1"/>
    <col min="9" max="9" width="7.125" style="103" customWidth="1"/>
    <col min="10" max="10" width="8.625" style="103" customWidth="1"/>
    <col min="11" max="11" width="7.125" style="103" customWidth="1"/>
    <col min="12" max="12" width="8.625" style="103" customWidth="1"/>
    <col min="13" max="13" width="7.125" style="103" customWidth="1"/>
    <col min="14" max="14" width="8.625" style="103" customWidth="1"/>
    <col min="15" max="15" width="7.125" style="103" customWidth="1"/>
    <col min="16" max="16" width="8.625" style="103" customWidth="1"/>
    <col min="17" max="17" width="7.125" style="103" customWidth="1"/>
    <col min="18" max="18" width="8.625" style="103" customWidth="1"/>
    <col min="19" max="19" width="7.125" style="103" customWidth="1"/>
    <col min="20" max="20" width="8.625" style="103" customWidth="1"/>
    <col min="21" max="21" width="7.125" style="103" customWidth="1"/>
    <col min="22" max="22" width="8.625" style="103" customWidth="1"/>
    <col min="23" max="23" width="7.125" style="103" customWidth="1"/>
    <col min="24" max="24" width="8.625" style="103" customWidth="1"/>
    <col min="25" max="16384" width="9" style="103"/>
  </cols>
  <sheetData>
    <row r="1" spans="1:25" s="178" customFormat="1" ht="16.5" customHeight="1">
      <c r="A1" s="277" t="s">
        <v>642</v>
      </c>
      <c r="B1" s="283"/>
      <c r="C1" s="278"/>
      <c r="D1" s="278"/>
      <c r="E1" s="281"/>
      <c r="F1" s="281"/>
      <c r="G1" s="281"/>
      <c r="H1" s="281"/>
      <c r="I1" s="281"/>
      <c r="J1" s="281"/>
      <c r="K1" s="281"/>
      <c r="L1" s="281"/>
      <c r="M1" s="281"/>
      <c r="N1" s="281"/>
      <c r="O1" s="281"/>
      <c r="P1" s="281"/>
      <c r="Q1" s="281"/>
      <c r="R1" s="281"/>
      <c r="S1" s="281"/>
      <c r="T1" s="281"/>
      <c r="U1" s="281"/>
      <c r="V1" s="1101" t="s">
        <v>810</v>
      </c>
      <c r="W1" s="1101"/>
      <c r="X1" s="1101"/>
    </row>
    <row r="2" spans="1:25" ht="13.5" customHeight="1">
      <c r="A2" s="514"/>
      <c r="B2" s="1133" t="s">
        <v>733</v>
      </c>
      <c r="C2" s="1135" t="s">
        <v>562</v>
      </c>
      <c r="D2" s="1136"/>
      <c r="E2" s="1136"/>
      <c r="F2" s="1136"/>
      <c r="G2" s="1136"/>
      <c r="H2" s="1136"/>
      <c r="I2" s="1136"/>
      <c r="J2" s="1136"/>
      <c r="K2" s="1136"/>
      <c r="L2" s="1136"/>
      <c r="M2" s="1136"/>
      <c r="N2" s="1136"/>
      <c r="O2" s="1136"/>
      <c r="P2" s="1136"/>
      <c r="Q2" s="1136"/>
      <c r="R2" s="1136"/>
      <c r="S2" s="1136"/>
      <c r="T2" s="1136"/>
      <c r="U2" s="1137"/>
      <c r="V2" s="1137"/>
      <c r="W2" s="1137"/>
      <c r="X2" s="1138"/>
    </row>
    <row r="3" spans="1:25" s="826" customFormat="1" ht="57" customHeight="1">
      <c r="A3" s="515"/>
      <c r="B3" s="1134"/>
      <c r="C3" s="1139" t="s">
        <v>61</v>
      </c>
      <c r="D3" s="1139"/>
      <c r="E3" s="1131" t="s">
        <v>485</v>
      </c>
      <c r="F3" s="1132"/>
      <c r="G3" s="1131" t="s">
        <v>439</v>
      </c>
      <c r="H3" s="1130"/>
      <c r="I3" s="1129" t="s">
        <v>486</v>
      </c>
      <c r="J3" s="1130"/>
      <c r="K3" s="1129" t="s">
        <v>487</v>
      </c>
      <c r="L3" s="1130"/>
      <c r="M3" s="1129" t="s">
        <v>563</v>
      </c>
      <c r="N3" s="1130"/>
      <c r="O3" s="1129" t="s">
        <v>564</v>
      </c>
      <c r="P3" s="1130"/>
      <c r="Q3" s="1129" t="s">
        <v>565</v>
      </c>
      <c r="R3" s="1130"/>
      <c r="S3" s="1131" t="s">
        <v>482</v>
      </c>
      <c r="T3" s="1132"/>
      <c r="U3" s="1131" t="s">
        <v>671</v>
      </c>
      <c r="V3" s="1132"/>
      <c r="W3" s="1131" t="s">
        <v>708</v>
      </c>
      <c r="X3" s="1132"/>
      <c r="Y3" s="845"/>
    </row>
    <row r="4" spans="1:25" s="495" customFormat="1" ht="15" customHeight="1">
      <c r="A4" s="516"/>
      <c r="B4" s="517"/>
      <c r="C4" s="518" t="s">
        <v>436</v>
      </c>
      <c r="D4" s="519" t="s">
        <v>488</v>
      </c>
      <c r="E4" s="520" t="s">
        <v>436</v>
      </c>
      <c r="F4" s="498" t="s">
        <v>488</v>
      </c>
      <c r="G4" s="520" t="s">
        <v>566</v>
      </c>
      <c r="H4" s="498" t="s">
        <v>488</v>
      </c>
      <c r="I4" s="520" t="s">
        <v>436</v>
      </c>
      <c r="J4" s="498" t="s">
        <v>488</v>
      </c>
      <c r="K4" s="520" t="s">
        <v>436</v>
      </c>
      <c r="L4" s="498" t="s">
        <v>488</v>
      </c>
      <c r="M4" s="520" t="s">
        <v>436</v>
      </c>
      <c r="N4" s="498" t="s">
        <v>488</v>
      </c>
      <c r="O4" s="520" t="s">
        <v>436</v>
      </c>
      <c r="P4" s="498" t="s">
        <v>488</v>
      </c>
      <c r="Q4" s="520" t="s">
        <v>436</v>
      </c>
      <c r="R4" s="498" t="s">
        <v>488</v>
      </c>
      <c r="S4" s="520" t="s">
        <v>436</v>
      </c>
      <c r="T4" s="498" t="s">
        <v>488</v>
      </c>
      <c r="U4" s="520" t="s">
        <v>436</v>
      </c>
      <c r="V4" s="498" t="s">
        <v>488</v>
      </c>
      <c r="W4" s="520" t="s">
        <v>436</v>
      </c>
      <c r="X4" s="498" t="s">
        <v>488</v>
      </c>
      <c r="Y4" s="497"/>
    </row>
    <row r="5" spans="1:25" ht="15" customHeight="1">
      <c r="A5" s="323" t="s">
        <v>392</v>
      </c>
      <c r="B5" s="521"/>
      <c r="C5" s="315">
        <f>IF(SUM(E5,G5,I5,K5,M5,O5,Q5,S5,U5,W5)=0,"-",SUM(E5,G5,I5,K5,M5,O5,Q5,S5,U5,W5))</f>
        <v>11760</v>
      </c>
      <c r="D5" s="315">
        <f>IF(SUM(F5,H5,J5,L5,N5,P5,R5,T5,V5,X5)=0,"-",SUM(F5,H5,J5,L5,N5,P5,R5,T5,V5,X5))</f>
        <v>366760</v>
      </c>
      <c r="E5" s="477">
        <v>3392</v>
      </c>
      <c r="F5" s="477">
        <v>50605</v>
      </c>
      <c r="G5" s="477">
        <v>524</v>
      </c>
      <c r="H5" s="477">
        <v>11347</v>
      </c>
      <c r="I5" s="477">
        <v>1698</v>
      </c>
      <c r="J5" s="477">
        <v>23723</v>
      </c>
      <c r="K5" s="477">
        <v>1422</v>
      </c>
      <c r="L5" s="477">
        <v>23947</v>
      </c>
      <c r="M5" s="477">
        <v>959</v>
      </c>
      <c r="N5" s="477">
        <v>12534</v>
      </c>
      <c r="O5" s="477">
        <v>364</v>
      </c>
      <c r="P5" s="477">
        <v>84486</v>
      </c>
      <c r="Q5" s="477">
        <v>133</v>
      </c>
      <c r="R5" s="477">
        <v>1894</v>
      </c>
      <c r="S5" s="477">
        <v>46</v>
      </c>
      <c r="T5" s="477">
        <v>1589</v>
      </c>
      <c r="U5" s="477">
        <v>100</v>
      </c>
      <c r="V5" s="477">
        <v>5601</v>
      </c>
      <c r="W5" s="477">
        <v>3122</v>
      </c>
      <c r="X5" s="477">
        <v>151034</v>
      </c>
      <c r="Y5" s="119"/>
    </row>
    <row r="6" spans="1:25" s="826" customFormat="1" ht="15" customHeight="1">
      <c r="A6" s="694" t="s">
        <v>604</v>
      </c>
      <c r="B6" s="317">
        <f>IF(SUM(B7:B14)=0,"-",SUM(B7:B14))</f>
        <v>13</v>
      </c>
      <c r="C6" s="317">
        <f>IF(SUM(C7:C14)=0,"-",SUM(C7:C14))</f>
        <v>352</v>
      </c>
      <c r="D6" s="317">
        <f>IF(SUM(D7:D14)=0,"-",SUM(D7:D14))</f>
        <v>4380</v>
      </c>
      <c r="E6" s="317">
        <f t="shared" ref="E6:X6" si="0">IF(SUM(E7:E14)=0,"-",SUM(E7:E14))</f>
        <v>101</v>
      </c>
      <c r="F6" s="317">
        <f t="shared" si="0"/>
        <v>1195</v>
      </c>
      <c r="G6" s="317">
        <f t="shared" si="0"/>
        <v>19</v>
      </c>
      <c r="H6" s="317">
        <f t="shared" si="0"/>
        <v>463</v>
      </c>
      <c r="I6" s="317">
        <f t="shared" si="0"/>
        <v>94</v>
      </c>
      <c r="J6" s="317">
        <f t="shared" si="0"/>
        <v>1141</v>
      </c>
      <c r="K6" s="317">
        <f t="shared" si="0"/>
        <v>64</v>
      </c>
      <c r="L6" s="317">
        <f t="shared" si="0"/>
        <v>755</v>
      </c>
      <c r="M6" s="317">
        <f t="shared" si="0"/>
        <v>42</v>
      </c>
      <c r="N6" s="317">
        <f t="shared" si="0"/>
        <v>423</v>
      </c>
      <c r="O6" s="317">
        <f t="shared" si="0"/>
        <v>4</v>
      </c>
      <c r="P6" s="317" t="str">
        <f t="shared" si="0"/>
        <v>-</v>
      </c>
      <c r="Q6" s="317">
        <f t="shared" si="0"/>
        <v>5</v>
      </c>
      <c r="R6" s="317">
        <f t="shared" si="0"/>
        <v>15</v>
      </c>
      <c r="S6" s="317" t="str">
        <f t="shared" si="0"/>
        <v>-</v>
      </c>
      <c r="T6" s="317" t="str">
        <f t="shared" si="0"/>
        <v>-</v>
      </c>
      <c r="U6" s="317">
        <f t="shared" si="0"/>
        <v>1</v>
      </c>
      <c r="V6" s="317">
        <f t="shared" si="0"/>
        <v>23</v>
      </c>
      <c r="W6" s="317">
        <f t="shared" si="0"/>
        <v>22</v>
      </c>
      <c r="X6" s="317">
        <f t="shared" si="0"/>
        <v>365</v>
      </c>
      <c r="Y6" s="845"/>
    </row>
    <row r="7" spans="1:25" s="826" customFormat="1" ht="15" customHeight="1">
      <c r="A7" s="256" t="s">
        <v>605</v>
      </c>
      <c r="B7" s="325">
        <v>5</v>
      </c>
      <c r="C7" s="511">
        <f t="shared" ref="C7:D14" si="1">IF(SUM(E7,G7,I7,K7,M7,O7,Q7,S7,U7,W7)=0,"-",SUM(E7,G7,I7,K7,M7,O7,Q7,S7,U7,W7))</f>
        <v>134</v>
      </c>
      <c r="D7" s="511">
        <f t="shared" si="1"/>
        <v>1263</v>
      </c>
      <c r="E7" s="325">
        <v>42</v>
      </c>
      <c r="F7" s="325">
        <v>267</v>
      </c>
      <c r="G7" s="325">
        <v>4</v>
      </c>
      <c r="H7" s="325">
        <v>68</v>
      </c>
      <c r="I7" s="325">
        <v>27</v>
      </c>
      <c r="J7" s="325">
        <v>280</v>
      </c>
      <c r="K7" s="325">
        <v>22</v>
      </c>
      <c r="L7" s="325">
        <v>205</v>
      </c>
      <c r="M7" s="325">
        <v>23</v>
      </c>
      <c r="N7" s="325">
        <v>216</v>
      </c>
      <c r="O7" s="325">
        <v>4</v>
      </c>
      <c r="P7" s="326" t="s">
        <v>854</v>
      </c>
      <c r="Q7" s="325">
        <v>1</v>
      </c>
      <c r="R7" s="325">
        <v>4</v>
      </c>
      <c r="S7" s="326" t="s">
        <v>854</v>
      </c>
      <c r="T7" s="326" t="s">
        <v>854</v>
      </c>
      <c r="U7" s="326" t="s">
        <v>854</v>
      </c>
      <c r="V7" s="326" t="s">
        <v>854</v>
      </c>
      <c r="W7" s="325">
        <v>11</v>
      </c>
      <c r="X7" s="325">
        <v>223</v>
      </c>
      <c r="Y7" s="845"/>
    </row>
    <row r="8" spans="1:25" s="826" customFormat="1" ht="15" customHeight="1">
      <c r="A8" s="257" t="s">
        <v>606</v>
      </c>
      <c r="B8" s="326">
        <v>1</v>
      </c>
      <c r="C8" s="504">
        <f t="shared" si="1"/>
        <v>50</v>
      </c>
      <c r="D8" s="504">
        <f t="shared" si="1"/>
        <v>720</v>
      </c>
      <c r="E8" s="326">
        <v>12</v>
      </c>
      <c r="F8" s="326">
        <v>299</v>
      </c>
      <c r="G8" s="326">
        <v>1</v>
      </c>
      <c r="H8" s="326">
        <v>24</v>
      </c>
      <c r="I8" s="326">
        <v>18</v>
      </c>
      <c r="J8" s="326">
        <v>230</v>
      </c>
      <c r="K8" s="326">
        <v>2</v>
      </c>
      <c r="L8" s="326">
        <v>23</v>
      </c>
      <c r="M8" s="326">
        <v>15</v>
      </c>
      <c r="N8" s="326">
        <v>138</v>
      </c>
      <c r="O8" s="326" t="s">
        <v>854</v>
      </c>
      <c r="P8" s="326" t="s">
        <v>854</v>
      </c>
      <c r="Q8" s="326">
        <v>2</v>
      </c>
      <c r="R8" s="326">
        <v>6</v>
      </c>
      <c r="S8" s="326" t="s">
        <v>854</v>
      </c>
      <c r="T8" s="326" t="s">
        <v>854</v>
      </c>
      <c r="U8" s="326" t="s">
        <v>854</v>
      </c>
      <c r="V8" s="326" t="s">
        <v>854</v>
      </c>
      <c r="W8" s="326" t="s">
        <v>854</v>
      </c>
      <c r="X8" s="326" t="s">
        <v>854</v>
      </c>
      <c r="Y8" s="845"/>
    </row>
    <row r="9" spans="1:25" s="826" customFormat="1" ht="15" customHeight="1">
      <c r="A9" s="257" t="s">
        <v>620</v>
      </c>
      <c r="B9" s="326">
        <v>1</v>
      </c>
      <c r="C9" s="504">
        <f t="shared" si="1"/>
        <v>20</v>
      </c>
      <c r="D9" s="504">
        <f t="shared" si="1"/>
        <v>319</v>
      </c>
      <c r="E9" s="326">
        <v>5</v>
      </c>
      <c r="F9" s="326">
        <v>40</v>
      </c>
      <c r="G9" s="326">
        <v>4</v>
      </c>
      <c r="H9" s="326">
        <v>107</v>
      </c>
      <c r="I9" s="326">
        <v>9</v>
      </c>
      <c r="J9" s="326">
        <v>146</v>
      </c>
      <c r="K9" s="326" t="s">
        <v>854</v>
      </c>
      <c r="L9" s="326" t="s">
        <v>854</v>
      </c>
      <c r="M9" s="326" t="s">
        <v>854</v>
      </c>
      <c r="N9" s="326" t="s">
        <v>854</v>
      </c>
      <c r="O9" s="326" t="s">
        <v>854</v>
      </c>
      <c r="P9" s="326" t="s">
        <v>854</v>
      </c>
      <c r="Q9" s="326">
        <v>1</v>
      </c>
      <c r="R9" s="326">
        <v>3</v>
      </c>
      <c r="S9" s="326" t="s">
        <v>854</v>
      </c>
      <c r="T9" s="326" t="s">
        <v>854</v>
      </c>
      <c r="U9" s="326">
        <v>1</v>
      </c>
      <c r="V9" s="326">
        <v>23</v>
      </c>
      <c r="W9" s="326" t="s">
        <v>854</v>
      </c>
      <c r="X9" s="326" t="s">
        <v>854</v>
      </c>
      <c r="Y9" s="845"/>
    </row>
    <row r="10" spans="1:25" s="826" customFormat="1" ht="15" customHeight="1">
      <c r="A10" s="257" t="s">
        <v>608</v>
      </c>
      <c r="B10" s="326">
        <v>1</v>
      </c>
      <c r="C10" s="504">
        <f t="shared" si="1"/>
        <v>25</v>
      </c>
      <c r="D10" s="504">
        <f t="shared" si="1"/>
        <v>352</v>
      </c>
      <c r="E10" s="326" t="s">
        <v>854</v>
      </c>
      <c r="F10" s="326" t="s">
        <v>854</v>
      </c>
      <c r="G10" s="326" t="s">
        <v>854</v>
      </c>
      <c r="H10" s="326" t="s">
        <v>854</v>
      </c>
      <c r="I10" s="326" t="s">
        <v>854</v>
      </c>
      <c r="J10" s="326" t="s">
        <v>854</v>
      </c>
      <c r="K10" s="326">
        <v>18</v>
      </c>
      <c r="L10" s="326">
        <v>220</v>
      </c>
      <c r="M10" s="326" t="s">
        <v>854</v>
      </c>
      <c r="N10" s="326" t="s">
        <v>854</v>
      </c>
      <c r="O10" s="326" t="s">
        <v>854</v>
      </c>
      <c r="P10" s="326" t="s">
        <v>854</v>
      </c>
      <c r="Q10" s="326" t="s">
        <v>854</v>
      </c>
      <c r="R10" s="326" t="s">
        <v>854</v>
      </c>
      <c r="S10" s="326" t="s">
        <v>854</v>
      </c>
      <c r="T10" s="326" t="s">
        <v>854</v>
      </c>
      <c r="U10" s="326" t="s">
        <v>854</v>
      </c>
      <c r="V10" s="326" t="s">
        <v>854</v>
      </c>
      <c r="W10" s="326">
        <v>7</v>
      </c>
      <c r="X10" s="326">
        <v>132</v>
      </c>
      <c r="Y10" s="845"/>
    </row>
    <row r="11" spans="1:25" s="826" customFormat="1" ht="15" customHeight="1">
      <c r="A11" s="257" t="s">
        <v>621</v>
      </c>
      <c r="B11" s="326">
        <v>1</v>
      </c>
      <c r="C11" s="504">
        <f t="shared" si="1"/>
        <v>24</v>
      </c>
      <c r="D11" s="504">
        <f t="shared" si="1"/>
        <v>247</v>
      </c>
      <c r="E11" s="326">
        <v>6</v>
      </c>
      <c r="F11" s="326">
        <v>27</v>
      </c>
      <c r="G11" s="326">
        <v>1</v>
      </c>
      <c r="H11" s="326">
        <v>7</v>
      </c>
      <c r="I11" s="326">
        <v>8</v>
      </c>
      <c r="J11" s="326">
        <v>103</v>
      </c>
      <c r="K11" s="326">
        <v>9</v>
      </c>
      <c r="L11" s="326">
        <v>110</v>
      </c>
      <c r="M11" s="326" t="s">
        <v>854</v>
      </c>
      <c r="N11" s="326" t="s">
        <v>854</v>
      </c>
      <c r="O11" s="326" t="s">
        <v>854</v>
      </c>
      <c r="P11" s="326" t="s">
        <v>854</v>
      </c>
      <c r="Q11" s="326" t="s">
        <v>854</v>
      </c>
      <c r="R11" s="326" t="s">
        <v>854</v>
      </c>
      <c r="S11" s="326" t="s">
        <v>854</v>
      </c>
      <c r="T11" s="326" t="s">
        <v>854</v>
      </c>
      <c r="U11" s="326" t="s">
        <v>854</v>
      </c>
      <c r="V11" s="326" t="s">
        <v>854</v>
      </c>
      <c r="W11" s="326" t="s">
        <v>854</v>
      </c>
      <c r="X11" s="326" t="s">
        <v>854</v>
      </c>
      <c r="Y11" s="845"/>
    </row>
    <row r="12" spans="1:25" s="826" customFormat="1" ht="15" customHeight="1">
      <c r="A12" s="257" t="s">
        <v>622</v>
      </c>
      <c r="B12" s="326">
        <v>3</v>
      </c>
      <c r="C12" s="504">
        <f t="shared" si="1"/>
        <v>32</v>
      </c>
      <c r="D12" s="504">
        <f t="shared" si="1"/>
        <v>515</v>
      </c>
      <c r="E12" s="326">
        <v>9</v>
      </c>
      <c r="F12" s="326">
        <v>84</v>
      </c>
      <c r="G12" s="326">
        <v>5</v>
      </c>
      <c r="H12" s="326">
        <v>146</v>
      </c>
      <c r="I12" s="326">
        <v>13</v>
      </c>
      <c r="J12" s="326">
        <v>183</v>
      </c>
      <c r="K12" s="326">
        <v>5</v>
      </c>
      <c r="L12" s="326">
        <v>102</v>
      </c>
      <c r="M12" s="326" t="s">
        <v>854</v>
      </c>
      <c r="N12" s="326" t="s">
        <v>854</v>
      </c>
      <c r="O12" s="326" t="s">
        <v>854</v>
      </c>
      <c r="P12" s="326" t="s">
        <v>854</v>
      </c>
      <c r="Q12" s="326" t="s">
        <v>854</v>
      </c>
      <c r="R12" s="326" t="s">
        <v>854</v>
      </c>
      <c r="S12" s="326" t="s">
        <v>854</v>
      </c>
      <c r="T12" s="326" t="s">
        <v>854</v>
      </c>
      <c r="U12" s="326" t="s">
        <v>854</v>
      </c>
      <c r="V12" s="326" t="s">
        <v>854</v>
      </c>
      <c r="W12" s="326" t="s">
        <v>854</v>
      </c>
      <c r="X12" s="326" t="s">
        <v>854</v>
      </c>
      <c r="Y12" s="845"/>
    </row>
    <row r="13" spans="1:25" s="826" customFormat="1" ht="15" customHeight="1">
      <c r="A13" s="257" t="s">
        <v>611</v>
      </c>
      <c r="B13" s="326" t="s">
        <v>854</v>
      </c>
      <c r="C13" s="504">
        <f t="shared" si="1"/>
        <v>4</v>
      </c>
      <c r="D13" s="504">
        <f t="shared" si="1"/>
        <v>11</v>
      </c>
      <c r="E13" s="326">
        <v>2</v>
      </c>
      <c r="F13" s="326">
        <v>9</v>
      </c>
      <c r="G13" s="326" t="s">
        <v>854</v>
      </c>
      <c r="H13" s="326" t="s">
        <v>854</v>
      </c>
      <c r="I13" s="326">
        <v>2</v>
      </c>
      <c r="J13" s="326">
        <v>2</v>
      </c>
      <c r="K13" s="326" t="s">
        <v>854</v>
      </c>
      <c r="L13" s="326" t="s">
        <v>854</v>
      </c>
      <c r="M13" s="326" t="s">
        <v>854</v>
      </c>
      <c r="N13" s="326" t="s">
        <v>854</v>
      </c>
      <c r="O13" s="326" t="s">
        <v>854</v>
      </c>
      <c r="P13" s="326" t="s">
        <v>854</v>
      </c>
      <c r="Q13" s="326" t="s">
        <v>854</v>
      </c>
      <c r="R13" s="326" t="s">
        <v>854</v>
      </c>
      <c r="S13" s="326" t="s">
        <v>854</v>
      </c>
      <c r="T13" s="326" t="s">
        <v>854</v>
      </c>
      <c r="U13" s="326" t="s">
        <v>854</v>
      </c>
      <c r="V13" s="326" t="s">
        <v>854</v>
      </c>
      <c r="W13" s="326" t="s">
        <v>854</v>
      </c>
      <c r="X13" s="326" t="s">
        <v>854</v>
      </c>
      <c r="Y13" s="845"/>
    </row>
    <row r="14" spans="1:25" s="826" customFormat="1" ht="15" customHeight="1">
      <c r="A14" s="258" t="s">
        <v>612</v>
      </c>
      <c r="B14" s="326">
        <v>1</v>
      </c>
      <c r="C14" s="512">
        <f>IF(SUM(E14,G14,I14,K14,M14,O14,Q14,S14,U14,W14)=0,"-",SUM(E14,G14,I14,K14,M14,O14,Q14,S14,U14,W14))</f>
        <v>63</v>
      </c>
      <c r="D14" s="512">
        <f t="shared" si="1"/>
        <v>953</v>
      </c>
      <c r="E14" s="326">
        <v>25</v>
      </c>
      <c r="F14" s="326">
        <v>469</v>
      </c>
      <c r="G14" s="326">
        <v>4</v>
      </c>
      <c r="H14" s="326">
        <v>111</v>
      </c>
      <c r="I14" s="326">
        <v>17</v>
      </c>
      <c r="J14" s="326">
        <v>197</v>
      </c>
      <c r="K14" s="326">
        <v>8</v>
      </c>
      <c r="L14" s="326">
        <v>95</v>
      </c>
      <c r="M14" s="326">
        <v>4</v>
      </c>
      <c r="N14" s="326">
        <v>69</v>
      </c>
      <c r="O14" s="326" t="s">
        <v>854</v>
      </c>
      <c r="P14" s="326" t="s">
        <v>854</v>
      </c>
      <c r="Q14" s="326">
        <v>1</v>
      </c>
      <c r="R14" s="326">
        <v>2</v>
      </c>
      <c r="S14" s="326" t="s">
        <v>854</v>
      </c>
      <c r="T14" s="326" t="s">
        <v>854</v>
      </c>
      <c r="U14" s="326" t="s">
        <v>854</v>
      </c>
      <c r="V14" s="326" t="s">
        <v>854</v>
      </c>
      <c r="W14" s="326">
        <v>4</v>
      </c>
      <c r="X14" s="326">
        <v>10</v>
      </c>
      <c r="Y14" s="845"/>
    </row>
    <row r="15" spans="1:25" s="826" customFormat="1" ht="15" customHeight="1">
      <c r="A15" s="695" t="s">
        <v>613</v>
      </c>
      <c r="B15" s="317">
        <f>IF(SUM(B16)=0,"-",SUM(B16))</f>
        <v>1</v>
      </c>
      <c r="C15" s="317">
        <f t="shared" ref="C15:X15" si="2">IF(SUM(C16)=0,"-",SUM(C16))</f>
        <v>76</v>
      </c>
      <c r="D15" s="317">
        <f t="shared" si="2"/>
        <v>3356</v>
      </c>
      <c r="E15" s="317">
        <f t="shared" si="2"/>
        <v>42</v>
      </c>
      <c r="F15" s="317">
        <f t="shared" si="2"/>
        <v>847</v>
      </c>
      <c r="G15" s="317">
        <f t="shared" si="2"/>
        <v>2</v>
      </c>
      <c r="H15" s="317">
        <f t="shared" si="2"/>
        <v>28</v>
      </c>
      <c r="I15" s="317">
        <f t="shared" si="2"/>
        <v>8</v>
      </c>
      <c r="J15" s="317">
        <f t="shared" si="2"/>
        <v>85</v>
      </c>
      <c r="K15" s="317">
        <f t="shared" si="2"/>
        <v>1</v>
      </c>
      <c r="L15" s="317">
        <f t="shared" si="2"/>
        <v>22</v>
      </c>
      <c r="M15" s="317">
        <f t="shared" si="2"/>
        <v>16</v>
      </c>
      <c r="N15" s="317">
        <f t="shared" si="2"/>
        <v>142</v>
      </c>
      <c r="O15" s="317">
        <f t="shared" si="2"/>
        <v>2</v>
      </c>
      <c r="P15" s="317">
        <f t="shared" si="2"/>
        <v>600</v>
      </c>
      <c r="Q15" s="317">
        <f t="shared" si="2"/>
        <v>4</v>
      </c>
      <c r="R15" s="317">
        <f t="shared" si="2"/>
        <v>32</v>
      </c>
      <c r="S15" s="317" t="str">
        <f t="shared" si="2"/>
        <v>-</v>
      </c>
      <c r="T15" s="317" t="str">
        <f t="shared" si="2"/>
        <v>-</v>
      </c>
      <c r="U15" s="317">
        <f t="shared" si="2"/>
        <v>1</v>
      </c>
      <c r="V15" s="317">
        <f t="shared" si="2"/>
        <v>1600</v>
      </c>
      <c r="W15" s="317" t="str">
        <f t="shared" si="2"/>
        <v>-</v>
      </c>
      <c r="X15" s="317" t="str">
        <f t="shared" si="2"/>
        <v>-</v>
      </c>
      <c r="Y15" s="845"/>
    </row>
    <row r="16" spans="1:25" s="826" customFormat="1" ht="15" customHeight="1">
      <c r="A16" s="259" t="s">
        <v>623</v>
      </c>
      <c r="B16" s="508">
        <v>1</v>
      </c>
      <c r="C16" s="513">
        <f>IF(SUM(E16,G16,I16,K16,M16,O16,Q16,S16,U16,W16)=0,"-",SUM(E16,G16,I16,K16,M16,O16,Q16,S16,U16,W16))</f>
        <v>76</v>
      </c>
      <c r="D16" s="513">
        <f>IF(SUM(F16,H16,J16,L16,N16,P16,R16,T16,V16,X16)=0,"-",SUM(F16,H16,J16,L16,N16,P16,R16,T16,V16,X16))</f>
        <v>3356</v>
      </c>
      <c r="E16" s="508">
        <v>42</v>
      </c>
      <c r="F16" s="508">
        <v>847</v>
      </c>
      <c r="G16" s="508">
        <v>2</v>
      </c>
      <c r="H16" s="508">
        <v>28</v>
      </c>
      <c r="I16" s="508">
        <v>8</v>
      </c>
      <c r="J16" s="508">
        <v>85</v>
      </c>
      <c r="K16" s="508">
        <v>1</v>
      </c>
      <c r="L16" s="508">
        <v>22</v>
      </c>
      <c r="M16" s="508">
        <v>16</v>
      </c>
      <c r="N16" s="508">
        <v>142</v>
      </c>
      <c r="O16" s="508">
        <v>2</v>
      </c>
      <c r="P16" s="508">
        <v>600</v>
      </c>
      <c r="Q16" s="508">
        <v>4</v>
      </c>
      <c r="R16" s="508">
        <v>32</v>
      </c>
      <c r="S16" s="508" t="s">
        <v>241</v>
      </c>
      <c r="T16" s="508" t="s">
        <v>241</v>
      </c>
      <c r="U16" s="508">
        <v>1</v>
      </c>
      <c r="V16" s="508">
        <v>1600</v>
      </c>
      <c r="W16" s="508" t="s">
        <v>241</v>
      </c>
      <c r="X16" s="508" t="s">
        <v>241</v>
      </c>
      <c r="Y16" s="845"/>
    </row>
    <row r="17" spans="1:25" s="826" customFormat="1" ht="15" customHeight="1">
      <c r="A17" s="694" t="s">
        <v>615</v>
      </c>
      <c r="B17" s="317">
        <f>IF(SUM(B18:B21)=0,"-",SUM(B18:B21))</f>
        <v>8</v>
      </c>
      <c r="C17" s="317">
        <f t="shared" ref="C17:X17" si="3">IF(SUM(C18:C21)=0,"-",SUM(C18:C21))</f>
        <v>246</v>
      </c>
      <c r="D17" s="317">
        <f t="shared" si="3"/>
        <v>42153</v>
      </c>
      <c r="E17" s="317">
        <f t="shared" si="3"/>
        <v>118</v>
      </c>
      <c r="F17" s="317">
        <f t="shared" si="3"/>
        <v>874</v>
      </c>
      <c r="G17" s="317">
        <f t="shared" si="3"/>
        <v>16</v>
      </c>
      <c r="H17" s="317">
        <f t="shared" si="3"/>
        <v>377</v>
      </c>
      <c r="I17" s="317">
        <f t="shared" si="3"/>
        <v>53</v>
      </c>
      <c r="J17" s="317">
        <f t="shared" si="3"/>
        <v>838</v>
      </c>
      <c r="K17" s="317">
        <f t="shared" si="3"/>
        <v>23</v>
      </c>
      <c r="L17" s="317">
        <f t="shared" si="3"/>
        <v>231</v>
      </c>
      <c r="M17" s="317">
        <f t="shared" si="3"/>
        <v>21</v>
      </c>
      <c r="N17" s="317">
        <f t="shared" si="3"/>
        <v>223</v>
      </c>
      <c r="O17" s="317" t="str">
        <f t="shared" si="3"/>
        <v>-</v>
      </c>
      <c r="P17" s="317" t="str">
        <f t="shared" si="3"/>
        <v>-</v>
      </c>
      <c r="Q17" s="317">
        <f t="shared" si="3"/>
        <v>3</v>
      </c>
      <c r="R17" s="317">
        <f t="shared" si="3"/>
        <v>28</v>
      </c>
      <c r="S17" s="317" t="str">
        <f t="shared" si="3"/>
        <v>-</v>
      </c>
      <c r="T17" s="317" t="str">
        <f t="shared" si="3"/>
        <v>-</v>
      </c>
      <c r="U17" s="317" t="str">
        <f t="shared" si="3"/>
        <v>-</v>
      </c>
      <c r="V17" s="317" t="str">
        <f t="shared" si="3"/>
        <v>-</v>
      </c>
      <c r="W17" s="317">
        <f t="shared" si="3"/>
        <v>12</v>
      </c>
      <c r="X17" s="317">
        <f t="shared" si="3"/>
        <v>39582</v>
      </c>
      <c r="Y17" s="845"/>
    </row>
    <row r="18" spans="1:25" s="826" customFormat="1" ht="15" customHeight="1">
      <c r="A18" s="256" t="s">
        <v>616</v>
      </c>
      <c r="B18" s="325">
        <v>2</v>
      </c>
      <c r="C18" s="511">
        <f t="shared" ref="C18:D21" si="4">IF(SUM(E18,G18,I18,K18,M18,O18,Q18,S18,U18,W18)=0,"-",SUM(E18,G18,I18,K18,M18,O18,Q18,S18,U18,W18))</f>
        <v>62</v>
      </c>
      <c r="D18" s="511">
        <f t="shared" si="4"/>
        <v>735</v>
      </c>
      <c r="E18" s="325">
        <v>48</v>
      </c>
      <c r="F18" s="325">
        <v>346</v>
      </c>
      <c r="G18" s="325">
        <v>4</v>
      </c>
      <c r="H18" s="325">
        <v>125</v>
      </c>
      <c r="I18" s="325">
        <v>5</v>
      </c>
      <c r="J18" s="325">
        <v>221</v>
      </c>
      <c r="K18" s="325" t="s">
        <v>829</v>
      </c>
      <c r="L18" s="325" t="s">
        <v>829</v>
      </c>
      <c r="M18" s="325">
        <v>5</v>
      </c>
      <c r="N18" s="325">
        <v>43</v>
      </c>
      <c r="O18" s="326" t="s">
        <v>829</v>
      </c>
      <c r="P18" s="326" t="s">
        <v>829</v>
      </c>
      <c r="Q18" s="326" t="s">
        <v>829</v>
      </c>
      <c r="R18" s="326" t="s">
        <v>829</v>
      </c>
      <c r="S18" s="326" t="s">
        <v>829</v>
      </c>
      <c r="T18" s="326" t="s">
        <v>829</v>
      </c>
      <c r="U18" s="326" t="s">
        <v>829</v>
      </c>
      <c r="V18" s="326" t="s">
        <v>829</v>
      </c>
      <c r="W18" s="326" t="s">
        <v>829</v>
      </c>
      <c r="X18" s="326" t="s">
        <v>829</v>
      </c>
      <c r="Y18" s="845"/>
    </row>
    <row r="19" spans="1:25" s="826" customFormat="1" ht="15" customHeight="1">
      <c r="A19" s="257" t="s">
        <v>617</v>
      </c>
      <c r="B19" s="326">
        <v>2</v>
      </c>
      <c r="C19" s="504">
        <f t="shared" si="4"/>
        <v>57</v>
      </c>
      <c r="D19" s="504">
        <f t="shared" si="4"/>
        <v>40039</v>
      </c>
      <c r="E19" s="326">
        <v>20</v>
      </c>
      <c r="F19" s="326">
        <v>124</v>
      </c>
      <c r="G19" s="326">
        <v>1</v>
      </c>
      <c r="H19" s="326">
        <v>13</v>
      </c>
      <c r="I19" s="326">
        <v>7</v>
      </c>
      <c r="J19" s="326">
        <v>123</v>
      </c>
      <c r="K19" s="326">
        <v>1</v>
      </c>
      <c r="L19" s="326">
        <v>17</v>
      </c>
      <c r="M19" s="326">
        <v>16</v>
      </c>
      <c r="N19" s="326">
        <v>180</v>
      </c>
      <c r="O19" s="326" t="s">
        <v>829</v>
      </c>
      <c r="P19" s="326" t="s">
        <v>829</v>
      </c>
      <c r="Q19" s="326" t="s">
        <v>829</v>
      </c>
      <c r="R19" s="326" t="s">
        <v>829</v>
      </c>
      <c r="S19" s="326" t="s">
        <v>829</v>
      </c>
      <c r="T19" s="326" t="s">
        <v>829</v>
      </c>
      <c r="U19" s="326" t="s">
        <v>829</v>
      </c>
      <c r="V19" s="326" t="s">
        <v>829</v>
      </c>
      <c r="W19" s="326">
        <v>12</v>
      </c>
      <c r="X19" s="326">
        <v>39582</v>
      </c>
      <c r="Y19" s="845"/>
    </row>
    <row r="20" spans="1:25" s="826" customFormat="1" ht="15" customHeight="1">
      <c r="A20" s="257" t="s">
        <v>618</v>
      </c>
      <c r="B20" s="326">
        <v>2</v>
      </c>
      <c r="C20" s="504">
        <f t="shared" si="4"/>
        <v>63</v>
      </c>
      <c r="D20" s="504">
        <f t="shared" si="4"/>
        <v>689</v>
      </c>
      <c r="E20" s="326">
        <v>29</v>
      </c>
      <c r="F20" s="326">
        <v>295</v>
      </c>
      <c r="G20" s="326" t="s">
        <v>829</v>
      </c>
      <c r="H20" s="326" t="s">
        <v>829</v>
      </c>
      <c r="I20" s="326">
        <v>27</v>
      </c>
      <c r="J20" s="326">
        <v>322</v>
      </c>
      <c r="K20" s="326">
        <v>7</v>
      </c>
      <c r="L20" s="326">
        <v>72</v>
      </c>
      <c r="M20" s="326" t="s">
        <v>829</v>
      </c>
      <c r="N20" s="326" t="s">
        <v>829</v>
      </c>
      <c r="O20" s="326" t="s">
        <v>829</v>
      </c>
      <c r="P20" s="326" t="s">
        <v>829</v>
      </c>
      <c r="Q20" s="326" t="s">
        <v>829</v>
      </c>
      <c r="R20" s="326" t="s">
        <v>829</v>
      </c>
      <c r="S20" s="326" t="s">
        <v>829</v>
      </c>
      <c r="T20" s="326" t="s">
        <v>829</v>
      </c>
      <c r="U20" s="326" t="s">
        <v>829</v>
      </c>
      <c r="V20" s="326" t="s">
        <v>829</v>
      </c>
      <c r="W20" s="326" t="s">
        <v>829</v>
      </c>
      <c r="X20" s="326" t="s">
        <v>829</v>
      </c>
      <c r="Y20" s="845"/>
    </row>
    <row r="21" spans="1:25" s="826" customFormat="1" ht="15" customHeight="1">
      <c r="A21" s="258" t="s">
        <v>619</v>
      </c>
      <c r="B21" s="327">
        <v>2</v>
      </c>
      <c r="C21" s="512">
        <f t="shared" si="4"/>
        <v>64</v>
      </c>
      <c r="D21" s="512">
        <f t="shared" si="4"/>
        <v>690</v>
      </c>
      <c r="E21" s="327">
        <v>21</v>
      </c>
      <c r="F21" s="327">
        <v>109</v>
      </c>
      <c r="G21" s="327">
        <v>11</v>
      </c>
      <c r="H21" s="327">
        <v>239</v>
      </c>
      <c r="I21" s="327">
        <v>14</v>
      </c>
      <c r="J21" s="327">
        <v>172</v>
      </c>
      <c r="K21" s="327">
        <v>15</v>
      </c>
      <c r="L21" s="327">
        <v>142</v>
      </c>
      <c r="M21" s="327" t="s">
        <v>829</v>
      </c>
      <c r="N21" s="327" t="s">
        <v>829</v>
      </c>
      <c r="O21" s="327" t="s">
        <v>829</v>
      </c>
      <c r="P21" s="327" t="s">
        <v>829</v>
      </c>
      <c r="Q21" s="327">
        <v>3</v>
      </c>
      <c r="R21" s="327">
        <v>28</v>
      </c>
      <c r="S21" s="327" t="s">
        <v>829</v>
      </c>
      <c r="T21" s="327" t="s">
        <v>829</v>
      </c>
      <c r="U21" s="327" t="s">
        <v>829</v>
      </c>
      <c r="V21" s="327" t="s">
        <v>829</v>
      </c>
      <c r="W21" s="327" t="s">
        <v>829</v>
      </c>
      <c r="X21" s="327" t="s">
        <v>829</v>
      </c>
      <c r="Y21" s="845"/>
    </row>
    <row r="22" spans="1:25" s="826" customFormat="1" ht="15" customHeight="1">
      <c r="A22" s="509" t="s">
        <v>440</v>
      </c>
      <c r="B22" s="321"/>
      <c r="C22" s="321"/>
      <c r="D22" s="321"/>
      <c r="E22" s="321"/>
      <c r="F22" s="321"/>
      <c r="G22" s="321"/>
      <c r="H22" s="321"/>
      <c r="I22" s="321"/>
      <c r="J22" s="321"/>
      <c r="K22" s="321"/>
      <c r="L22" s="321"/>
      <c r="M22" s="321"/>
      <c r="N22" s="321"/>
      <c r="O22" s="321"/>
      <c r="P22" s="321"/>
      <c r="Q22" s="321"/>
      <c r="R22" s="321"/>
      <c r="S22" s="321"/>
      <c r="T22" s="321"/>
      <c r="U22" s="321"/>
      <c r="V22" s="321"/>
      <c r="W22" s="321"/>
      <c r="X22" s="321"/>
      <c r="Y22" s="845"/>
    </row>
    <row r="23" spans="1:25" s="826" customFormat="1" ht="15" customHeight="1">
      <c r="A23" s="509"/>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845"/>
    </row>
    <row r="24" spans="1:25" s="826" customFormat="1" ht="15" customHeight="1">
      <c r="A24" s="417" t="s">
        <v>643</v>
      </c>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845"/>
    </row>
    <row r="25" spans="1:25" s="826" customFormat="1" ht="15" customHeight="1">
      <c r="A25" s="417" t="s">
        <v>567</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845"/>
    </row>
    <row r="26" spans="1:25" s="178" customFormat="1" ht="13.5" customHeight="1">
      <c r="A26" s="190"/>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255"/>
    </row>
    <row r="27" spans="1:25" s="178" customFormat="1" ht="13.5" customHeight="1">
      <c r="A27" s="190"/>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255"/>
    </row>
    <row r="28" spans="1:25" s="114" customFormat="1" ht="13.5" customHeight="1">
      <c r="B28" s="255"/>
      <c r="C28" s="192"/>
      <c r="D28" s="192"/>
      <c r="E28" s="123"/>
      <c r="F28" s="123"/>
      <c r="G28" s="123"/>
      <c r="H28" s="112"/>
      <c r="I28" s="112"/>
      <c r="J28" s="112"/>
      <c r="K28" s="112"/>
      <c r="L28" s="112"/>
      <c r="M28" s="112"/>
      <c r="N28" s="112"/>
      <c r="O28" s="112"/>
      <c r="P28" s="112"/>
      <c r="Q28" s="112"/>
      <c r="R28" s="112"/>
      <c r="S28" s="112"/>
      <c r="T28" s="112"/>
      <c r="U28" s="112"/>
      <c r="V28" s="112"/>
      <c r="W28" s="112"/>
      <c r="X28" s="112"/>
    </row>
    <row r="29" spans="1:25" s="114" customFormat="1" ht="13.5">
      <c r="B29" s="139"/>
      <c r="C29" s="129"/>
      <c r="D29" s="129"/>
      <c r="E29" s="139"/>
      <c r="F29" s="139"/>
      <c r="G29" s="139"/>
      <c r="H29" s="108"/>
      <c r="I29" s="108"/>
      <c r="J29" s="108"/>
      <c r="K29" s="108"/>
      <c r="L29" s="108"/>
      <c r="M29" s="108"/>
      <c r="N29" s="108"/>
      <c r="O29" s="108"/>
      <c r="P29" s="108"/>
      <c r="Q29" s="108"/>
      <c r="R29" s="108"/>
      <c r="S29" s="108"/>
      <c r="T29" s="108"/>
      <c r="U29" s="108"/>
      <c r="V29" s="108"/>
      <c r="W29" s="108"/>
      <c r="X29" s="108"/>
    </row>
    <row r="30" spans="1:25" s="114" customFormat="1" ht="13.5">
      <c r="B30" s="139"/>
      <c r="C30" s="129"/>
      <c r="D30" s="129"/>
      <c r="E30" s="139"/>
      <c r="F30" s="139"/>
      <c r="G30" s="139"/>
      <c r="H30" s="108"/>
      <c r="I30" s="108"/>
      <c r="J30" s="108"/>
      <c r="K30" s="108"/>
      <c r="L30" s="108"/>
      <c r="M30" s="108"/>
      <c r="N30" s="108"/>
      <c r="O30" s="108"/>
      <c r="P30" s="108"/>
      <c r="Q30" s="108"/>
      <c r="R30" s="108"/>
      <c r="S30" s="108"/>
      <c r="T30" s="108"/>
      <c r="U30" s="108"/>
      <c r="V30" s="108"/>
      <c r="W30" s="108"/>
      <c r="X30" s="108"/>
    </row>
    <row r="31" spans="1:25" s="114" customFormat="1" ht="13.5">
      <c r="A31" s="191"/>
      <c r="B31" s="139"/>
      <c r="C31" s="129"/>
      <c r="D31" s="129"/>
      <c r="E31" s="139"/>
      <c r="F31" s="139"/>
      <c r="G31" s="139"/>
      <c r="H31" s="108"/>
      <c r="I31" s="108"/>
      <c r="J31" s="108"/>
      <c r="K31" s="108"/>
      <c r="L31" s="108"/>
      <c r="M31" s="108"/>
      <c r="N31" s="108"/>
      <c r="O31" s="108"/>
      <c r="P31" s="108"/>
      <c r="Q31" s="108"/>
      <c r="R31" s="108"/>
      <c r="S31" s="108"/>
      <c r="T31" s="108"/>
      <c r="U31" s="108"/>
      <c r="V31" s="108"/>
      <c r="W31" s="108"/>
      <c r="X31" s="108"/>
    </row>
    <row r="32" spans="1:25" s="114" customFormat="1" ht="13.5">
      <c r="A32" s="179"/>
      <c r="B32" s="108"/>
      <c r="C32" s="111"/>
      <c r="D32" s="111"/>
      <c r="E32" s="108"/>
      <c r="F32" s="108"/>
      <c r="G32" s="108"/>
      <c r="H32" s="108"/>
      <c r="I32" s="108"/>
      <c r="J32" s="108"/>
      <c r="K32" s="108"/>
      <c r="L32" s="108"/>
      <c r="M32" s="108"/>
      <c r="N32" s="108"/>
      <c r="O32" s="108"/>
      <c r="P32" s="108"/>
      <c r="Q32" s="108"/>
      <c r="R32" s="108"/>
      <c r="S32" s="108"/>
      <c r="T32" s="108"/>
      <c r="U32" s="108"/>
      <c r="V32" s="108"/>
      <c r="W32" s="108"/>
      <c r="X32" s="108"/>
    </row>
    <row r="33" spans="1:1" s="114" customFormat="1" ht="13.5">
      <c r="A33" s="179"/>
    </row>
    <row r="34" spans="1:1" s="114" customFormat="1" ht="13.5">
      <c r="A34" s="179"/>
    </row>
  </sheetData>
  <customSheetViews>
    <customSheetView guid="{8B4C5619-54EF-4E9D-AF19-AC3668C76619}" showPageBreaks="1" showGridLines="0" outlineSymbols="0" printArea="1" view="pageBreakPreview">
      <pane xSplit="1" ySplit="6" topLeftCell="C7" activePane="bottomRight" state="frozen"/>
      <selection pane="bottomRight" activeCell="C6" sqref="C6"/>
      <rowBreaks count="1" manualBreakCount="1">
        <brk id="21107" min="259" max="40351" man="1"/>
      </rowBreaks>
      <colBreaks count="1" manualBreakCount="1">
        <brk id="61" max="1048575" man="1"/>
      </colBreaks>
      <pageMargins left="0.78740157480314965" right="0.78740157480314965" top="0.78740157480314965" bottom="0.78740157480314965" header="0" footer="0"/>
      <headerFooter alignWithMargins="0"/>
    </customSheetView>
  </customSheetViews>
  <mergeCells count="14">
    <mergeCell ref="B2:B3"/>
    <mergeCell ref="K3:L3"/>
    <mergeCell ref="U3:V3"/>
    <mergeCell ref="C2:X2"/>
    <mergeCell ref="C3:D3"/>
    <mergeCell ref="E3:F3"/>
    <mergeCell ref="G3:H3"/>
    <mergeCell ref="I3:J3"/>
    <mergeCell ref="V1:X1"/>
    <mergeCell ref="M3:N3"/>
    <mergeCell ref="O3:P3"/>
    <mergeCell ref="Q3:R3"/>
    <mergeCell ref="S3:T3"/>
    <mergeCell ref="W3:X3"/>
  </mergeCells>
  <phoneticPr fontId="2"/>
  <pageMargins left="0.39370078740157483" right="0.39370078740157483" top="0.78740157480314965" bottom="0.78740157480314965" header="0" footer="0"/>
  <headerFooter alignWithMargins="0">
    <oddFooter>&amp;R&amp;D&amp;T</oddFooter>
  </headerFooter>
  <rowBreaks count="1" manualBreakCount="1">
    <brk id="21107" min="259" max="40351"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T39"/>
  <sheetViews>
    <sheetView showOutlineSymbols="0" view="pageBreakPreview" zoomScaleNormal="50" zoomScaleSheetLayoutView="100" workbookViewId="0">
      <pane xSplit="1" ySplit="5" topLeftCell="B6" activePane="bottomRight" state="frozen"/>
      <selection pane="topRight" activeCell="B1" sqref="B1"/>
      <selection pane="bottomLeft" activeCell="A6" sqref="A6"/>
      <selection pane="bottomRight"/>
    </sheetView>
  </sheetViews>
  <sheetFormatPr defaultRowHeight="11.25"/>
  <cols>
    <col min="1" max="1" width="11.125" style="101" customWidth="1"/>
    <col min="2" max="2" width="8.625" style="103" customWidth="1"/>
    <col min="3" max="3" width="9.375" style="103" customWidth="1"/>
    <col min="4" max="4" width="8.625" style="103" customWidth="1"/>
    <col min="5" max="5" width="9.375" style="103" customWidth="1"/>
    <col min="6" max="6" width="6.625" style="103" customWidth="1"/>
    <col min="7" max="7" width="8.125" style="103" customWidth="1"/>
    <col min="8" max="8" width="9.625" style="103" customWidth="1"/>
    <col min="9" max="9" width="8.125" style="103" customWidth="1"/>
    <col min="10" max="10" width="5.125" style="103" customWidth="1"/>
    <col min="11" max="11" width="8.125" style="103" customWidth="1"/>
    <col min="12" max="12" width="5.125" style="103" customWidth="1"/>
    <col min="13" max="13" width="8.125" style="103" customWidth="1"/>
    <col min="14" max="14" width="9.625" style="103" customWidth="1"/>
    <col min="15" max="15" width="8.125" style="103" customWidth="1"/>
    <col min="16" max="16" width="9.625" style="103" customWidth="1"/>
    <col min="17" max="17" width="8.125" style="103" customWidth="1"/>
    <col min="18" max="18" width="5.125" style="103" bestFit="1" customWidth="1"/>
    <col min="19" max="19" width="8.125" style="103" customWidth="1"/>
    <col min="20" max="20" width="5.125" style="103" bestFit="1" customWidth="1"/>
    <col min="21" max="21" width="8.125" style="103" customWidth="1"/>
    <col min="22" max="22" width="5.125" style="103" customWidth="1"/>
    <col min="23" max="23" width="8.125" style="103" customWidth="1"/>
    <col min="24" max="24" width="5.125" style="103" customWidth="1"/>
    <col min="25" max="25" width="8.125" style="103" customWidth="1"/>
    <col min="26" max="26" width="5.125" style="103" customWidth="1"/>
    <col min="27" max="27" width="8.125" style="103" customWidth="1"/>
    <col min="28" max="28" width="5.125" style="103" customWidth="1"/>
    <col min="29" max="29" width="8.125" style="103" customWidth="1"/>
    <col min="30" max="30" width="5.125" style="103" customWidth="1"/>
    <col min="31" max="31" width="8.125" style="103" customWidth="1"/>
    <col min="32" max="32" width="5.125" style="103" customWidth="1"/>
    <col min="33" max="33" width="8.125" style="103" customWidth="1"/>
    <col min="34" max="34" width="5.125" style="103" customWidth="1"/>
    <col min="35" max="35" width="8.125" style="103" customWidth="1"/>
    <col min="36" max="36" width="5.125" style="103" customWidth="1"/>
    <col min="37" max="37" width="8.125" style="103" customWidth="1"/>
    <col min="38" max="38" width="5.125" style="103" customWidth="1"/>
    <col min="39" max="39" width="8.125" style="103" customWidth="1"/>
    <col min="40" max="40" width="5.125" style="103" customWidth="1"/>
    <col min="41" max="41" width="8.125" style="103" customWidth="1"/>
    <col min="42" max="42" width="5.125" style="103" customWidth="1"/>
    <col min="43" max="43" width="8.125" style="103" customWidth="1"/>
    <col min="44" max="44" width="5.125" style="103" customWidth="1"/>
    <col min="45" max="45" width="8.125" style="103" customWidth="1"/>
    <col min="46" max="16384" width="9" style="103"/>
  </cols>
  <sheetData>
    <row r="1" spans="1:46" s="178" customFormat="1" ht="16.5" customHeight="1">
      <c r="A1" s="277" t="s">
        <v>644</v>
      </c>
      <c r="B1" s="284"/>
      <c r="C1" s="284"/>
      <c r="D1" s="281"/>
      <c r="E1" s="281"/>
      <c r="F1" s="281"/>
      <c r="G1" s="281"/>
      <c r="H1" s="281"/>
      <c r="I1" s="281"/>
      <c r="J1" s="281"/>
      <c r="K1" s="281"/>
      <c r="L1" s="281"/>
      <c r="M1" s="281"/>
      <c r="N1" s="281"/>
      <c r="O1" s="281"/>
      <c r="P1" s="281"/>
      <c r="Q1" s="281"/>
      <c r="R1" s="281"/>
      <c r="S1" s="281"/>
      <c r="T1" s="285"/>
      <c r="U1" s="285"/>
      <c r="V1" s="844"/>
      <c r="W1" s="844"/>
      <c r="X1" s="285"/>
      <c r="Y1" s="285"/>
      <c r="Z1" s="844"/>
      <c r="AA1" s="844"/>
      <c r="AB1" s="844"/>
      <c r="AC1" s="848"/>
      <c r="AD1" s="848"/>
      <c r="AE1" s="848"/>
      <c r="AF1" s="848"/>
      <c r="AG1" s="848"/>
      <c r="AH1" s="848"/>
      <c r="AI1" s="848"/>
      <c r="AJ1" s="848"/>
      <c r="AK1" s="848"/>
      <c r="AL1" s="848"/>
      <c r="AM1" s="848"/>
      <c r="AN1" s="848"/>
      <c r="AO1" s="848"/>
      <c r="AP1" s="848"/>
      <c r="AQ1" s="1101" t="s">
        <v>810</v>
      </c>
      <c r="AR1" s="1101"/>
      <c r="AS1" s="1101"/>
    </row>
    <row r="2" spans="1:46" ht="13.5" customHeight="1">
      <c r="A2" s="522"/>
      <c r="B2" s="1108" t="s">
        <v>489</v>
      </c>
      <c r="C2" s="1109"/>
      <c r="D2" s="1109"/>
      <c r="E2" s="1109"/>
      <c r="F2" s="1109"/>
      <c r="G2" s="1109"/>
      <c r="H2" s="1109"/>
      <c r="I2" s="1109"/>
      <c r="J2" s="1109"/>
      <c r="K2" s="1109"/>
      <c r="L2" s="1109"/>
      <c r="M2" s="1109"/>
      <c r="N2" s="1109"/>
      <c r="O2" s="1109"/>
      <c r="P2" s="1109"/>
      <c r="Q2" s="1109"/>
      <c r="R2" s="1109"/>
      <c r="S2" s="1109"/>
      <c r="T2" s="1110"/>
      <c r="U2" s="1110"/>
      <c r="V2" s="1110"/>
      <c r="W2" s="1110"/>
      <c r="X2" s="1145"/>
      <c r="Y2" s="1145"/>
      <c r="Z2" s="1145"/>
      <c r="AA2" s="1145"/>
      <c r="AB2" s="1145"/>
      <c r="AC2" s="1145"/>
      <c r="AD2" s="1145"/>
      <c r="AE2" s="1145"/>
      <c r="AF2" s="1145"/>
      <c r="AG2" s="1145"/>
      <c r="AH2" s="1145"/>
      <c r="AI2" s="1145"/>
      <c r="AJ2" s="1145"/>
      <c r="AK2" s="1145"/>
      <c r="AL2" s="1145"/>
      <c r="AM2" s="1145"/>
      <c r="AN2" s="1145"/>
      <c r="AO2" s="1145"/>
      <c r="AP2" s="1145"/>
      <c r="AQ2" s="1145"/>
      <c r="AR2" s="1145"/>
      <c r="AS2" s="1146"/>
    </row>
    <row r="3" spans="1:46" s="826" customFormat="1" ht="34.5" customHeight="1">
      <c r="A3" s="493"/>
      <c r="B3" s="1151" t="s">
        <v>61</v>
      </c>
      <c r="C3" s="1152"/>
      <c r="D3" s="1153"/>
      <c r="E3" s="1154"/>
      <c r="F3" s="1157" t="s">
        <v>485</v>
      </c>
      <c r="G3" s="1158"/>
      <c r="H3" s="1159"/>
      <c r="I3" s="1160"/>
      <c r="J3" s="1147" t="s">
        <v>439</v>
      </c>
      <c r="K3" s="1148"/>
      <c r="L3" s="1149"/>
      <c r="M3" s="1150"/>
      <c r="N3" s="1147" t="s">
        <v>486</v>
      </c>
      <c r="O3" s="1148"/>
      <c r="P3" s="1149"/>
      <c r="Q3" s="1150"/>
      <c r="R3" s="1129" t="s">
        <v>487</v>
      </c>
      <c r="S3" s="1142"/>
      <c r="T3" s="1143"/>
      <c r="U3" s="1144"/>
      <c r="V3" s="1129" t="s">
        <v>563</v>
      </c>
      <c r="W3" s="1142"/>
      <c r="X3" s="1143"/>
      <c r="Y3" s="1144"/>
      <c r="Z3" s="1147" t="s">
        <v>491</v>
      </c>
      <c r="AA3" s="1148"/>
      <c r="AB3" s="1149"/>
      <c r="AC3" s="1150"/>
      <c r="AD3" s="1147" t="s">
        <v>492</v>
      </c>
      <c r="AE3" s="1148"/>
      <c r="AF3" s="1149"/>
      <c r="AG3" s="1150"/>
      <c r="AH3" s="1147" t="s">
        <v>482</v>
      </c>
      <c r="AI3" s="1148"/>
      <c r="AJ3" s="1149"/>
      <c r="AK3" s="1150"/>
      <c r="AL3" s="1147" t="s">
        <v>493</v>
      </c>
      <c r="AM3" s="1148"/>
      <c r="AN3" s="1149"/>
      <c r="AO3" s="1150"/>
      <c r="AP3" s="1131" t="s">
        <v>599</v>
      </c>
      <c r="AQ3" s="1161"/>
      <c r="AR3" s="1161"/>
      <c r="AS3" s="1132"/>
      <c r="AT3" s="845"/>
    </row>
    <row r="4" spans="1:46" s="826" customFormat="1" ht="16.5" customHeight="1">
      <c r="A4" s="523"/>
      <c r="B4" s="1162" t="s">
        <v>436</v>
      </c>
      <c r="C4" s="1156"/>
      <c r="D4" s="1155" t="s">
        <v>490</v>
      </c>
      <c r="E4" s="1156"/>
      <c r="F4" s="1140" t="s">
        <v>436</v>
      </c>
      <c r="G4" s="1141"/>
      <c r="H4" s="1140" t="s">
        <v>490</v>
      </c>
      <c r="I4" s="1141"/>
      <c r="J4" s="1140" t="s">
        <v>436</v>
      </c>
      <c r="K4" s="1141"/>
      <c r="L4" s="1140" t="s">
        <v>490</v>
      </c>
      <c r="M4" s="1141"/>
      <c r="N4" s="1140" t="s">
        <v>436</v>
      </c>
      <c r="O4" s="1141"/>
      <c r="P4" s="1140" t="s">
        <v>490</v>
      </c>
      <c r="Q4" s="1141"/>
      <c r="R4" s="1163" t="s">
        <v>436</v>
      </c>
      <c r="S4" s="1141"/>
      <c r="T4" s="1140" t="s">
        <v>490</v>
      </c>
      <c r="U4" s="1141"/>
      <c r="V4" s="1163" t="s">
        <v>436</v>
      </c>
      <c r="W4" s="1141"/>
      <c r="X4" s="1140" t="s">
        <v>490</v>
      </c>
      <c r="Y4" s="1141"/>
      <c r="Z4" s="1140" t="s">
        <v>436</v>
      </c>
      <c r="AA4" s="1141"/>
      <c r="AB4" s="1140" t="s">
        <v>490</v>
      </c>
      <c r="AC4" s="1141"/>
      <c r="AD4" s="1140" t="s">
        <v>436</v>
      </c>
      <c r="AE4" s="1141"/>
      <c r="AF4" s="1140" t="s">
        <v>490</v>
      </c>
      <c r="AG4" s="1141"/>
      <c r="AH4" s="1140" t="s">
        <v>436</v>
      </c>
      <c r="AI4" s="1141"/>
      <c r="AJ4" s="1140" t="s">
        <v>490</v>
      </c>
      <c r="AK4" s="1141"/>
      <c r="AL4" s="1140" t="s">
        <v>436</v>
      </c>
      <c r="AM4" s="1141"/>
      <c r="AN4" s="1140" t="s">
        <v>490</v>
      </c>
      <c r="AO4" s="1141"/>
      <c r="AP4" s="1140" t="s">
        <v>436</v>
      </c>
      <c r="AQ4" s="1141"/>
      <c r="AR4" s="1140" t="s">
        <v>490</v>
      </c>
      <c r="AS4" s="1141"/>
      <c r="AT4" s="845"/>
    </row>
    <row r="5" spans="1:46" s="826" customFormat="1" ht="84.75" customHeight="1">
      <c r="A5" s="524"/>
      <c r="B5" s="525"/>
      <c r="C5" s="526" t="s">
        <v>692</v>
      </c>
      <c r="D5" s="527"/>
      <c r="E5" s="526" t="s">
        <v>693</v>
      </c>
      <c r="F5" s="528"/>
      <c r="G5" s="529" t="s">
        <v>692</v>
      </c>
      <c r="H5" s="528"/>
      <c r="I5" s="529" t="s">
        <v>693</v>
      </c>
      <c r="J5" s="528"/>
      <c r="K5" s="529" t="s">
        <v>692</v>
      </c>
      <c r="L5" s="528"/>
      <c r="M5" s="529" t="s">
        <v>693</v>
      </c>
      <c r="N5" s="528"/>
      <c r="O5" s="529" t="s">
        <v>692</v>
      </c>
      <c r="P5" s="528"/>
      <c r="Q5" s="529" t="s">
        <v>693</v>
      </c>
      <c r="R5" s="713"/>
      <c r="S5" s="529" t="s">
        <v>692</v>
      </c>
      <c r="T5" s="528"/>
      <c r="U5" s="529" t="s">
        <v>693</v>
      </c>
      <c r="V5" s="713"/>
      <c r="W5" s="529" t="s">
        <v>692</v>
      </c>
      <c r="X5" s="528"/>
      <c r="Y5" s="529" t="s">
        <v>693</v>
      </c>
      <c r="Z5" s="528"/>
      <c r="AA5" s="529" t="s">
        <v>692</v>
      </c>
      <c r="AB5" s="528"/>
      <c r="AC5" s="529" t="s">
        <v>693</v>
      </c>
      <c r="AD5" s="528"/>
      <c r="AE5" s="529" t="s">
        <v>692</v>
      </c>
      <c r="AF5" s="528"/>
      <c r="AG5" s="529" t="s">
        <v>693</v>
      </c>
      <c r="AH5" s="528"/>
      <c r="AI5" s="529" t="s">
        <v>692</v>
      </c>
      <c r="AJ5" s="528"/>
      <c r="AK5" s="529" t="s">
        <v>519</v>
      </c>
      <c r="AL5" s="528"/>
      <c r="AM5" s="529" t="s">
        <v>692</v>
      </c>
      <c r="AN5" s="528"/>
      <c r="AO5" s="529" t="s">
        <v>693</v>
      </c>
      <c r="AP5" s="528"/>
      <c r="AQ5" s="529" t="s">
        <v>692</v>
      </c>
      <c r="AR5" s="528"/>
      <c r="AS5" s="529" t="s">
        <v>693</v>
      </c>
      <c r="AT5" s="845"/>
    </row>
    <row r="6" spans="1:46" ht="15" customHeight="1">
      <c r="A6" s="323" t="s">
        <v>392</v>
      </c>
      <c r="B6" s="315">
        <f>IF(SUM(F6,J6,N6,R6,V6,Z6,AD6,AH6,AL6,AP6)=0,"-",SUM(F6,J6,N6,R6,V6,Z6,AD6,AH6,AL6,AP6))</f>
        <v>72380</v>
      </c>
      <c r="C6" s="315">
        <f>IF(SUM(G6,K6,O6,S6,W6,AA6,AE6,AI6,AM6,AQ6)=0,"-",SUM(G6,K6,O6,S6,W6,AA6,AE6,AI6,AM6,AQ6))</f>
        <v>6471</v>
      </c>
      <c r="D6" s="315">
        <f t="shared" ref="D6:E21" si="0">IF(SUM(H6,L6,P6,T6,X6,AB6,AF6,AJ6,AN6,AR6)=0,"-",SUM(H6,L6,P6,T6,X6,AB6,AF6,AJ6,AN6,AR6))</f>
        <v>141212</v>
      </c>
      <c r="E6" s="315">
        <f t="shared" si="0"/>
        <v>6046</v>
      </c>
      <c r="F6" s="477">
        <v>52936</v>
      </c>
      <c r="G6" s="477">
        <v>832</v>
      </c>
      <c r="H6" s="477">
        <v>104509</v>
      </c>
      <c r="I6" s="477">
        <v>1352</v>
      </c>
      <c r="J6" s="477">
        <v>308</v>
      </c>
      <c r="K6" s="477">
        <v>86</v>
      </c>
      <c r="L6" s="477">
        <v>606</v>
      </c>
      <c r="M6" s="477">
        <v>77</v>
      </c>
      <c r="N6" s="477">
        <v>12865</v>
      </c>
      <c r="O6" s="477">
        <v>2801</v>
      </c>
      <c r="P6" s="477">
        <v>22750</v>
      </c>
      <c r="Q6" s="477">
        <v>3000</v>
      </c>
      <c r="R6" s="477">
        <v>4528</v>
      </c>
      <c r="S6" s="477">
        <v>1335</v>
      </c>
      <c r="T6" s="477">
        <v>7712</v>
      </c>
      <c r="U6" s="477">
        <v>1398</v>
      </c>
      <c r="V6" s="477">
        <v>194</v>
      </c>
      <c r="W6" s="477">
        <v>4</v>
      </c>
      <c r="X6" s="477">
        <v>181</v>
      </c>
      <c r="Y6" s="477">
        <v>134</v>
      </c>
      <c r="Z6" s="477">
        <v>684</v>
      </c>
      <c r="AA6" s="477">
        <v>2</v>
      </c>
      <c r="AB6" s="477">
        <v>694</v>
      </c>
      <c r="AC6" s="477">
        <v>2</v>
      </c>
      <c r="AD6" s="477">
        <v>83</v>
      </c>
      <c r="AE6" s="477">
        <v>1</v>
      </c>
      <c r="AF6" s="477">
        <v>283</v>
      </c>
      <c r="AG6" s="477">
        <v>1</v>
      </c>
      <c r="AH6" s="477">
        <v>54</v>
      </c>
      <c r="AI6" s="477">
        <v>49</v>
      </c>
      <c r="AJ6" s="477">
        <v>63</v>
      </c>
      <c r="AK6" s="477">
        <v>49</v>
      </c>
      <c r="AL6" s="477">
        <v>96</v>
      </c>
      <c r="AM6" s="477">
        <v>1328</v>
      </c>
      <c r="AN6" s="477">
        <v>880</v>
      </c>
      <c r="AO6" s="477" t="s">
        <v>863</v>
      </c>
      <c r="AP6" s="477">
        <v>632</v>
      </c>
      <c r="AQ6" s="477">
        <v>33</v>
      </c>
      <c r="AR6" s="477">
        <v>3534</v>
      </c>
      <c r="AS6" s="477">
        <v>33</v>
      </c>
    </row>
    <row r="7" spans="1:46" s="826" customFormat="1" ht="15" customHeight="1">
      <c r="A7" s="248" t="s">
        <v>604</v>
      </c>
      <c r="B7" s="317">
        <f t="shared" ref="B7:B22" si="1">IF(SUM(F7,J7,N7,R7,V7,Z7,AD7,AH7,AL7,AP7)=0,"-",SUM(F7,J7,N7,R7,V7,Z7,AD7,AH7,AL7,AP7))</f>
        <v>2173</v>
      </c>
      <c r="C7" s="317">
        <f t="shared" ref="C7:C22" si="2">IF(SUM(G7,K7,O7,S7,W7,AA7,AE7,AI7,AM7,AQ7)=0,"-",SUM(G7,K7,O7,S7,W7,AA7,AE7,AI7,AM7,AQ7))</f>
        <v>249</v>
      </c>
      <c r="D7" s="317">
        <f t="shared" si="0"/>
        <v>3894</v>
      </c>
      <c r="E7" s="317">
        <f t="shared" si="0"/>
        <v>382</v>
      </c>
      <c r="F7" s="317">
        <f>IF(SUM(F8:F15)=0,"-",SUM(F8:F15))</f>
        <v>1244</v>
      </c>
      <c r="G7" s="317">
        <f t="shared" ref="G7:AS7" si="3">IF(SUM(G8:G15)=0,"-",SUM(G8:G15))</f>
        <v>43</v>
      </c>
      <c r="H7" s="317">
        <f t="shared" si="3"/>
        <v>2688</v>
      </c>
      <c r="I7" s="317">
        <f t="shared" si="3"/>
        <v>101</v>
      </c>
      <c r="J7" s="317">
        <f t="shared" si="3"/>
        <v>2</v>
      </c>
      <c r="K7" s="317" t="str">
        <f t="shared" si="3"/>
        <v>-</v>
      </c>
      <c r="L7" s="317">
        <f t="shared" si="3"/>
        <v>2</v>
      </c>
      <c r="M7" s="317" t="str">
        <f t="shared" si="3"/>
        <v>-</v>
      </c>
      <c r="N7" s="317">
        <f t="shared" si="3"/>
        <v>376</v>
      </c>
      <c r="O7" s="317">
        <f t="shared" si="3"/>
        <v>109</v>
      </c>
      <c r="P7" s="317">
        <f t="shared" si="3"/>
        <v>540</v>
      </c>
      <c r="Q7" s="317">
        <f t="shared" si="3"/>
        <v>134</v>
      </c>
      <c r="R7" s="317">
        <f t="shared" si="3"/>
        <v>278</v>
      </c>
      <c r="S7" s="317">
        <f t="shared" si="3"/>
        <v>97</v>
      </c>
      <c r="T7" s="317">
        <f t="shared" si="3"/>
        <v>337</v>
      </c>
      <c r="U7" s="317">
        <f t="shared" si="3"/>
        <v>147</v>
      </c>
      <c r="V7" s="317">
        <f t="shared" si="3"/>
        <v>5</v>
      </c>
      <c r="W7" s="317" t="str">
        <f t="shared" si="3"/>
        <v>-</v>
      </c>
      <c r="X7" s="317">
        <f t="shared" si="3"/>
        <v>6</v>
      </c>
      <c r="Y7" s="317" t="str">
        <f t="shared" si="3"/>
        <v>-</v>
      </c>
      <c r="Z7" s="317" t="str">
        <f t="shared" si="3"/>
        <v>-</v>
      </c>
      <c r="AA7" s="317" t="str">
        <f t="shared" si="3"/>
        <v>-</v>
      </c>
      <c r="AB7" s="317" t="str">
        <f t="shared" si="3"/>
        <v>-</v>
      </c>
      <c r="AC7" s="317" t="str">
        <f t="shared" si="3"/>
        <v>-</v>
      </c>
      <c r="AD7" s="317">
        <f t="shared" si="3"/>
        <v>13</v>
      </c>
      <c r="AE7" s="317" t="str">
        <f t="shared" si="3"/>
        <v>-</v>
      </c>
      <c r="AF7" s="317">
        <f t="shared" si="3"/>
        <v>13</v>
      </c>
      <c r="AG7" s="317" t="str">
        <f t="shared" si="3"/>
        <v>-</v>
      </c>
      <c r="AH7" s="317" t="str">
        <f t="shared" si="3"/>
        <v>-</v>
      </c>
      <c r="AI7" s="317" t="str">
        <f t="shared" si="3"/>
        <v>-</v>
      </c>
      <c r="AJ7" s="317" t="str">
        <f t="shared" si="3"/>
        <v>-</v>
      </c>
      <c r="AK7" s="317" t="str">
        <f t="shared" si="3"/>
        <v>-</v>
      </c>
      <c r="AL7" s="317" t="str">
        <f t="shared" si="3"/>
        <v>-</v>
      </c>
      <c r="AM7" s="317" t="str">
        <f t="shared" si="3"/>
        <v>-</v>
      </c>
      <c r="AN7" s="317" t="str">
        <f t="shared" si="3"/>
        <v>-</v>
      </c>
      <c r="AO7" s="317" t="str">
        <f t="shared" si="3"/>
        <v>-</v>
      </c>
      <c r="AP7" s="317">
        <f t="shared" si="3"/>
        <v>255</v>
      </c>
      <c r="AQ7" s="317" t="str">
        <f t="shared" si="3"/>
        <v>-</v>
      </c>
      <c r="AR7" s="317">
        <f t="shared" si="3"/>
        <v>308</v>
      </c>
      <c r="AS7" s="317" t="str">
        <f t="shared" si="3"/>
        <v>-</v>
      </c>
    </row>
    <row r="8" spans="1:46" s="826" customFormat="1" ht="15" customHeight="1">
      <c r="A8" s="256" t="s">
        <v>605</v>
      </c>
      <c r="B8" s="511">
        <f t="shared" si="1"/>
        <v>1132</v>
      </c>
      <c r="C8" s="511">
        <f t="shared" si="2"/>
        <v>54</v>
      </c>
      <c r="D8" s="511">
        <f t="shared" si="0"/>
        <v>1512</v>
      </c>
      <c r="E8" s="511">
        <f t="shared" si="0"/>
        <v>83</v>
      </c>
      <c r="F8" s="325">
        <v>898</v>
      </c>
      <c r="G8" s="325">
        <v>1</v>
      </c>
      <c r="H8" s="325">
        <v>1175</v>
      </c>
      <c r="I8" s="325">
        <v>1</v>
      </c>
      <c r="J8" s="325" t="s">
        <v>854</v>
      </c>
      <c r="K8" s="325" t="s">
        <v>854</v>
      </c>
      <c r="L8" s="325" t="s">
        <v>854</v>
      </c>
      <c r="M8" s="325" t="s">
        <v>854</v>
      </c>
      <c r="N8" s="325">
        <v>83</v>
      </c>
      <c r="O8" s="325">
        <v>24</v>
      </c>
      <c r="P8" s="325">
        <v>151</v>
      </c>
      <c r="Q8" s="325">
        <v>28</v>
      </c>
      <c r="R8" s="325">
        <v>109</v>
      </c>
      <c r="S8" s="325">
        <v>29</v>
      </c>
      <c r="T8" s="325">
        <v>143</v>
      </c>
      <c r="U8" s="325">
        <v>54</v>
      </c>
      <c r="V8" s="325">
        <v>5</v>
      </c>
      <c r="W8" s="326" t="s">
        <v>854</v>
      </c>
      <c r="X8" s="325">
        <v>6</v>
      </c>
      <c r="Y8" s="326" t="s">
        <v>854</v>
      </c>
      <c r="Z8" s="326" t="s">
        <v>854</v>
      </c>
      <c r="AA8" s="326" t="s">
        <v>854</v>
      </c>
      <c r="AB8" s="326" t="s">
        <v>854</v>
      </c>
      <c r="AC8" s="326" t="s">
        <v>854</v>
      </c>
      <c r="AD8" s="325">
        <v>13</v>
      </c>
      <c r="AE8" s="326" t="s">
        <v>854</v>
      </c>
      <c r="AF8" s="325">
        <v>13</v>
      </c>
      <c r="AG8" s="326" t="s">
        <v>854</v>
      </c>
      <c r="AH8" s="326" t="s">
        <v>854</v>
      </c>
      <c r="AI8" s="326" t="s">
        <v>854</v>
      </c>
      <c r="AJ8" s="326" t="s">
        <v>854</v>
      </c>
      <c r="AK8" s="326" t="s">
        <v>854</v>
      </c>
      <c r="AL8" s="326" t="s">
        <v>854</v>
      </c>
      <c r="AM8" s="326" t="s">
        <v>854</v>
      </c>
      <c r="AN8" s="326" t="s">
        <v>854</v>
      </c>
      <c r="AO8" s="326" t="s">
        <v>854</v>
      </c>
      <c r="AP8" s="325">
        <v>24</v>
      </c>
      <c r="AQ8" s="326" t="s">
        <v>854</v>
      </c>
      <c r="AR8" s="325">
        <v>24</v>
      </c>
      <c r="AS8" s="326" t="s">
        <v>854</v>
      </c>
    </row>
    <row r="9" spans="1:46" s="826" customFormat="1" ht="15" customHeight="1">
      <c r="A9" s="257" t="s">
        <v>606</v>
      </c>
      <c r="B9" s="504">
        <f t="shared" si="1"/>
        <v>201</v>
      </c>
      <c r="C9" s="504">
        <f t="shared" si="2"/>
        <v>64</v>
      </c>
      <c r="D9" s="504">
        <f t="shared" si="0"/>
        <v>500</v>
      </c>
      <c r="E9" s="504">
        <f t="shared" si="0"/>
        <v>64</v>
      </c>
      <c r="F9" s="326">
        <v>54</v>
      </c>
      <c r="G9" s="326">
        <v>4</v>
      </c>
      <c r="H9" s="326">
        <v>353</v>
      </c>
      <c r="I9" s="326">
        <v>4</v>
      </c>
      <c r="J9" s="326" t="s">
        <v>854</v>
      </c>
      <c r="K9" s="326" t="s">
        <v>854</v>
      </c>
      <c r="L9" s="326" t="s">
        <v>854</v>
      </c>
      <c r="M9" s="326" t="s">
        <v>854</v>
      </c>
      <c r="N9" s="326">
        <v>75</v>
      </c>
      <c r="O9" s="326">
        <v>28</v>
      </c>
      <c r="P9" s="326">
        <v>75</v>
      </c>
      <c r="Q9" s="326">
        <v>28</v>
      </c>
      <c r="R9" s="326">
        <v>72</v>
      </c>
      <c r="S9" s="326">
        <v>32</v>
      </c>
      <c r="T9" s="326">
        <v>72</v>
      </c>
      <c r="U9" s="326">
        <v>32</v>
      </c>
      <c r="V9" s="326" t="s">
        <v>854</v>
      </c>
      <c r="W9" s="326" t="s">
        <v>854</v>
      </c>
      <c r="X9" s="326" t="s">
        <v>854</v>
      </c>
      <c r="Y9" s="326" t="s">
        <v>854</v>
      </c>
      <c r="Z9" s="326" t="s">
        <v>854</v>
      </c>
      <c r="AA9" s="326" t="s">
        <v>854</v>
      </c>
      <c r="AB9" s="326" t="s">
        <v>854</v>
      </c>
      <c r="AC9" s="326" t="s">
        <v>854</v>
      </c>
      <c r="AD9" s="326" t="s">
        <v>854</v>
      </c>
      <c r="AE9" s="326" t="s">
        <v>854</v>
      </c>
      <c r="AF9" s="326" t="s">
        <v>854</v>
      </c>
      <c r="AG9" s="326" t="s">
        <v>854</v>
      </c>
      <c r="AH9" s="326" t="s">
        <v>854</v>
      </c>
      <c r="AI9" s="326" t="s">
        <v>854</v>
      </c>
      <c r="AJ9" s="326" t="s">
        <v>854</v>
      </c>
      <c r="AK9" s="326" t="s">
        <v>854</v>
      </c>
      <c r="AL9" s="326" t="s">
        <v>854</v>
      </c>
      <c r="AM9" s="326" t="s">
        <v>854</v>
      </c>
      <c r="AN9" s="326" t="s">
        <v>854</v>
      </c>
      <c r="AO9" s="326" t="s">
        <v>854</v>
      </c>
      <c r="AP9" s="326" t="s">
        <v>854</v>
      </c>
      <c r="AQ9" s="326" t="s">
        <v>854</v>
      </c>
      <c r="AR9" s="326" t="s">
        <v>854</v>
      </c>
      <c r="AS9" s="326" t="s">
        <v>854</v>
      </c>
    </row>
    <row r="10" spans="1:46" s="826" customFormat="1" ht="15" customHeight="1">
      <c r="A10" s="257" t="s">
        <v>620</v>
      </c>
      <c r="B10" s="504">
        <f t="shared" si="1"/>
        <v>81</v>
      </c>
      <c r="C10" s="504">
        <f t="shared" si="2"/>
        <v>11</v>
      </c>
      <c r="D10" s="504">
        <f t="shared" si="0"/>
        <v>207</v>
      </c>
      <c r="E10" s="504">
        <f t="shared" si="0"/>
        <v>11</v>
      </c>
      <c r="F10" s="326">
        <v>31</v>
      </c>
      <c r="G10" s="326">
        <v>1</v>
      </c>
      <c r="H10" s="326">
        <v>157</v>
      </c>
      <c r="I10" s="326">
        <v>1</v>
      </c>
      <c r="J10" s="326" t="s">
        <v>854</v>
      </c>
      <c r="K10" s="326" t="s">
        <v>854</v>
      </c>
      <c r="L10" s="326" t="s">
        <v>854</v>
      </c>
      <c r="M10" s="326" t="s">
        <v>854</v>
      </c>
      <c r="N10" s="326">
        <v>50</v>
      </c>
      <c r="O10" s="326">
        <v>10</v>
      </c>
      <c r="P10" s="326">
        <v>50</v>
      </c>
      <c r="Q10" s="326">
        <v>10</v>
      </c>
      <c r="R10" s="326" t="s">
        <v>854</v>
      </c>
      <c r="S10" s="326" t="s">
        <v>854</v>
      </c>
      <c r="T10" s="326" t="s">
        <v>854</v>
      </c>
      <c r="U10" s="326" t="s">
        <v>854</v>
      </c>
      <c r="V10" s="326" t="s">
        <v>854</v>
      </c>
      <c r="W10" s="326" t="s">
        <v>854</v>
      </c>
      <c r="X10" s="326" t="s">
        <v>854</v>
      </c>
      <c r="Y10" s="326" t="s">
        <v>854</v>
      </c>
      <c r="Z10" s="326" t="s">
        <v>854</v>
      </c>
      <c r="AA10" s="326" t="s">
        <v>854</v>
      </c>
      <c r="AB10" s="326" t="s">
        <v>854</v>
      </c>
      <c r="AC10" s="326" t="s">
        <v>854</v>
      </c>
      <c r="AD10" s="326" t="s">
        <v>854</v>
      </c>
      <c r="AE10" s="326" t="s">
        <v>854</v>
      </c>
      <c r="AF10" s="326" t="s">
        <v>854</v>
      </c>
      <c r="AG10" s="326" t="s">
        <v>854</v>
      </c>
      <c r="AH10" s="326" t="s">
        <v>854</v>
      </c>
      <c r="AI10" s="326" t="s">
        <v>854</v>
      </c>
      <c r="AJ10" s="326" t="s">
        <v>854</v>
      </c>
      <c r="AK10" s="326" t="s">
        <v>854</v>
      </c>
      <c r="AL10" s="326" t="s">
        <v>854</v>
      </c>
      <c r="AM10" s="326" t="s">
        <v>854</v>
      </c>
      <c r="AN10" s="326" t="s">
        <v>854</v>
      </c>
      <c r="AO10" s="326" t="s">
        <v>854</v>
      </c>
      <c r="AP10" s="326" t="s">
        <v>854</v>
      </c>
      <c r="AQ10" s="326" t="s">
        <v>854</v>
      </c>
      <c r="AR10" s="326" t="s">
        <v>854</v>
      </c>
      <c r="AS10" s="326" t="s">
        <v>854</v>
      </c>
    </row>
    <row r="11" spans="1:46" s="826" customFormat="1" ht="15" customHeight="1">
      <c r="A11" s="257" t="s">
        <v>608</v>
      </c>
      <c r="B11" s="504">
        <f t="shared" si="1"/>
        <v>231</v>
      </c>
      <c r="C11" s="504" t="str">
        <f t="shared" si="2"/>
        <v>-</v>
      </c>
      <c r="D11" s="504">
        <f t="shared" si="0"/>
        <v>492</v>
      </c>
      <c r="E11" s="504" t="str">
        <f t="shared" si="0"/>
        <v>-</v>
      </c>
      <c r="F11" s="326">
        <v>12</v>
      </c>
      <c r="G11" s="326" t="s">
        <v>854</v>
      </c>
      <c r="H11" s="326">
        <v>220</v>
      </c>
      <c r="I11" s="326" t="s">
        <v>854</v>
      </c>
      <c r="J11" s="326" t="s">
        <v>854</v>
      </c>
      <c r="K11" s="326" t="s">
        <v>854</v>
      </c>
      <c r="L11" s="326" t="s">
        <v>854</v>
      </c>
      <c r="M11" s="326" t="s">
        <v>854</v>
      </c>
      <c r="N11" s="326">
        <v>1</v>
      </c>
      <c r="O11" s="326" t="s">
        <v>854</v>
      </c>
      <c r="P11" s="326">
        <v>1</v>
      </c>
      <c r="Q11" s="326" t="s">
        <v>854</v>
      </c>
      <c r="R11" s="326" t="s">
        <v>854</v>
      </c>
      <c r="S11" s="326" t="s">
        <v>854</v>
      </c>
      <c r="T11" s="326" t="s">
        <v>854</v>
      </c>
      <c r="U11" s="326" t="s">
        <v>854</v>
      </c>
      <c r="V11" s="326" t="s">
        <v>854</v>
      </c>
      <c r="W11" s="326" t="s">
        <v>854</v>
      </c>
      <c r="X11" s="326" t="s">
        <v>854</v>
      </c>
      <c r="Y11" s="326" t="s">
        <v>854</v>
      </c>
      <c r="Z11" s="326" t="s">
        <v>854</v>
      </c>
      <c r="AA11" s="326" t="s">
        <v>854</v>
      </c>
      <c r="AB11" s="326" t="s">
        <v>854</v>
      </c>
      <c r="AC11" s="326" t="s">
        <v>854</v>
      </c>
      <c r="AD11" s="326" t="s">
        <v>854</v>
      </c>
      <c r="AE11" s="326" t="s">
        <v>854</v>
      </c>
      <c r="AF11" s="326" t="s">
        <v>854</v>
      </c>
      <c r="AG11" s="326" t="s">
        <v>854</v>
      </c>
      <c r="AH11" s="326" t="s">
        <v>854</v>
      </c>
      <c r="AI11" s="326" t="s">
        <v>854</v>
      </c>
      <c r="AJ11" s="326" t="s">
        <v>854</v>
      </c>
      <c r="AK11" s="326" t="s">
        <v>854</v>
      </c>
      <c r="AL11" s="326" t="s">
        <v>854</v>
      </c>
      <c r="AM11" s="326" t="s">
        <v>854</v>
      </c>
      <c r="AN11" s="326" t="s">
        <v>854</v>
      </c>
      <c r="AO11" s="326" t="s">
        <v>854</v>
      </c>
      <c r="AP11" s="326">
        <v>218</v>
      </c>
      <c r="AQ11" s="326" t="s">
        <v>854</v>
      </c>
      <c r="AR11" s="326">
        <v>271</v>
      </c>
      <c r="AS11" s="326" t="s">
        <v>854</v>
      </c>
    </row>
    <row r="12" spans="1:46" s="826" customFormat="1" ht="15" customHeight="1">
      <c r="A12" s="257" t="s">
        <v>621</v>
      </c>
      <c r="B12" s="504">
        <f t="shared" si="1"/>
        <v>37</v>
      </c>
      <c r="C12" s="504" t="str">
        <f t="shared" si="2"/>
        <v>-</v>
      </c>
      <c r="D12" s="504">
        <f t="shared" si="0"/>
        <v>181</v>
      </c>
      <c r="E12" s="504" t="str">
        <f t="shared" si="0"/>
        <v>-</v>
      </c>
      <c r="F12" s="326">
        <v>26</v>
      </c>
      <c r="G12" s="326" t="s">
        <v>854</v>
      </c>
      <c r="H12" s="326">
        <v>125</v>
      </c>
      <c r="I12" s="326" t="s">
        <v>854</v>
      </c>
      <c r="J12" s="326">
        <v>2</v>
      </c>
      <c r="K12" s="326" t="s">
        <v>854</v>
      </c>
      <c r="L12" s="326">
        <v>2</v>
      </c>
      <c r="M12" s="326" t="s">
        <v>854</v>
      </c>
      <c r="N12" s="326">
        <v>8</v>
      </c>
      <c r="O12" s="326" t="s">
        <v>854</v>
      </c>
      <c r="P12" s="326">
        <v>53</v>
      </c>
      <c r="Q12" s="326" t="s">
        <v>854</v>
      </c>
      <c r="R12" s="326">
        <v>1</v>
      </c>
      <c r="S12" s="326" t="s">
        <v>854</v>
      </c>
      <c r="T12" s="326">
        <v>1</v>
      </c>
      <c r="U12" s="326" t="s">
        <v>854</v>
      </c>
      <c r="V12" s="326" t="s">
        <v>854</v>
      </c>
      <c r="W12" s="326" t="s">
        <v>854</v>
      </c>
      <c r="X12" s="326" t="s">
        <v>854</v>
      </c>
      <c r="Y12" s="326" t="s">
        <v>854</v>
      </c>
      <c r="Z12" s="326" t="s">
        <v>854</v>
      </c>
      <c r="AA12" s="326" t="s">
        <v>854</v>
      </c>
      <c r="AB12" s="326" t="s">
        <v>854</v>
      </c>
      <c r="AC12" s="326" t="s">
        <v>854</v>
      </c>
      <c r="AD12" s="326" t="s">
        <v>854</v>
      </c>
      <c r="AE12" s="326" t="s">
        <v>854</v>
      </c>
      <c r="AF12" s="326" t="s">
        <v>854</v>
      </c>
      <c r="AG12" s="326" t="s">
        <v>854</v>
      </c>
      <c r="AH12" s="326" t="s">
        <v>854</v>
      </c>
      <c r="AI12" s="326" t="s">
        <v>854</v>
      </c>
      <c r="AJ12" s="326" t="s">
        <v>854</v>
      </c>
      <c r="AK12" s="326" t="s">
        <v>854</v>
      </c>
      <c r="AL12" s="326" t="s">
        <v>854</v>
      </c>
      <c r="AM12" s="326" t="s">
        <v>854</v>
      </c>
      <c r="AN12" s="326" t="s">
        <v>854</v>
      </c>
      <c r="AO12" s="326" t="s">
        <v>854</v>
      </c>
      <c r="AP12" s="326"/>
      <c r="AQ12" s="326" t="s">
        <v>854</v>
      </c>
      <c r="AR12" s="326" t="s">
        <v>854</v>
      </c>
      <c r="AS12" s="326" t="s">
        <v>854</v>
      </c>
    </row>
    <row r="13" spans="1:46" s="826" customFormat="1" ht="15" customHeight="1">
      <c r="A13" s="257" t="s">
        <v>622</v>
      </c>
      <c r="B13" s="504">
        <f t="shared" si="1"/>
        <v>172</v>
      </c>
      <c r="C13" s="504">
        <f t="shared" si="2"/>
        <v>1</v>
      </c>
      <c r="D13" s="504">
        <f t="shared" si="0"/>
        <v>235</v>
      </c>
      <c r="E13" s="504">
        <f t="shared" si="0"/>
        <v>1</v>
      </c>
      <c r="F13" s="326">
        <v>50</v>
      </c>
      <c r="G13" s="326">
        <v>1</v>
      </c>
      <c r="H13" s="326">
        <v>113</v>
      </c>
      <c r="I13" s="326">
        <v>1</v>
      </c>
      <c r="J13" s="326" t="s">
        <v>854</v>
      </c>
      <c r="K13" s="326" t="s">
        <v>854</v>
      </c>
      <c r="L13" s="326" t="s">
        <v>854</v>
      </c>
      <c r="M13" s="326" t="s">
        <v>854</v>
      </c>
      <c r="N13" s="326">
        <v>75</v>
      </c>
      <c r="O13" s="326" t="s">
        <v>854</v>
      </c>
      <c r="P13" s="326">
        <v>75</v>
      </c>
      <c r="Q13" s="326" t="s">
        <v>854</v>
      </c>
      <c r="R13" s="326">
        <v>46</v>
      </c>
      <c r="S13" s="326" t="s">
        <v>854</v>
      </c>
      <c r="T13" s="326">
        <v>46</v>
      </c>
      <c r="U13" s="326" t="s">
        <v>854</v>
      </c>
      <c r="V13" s="326" t="s">
        <v>854</v>
      </c>
      <c r="W13" s="326" t="s">
        <v>854</v>
      </c>
      <c r="X13" s="326" t="s">
        <v>854</v>
      </c>
      <c r="Y13" s="326" t="s">
        <v>854</v>
      </c>
      <c r="Z13" s="326" t="s">
        <v>854</v>
      </c>
      <c r="AA13" s="326" t="s">
        <v>854</v>
      </c>
      <c r="AB13" s="326" t="s">
        <v>854</v>
      </c>
      <c r="AC13" s="326" t="s">
        <v>854</v>
      </c>
      <c r="AD13" s="326" t="s">
        <v>854</v>
      </c>
      <c r="AE13" s="326" t="s">
        <v>854</v>
      </c>
      <c r="AF13" s="326" t="s">
        <v>854</v>
      </c>
      <c r="AG13" s="326" t="s">
        <v>854</v>
      </c>
      <c r="AH13" s="326" t="s">
        <v>854</v>
      </c>
      <c r="AI13" s="326" t="s">
        <v>854</v>
      </c>
      <c r="AJ13" s="326" t="s">
        <v>854</v>
      </c>
      <c r="AK13" s="326" t="s">
        <v>854</v>
      </c>
      <c r="AL13" s="326" t="s">
        <v>854</v>
      </c>
      <c r="AM13" s="326" t="s">
        <v>854</v>
      </c>
      <c r="AN13" s="326" t="s">
        <v>854</v>
      </c>
      <c r="AO13" s="326" t="s">
        <v>854</v>
      </c>
      <c r="AP13" s="326">
        <v>1</v>
      </c>
      <c r="AQ13" s="326" t="s">
        <v>854</v>
      </c>
      <c r="AR13" s="326">
        <v>1</v>
      </c>
      <c r="AS13" s="326" t="s">
        <v>854</v>
      </c>
    </row>
    <row r="14" spans="1:46" s="826" customFormat="1" ht="15" customHeight="1">
      <c r="A14" s="257" t="s">
        <v>611</v>
      </c>
      <c r="B14" s="504">
        <f t="shared" si="1"/>
        <v>10</v>
      </c>
      <c r="C14" s="504" t="str">
        <f t="shared" si="2"/>
        <v>-</v>
      </c>
      <c r="D14" s="504">
        <f t="shared" si="0"/>
        <v>104</v>
      </c>
      <c r="E14" s="504" t="str">
        <f t="shared" si="0"/>
        <v>-</v>
      </c>
      <c r="F14" s="326">
        <v>9</v>
      </c>
      <c r="G14" s="326" t="s">
        <v>854</v>
      </c>
      <c r="H14" s="326">
        <v>103</v>
      </c>
      <c r="I14" s="326" t="s">
        <v>854</v>
      </c>
      <c r="J14" s="326" t="s">
        <v>854</v>
      </c>
      <c r="K14" s="326" t="s">
        <v>854</v>
      </c>
      <c r="L14" s="326" t="s">
        <v>854</v>
      </c>
      <c r="M14" s="326" t="s">
        <v>854</v>
      </c>
      <c r="N14" s="326">
        <v>1</v>
      </c>
      <c r="O14" s="326" t="s">
        <v>854</v>
      </c>
      <c r="P14" s="326">
        <v>1</v>
      </c>
      <c r="Q14" s="326" t="s">
        <v>854</v>
      </c>
      <c r="R14" s="326" t="s">
        <v>854</v>
      </c>
      <c r="S14" s="326" t="s">
        <v>854</v>
      </c>
      <c r="T14" s="326" t="s">
        <v>854</v>
      </c>
      <c r="U14" s="326" t="s">
        <v>854</v>
      </c>
      <c r="V14" s="326" t="s">
        <v>854</v>
      </c>
      <c r="W14" s="326" t="s">
        <v>854</v>
      </c>
      <c r="X14" s="326" t="s">
        <v>854</v>
      </c>
      <c r="Y14" s="326" t="s">
        <v>854</v>
      </c>
      <c r="Z14" s="326" t="s">
        <v>854</v>
      </c>
      <c r="AA14" s="326" t="s">
        <v>854</v>
      </c>
      <c r="AB14" s="326" t="s">
        <v>854</v>
      </c>
      <c r="AC14" s="326" t="s">
        <v>854</v>
      </c>
      <c r="AD14" s="326" t="s">
        <v>854</v>
      </c>
      <c r="AE14" s="326" t="s">
        <v>854</v>
      </c>
      <c r="AF14" s="326" t="s">
        <v>854</v>
      </c>
      <c r="AG14" s="326" t="s">
        <v>854</v>
      </c>
      <c r="AH14" s="326" t="s">
        <v>854</v>
      </c>
      <c r="AI14" s="326" t="s">
        <v>854</v>
      </c>
      <c r="AJ14" s="326" t="s">
        <v>854</v>
      </c>
      <c r="AK14" s="326" t="s">
        <v>854</v>
      </c>
      <c r="AL14" s="326" t="s">
        <v>854</v>
      </c>
      <c r="AM14" s="326" t="s">
        <v>854</v>
      </c>
      <c r="AN14" s="326" t="s">
        <v>854</v>
      </c>
      <c r="AO14" s="326" t="s">
        <v>854</v>
      </c>
      <c r="AP14" s="326" t="s">
        <v>854</v>
      </c>
      <c r="AQ14" s="326" t="s">
        <v>854</v>
      </c>
      <c r="AR14" s="326" t="s">
        <v>854</v>
      </c>
      <c r="AS14" s="326" t="s">
        <v>854</v>
      </c>
    </row>
    <row r="15" spans="1:46" s="826" customFormat="1" ht="15" customHeight="1">
      <c r="A15" s="258" t="s">
        <v>612</v>
      </c>
      <c r="B15" s="512">
        <f t="shared" si="1"/>
        <v>309</v>
      </c>
      <c r="C15" s="512">
        <f t="shared" si="2"/>
        <v>119</v>
      </c>
      <c r="D15" s="512">
        <f t="shared" si="0"/>
        <v>663</v>
      </c>
      <c r="E15" s="512">
        <f t="shared" si="0"/>
        <v>223</v>
      </c>
      <c r="F15" s="326">
        <v>164</v>
      </c>
      <c r="G15" s="326">
        <v>36</v>
      </c>
      <c r="H15" s="326">
        <v>442</v>
      </c>
      <c r="I15" s="326">
        <v>94</v>
      </c>
      <c r="J15" s="326" t="s">
        <v>854</v>
      </c>
      <c r="K15" s="326" t="s">
        <v>854</v>
      </c>
      <c r="L15" s="326" t="s">
        <v>854</v>
      </c>
      <c r="M15" s="326" t="s">
        <v>854</v>
      </c>
      <c r="N15" s="326">
        <v>83</v>
      </c>
      <c r="O15" s="326">
        <v>47</v>
      </c>
      <c r="P15" s="326">
        <v>134</v>
      </c>
      <c r="Q15" s="326">
        <v>68</v>
      </c>
      <c r="R15" s="326">
        <v>50</v>
      </c>
      <c r="S15" s="326">
        <v>36</v>
      </c>
      <c r="T15" s="326">
        <v>75</v>
      </c>
      <c r="U15" s="326">
        <v>61</v>
      </c>
      <c r="V15" s="326" t="s">
        <v>854</v>
      </c>
      <c r="W15" s="326" t="s">
        <v>854</v>
      </c>
      <c r="X15" s="326" t="s">
        <v>854</v>
      </c>
      <c r="Y15" s="326" t="s">
        <v>854</v>
      </c>
      <c r="Z15" s="326" t="s">
        <v>854</v>
      </c>
      <c r="AA15" s="326" t="s">
        <v>854</v>
      </c>
      <c r="AB15" s="326" t="s">
        <v>854</v>
      </c>
      <c r="AC15" s="326" t="s">
        <v>854</v>
      </c>
      <c r="AD15" s="326" t="s">
        <v>854</v>
      </c>
      <c r="AE15" s="326" t="s">
        <v>854</v>
      </c>
      <c r="AF15" s="326" t="s">
        <v>854</v>
      </c>
      <c r="AG15" s="326" t="s">
        <v>854</v>
      </c>
      <c r="AH15" s="326" t="s">
        <v>854</v>
      </c>
      <c r="AI15" s="326" t="s">
        <v>854</v>
      </c>
      <c r="AJ15" s="326" t="s">
        <v>854</v>
      </c>
      <c r="AK15" s="326" t="s">
        <v>854</v>
      </c>
      <c r="AL15" s="326" t="s">
        <v>854</v>
      </c>
      <c r="AM15" s="326" t="s">
        <v>854</v>
      </c>
      <c r="AN15" s="326" t="s">
        <v>854</v>
      </c>
      <c r="AO15" s="326" t="s">
        <v>854</v>
      </c>
      <c r="AP15" s="326">
        <v>12</v>
      </c>
      <c r="AQ15" s="326" t="s">
        <v>854</v>
      </c>
      <c r="AR15" s="326">
        <v>12</v>
      </c>
      <c r="AS15" s="326" t="s">
        <v>854</v>
      </c>
    </row>
    <row r="16" spans="1:46" s="826" customFormat="1" ht="15" customHeight="1">
      <c r="A16" s="248" t="s">
        <v>624</v>
      </c>
      <c r="B16" s="317">
        <f t="shared" si="1"/>
        <v>170</v>
      </c>
      <c r="C16" s="317">
        <f t="shared" si="2"/>
        <v>12</v>
      </c>
      <c r="D16" s="317">
        <f t="shared" si="0"/>
        <v>997</v>
      </c>
      <c r="E16" s="317">
        <f t="shared" si="0"/>
        <v>11</v>
      </c>
      <c r="F16" s="317">
        <f t="shared" ref="F16:AR16" si="4">IF(SUM(F17)=0,"-",SUM(F17))</f>
        <v>107</v>
      </c>
      <c r="G16" s="317">
        <f t="shared" si="4"/>
        <v>8</v>
      </c>
      <c r="H16" s="317">
        <f t="shared" si="4"/>
        <v>915</v>
      </c>
      <c r="I16" s="317">
        <f t="shared" si="4"/>
        <v>8</v>
      </c>
      <c r="J16" s="317" t="str">
        <f t="shared" si="4"/>
        <v>-</v>
      </c>
      <c r="K16" s="317" t="str">
        <f t="shared" si="4"/>
        <v>-</v>
      </c>
      <c r="L16" s="317" t="str">
        <f t="shared" si="4"/>
        <v>-</v>
      </c>
      <c r="M16" s="317" t="str">
        <f t="shared" si="4"/>
        <v>-</v>
      </c>
      <c r="N16" s="317">
        <f t="shared" si="4"/>
        <v>63</v>
      </c>
      <c r="O16" s="317">
        <f t="shared" si="4"/>
        <v>4</v>
      </c>
      <c r="P16" s="317">
        <f t="shared" si="4"/>
        <v>82</v>
      </c>
      <c r="Q16" s="317">
        <f t="shared" si="4"/>
        <v>3</v>
      </c>
      <c r="R16" s="317" t="str">
        <f t="shared" si="4"/>
        <v>-</v>
      </c>
      <c r="S16" s="317" t="str">
        <f t="shared" si="4"/>
        <v>-</v>
      </c>
      <c r="T16" s="317" t="str">
        <f t="shared" si="4"/>
        <v>-</v>
      </c>
      <c r="U16" s="317" t="str">
        <f t="shared" si="4"/>
        <v>-</v>
      </c>
      <c r="V16" s="317" t="str">
        <f t="shared" si="4"/>
        <v>-</v>
      </c>
      <c r="W16" s="317" t="str">
        <f t="shared" si="4"/>
        <v>-</v>
      </c>
      <c r="X16" s="317" t="str">
        <f t="shared" si="4"/>
        <v>-</v>
      </c>
      <c r="Y16" s="317" t="str">
        <f t="shared" si="4"/>
        <v>-</v>
      </c>
      <c r="Z16" s="317" t="str">
        <f t="shared" si="4"/>
        <v>-</v>
      </c>
      <c r="AA16" s="317" t="str">
        <f t="shared" si="4"/>
        <v>-</v>
      </c>
      <c r="AB16" s="317" t="str">
        <f t="shared" si="4"/>
        <v>-</v>
      </c>
      <c r="AC16" s="317" t="str">
        <f t="shared" si="4"/>
        <v>-</v>
      </c>
      <c r="AD16" s="317" t="str">
        <f t="shared" si="4"/>
        <v>-</v>
      </c>
      <c r="AE16" s="317" t="str">
        <f t="shared" si="4"/>
        <v>-</v>
      </c>
      <c r="AF16" s="317" t="str">
        <f t="shared" si="4"/>
        <v>-</v>
      </c>
      <c r="AG16" s="317" t="str">
        <f t="shared" si="4"/>
        <v>-</v>
      </c>
      <c r="AH16" s="317" t="str">
        <f t="shared" si="4"/>
        <v>-</v>
      </c>
      <c r="AI16" s="317" t="str">
        <f t="shared" si="4"/>
        <v>-</v>
      </c>
      <c r="AJ16" s="317" t="str">
        <f t="shared" si="4"/>
        <v>-</v>
      </c>
      <c r="AK16" s="317" t="str">
        <f t="shared" si="4"/>
        <v>-</v>
      </c>
      <c r="AL16" s="317" t="str">
        <f t="shared" si="4"/>
        <v>-</v>
      </c>
      <c r="AM16" s="317" t="str">
        <f t="shared" si="4"/>
        <v>-</v>
      </c>
      <c r="AN16" s="317" t="str">
        <f t="shared" si="4"/>
        <v>-</v>
      </c>
      <c r="AO16" s="317" t="str">
        <f t="shared" si="4"/>
        <v>-</v>
      </c>
      <c r="AP16" s="317" t="str">
        <f t="shared" si="4"/>
        <v>-</v>
      </c>
      <c r="AQ16" s="317" t="str">
        <f t="shared" si="4"/>
        <v>-</v>
      </c>
      <c r="AR16" s="317" t="str">
        <f t="shared" si="4"/>
        <v>-</v>
      </c>
      <c r="AS16" s="317" t="str">
        <f>IF(SUM(AS17)=0,"-",SUM(AS17))</f>
        <v>-</v>
      </c>
    </row>
    <row r="17" spans="1:45" s="826" customFormat="1" ht="15" customHeight="1">
      <c r="A17" s="259" t="s">
        <v>623</v>
      </c>
      <c r="B17" s="513">
        <f t="shared" si="1"/>
        <v>170</v>
      </c>
      <c r="C17" s="513">
        <f t="shared" si="2"/>
        <v>12</v>
      </c>
      <c r="D17" s="513">
        <f t="shared" si="0"/>
        <v>997</v>
      </c>
      <c r="E17" s="513">
        <f>IF(SUM(I17,M17,Q17,U17,Y17,AC17,AG17,AK17,AO17,AS17)=0,"-",SUM(I17,M17,Q17,U17,Y17,AC17,AG17,AK17,AO17,AS17))</f>
        <v>11</v>
      </c>
      <c r="F17" s="508">
        <v>107</v>
      </c>
      <c r="G17" s="508">
        <v>8</v>
      </c>
      <c r="H17" s="508">
        <v>915</v>
      </c>
      <c r="I17" s="508">
        <v>8</v>
      </c>
      <c r="J17" s="508" t="s">
        <v>241</v>
      </c>
      <c r="K17" s="508" t="s">
        <v>241</v>
      </c>
      <c r="L17" s="508" t="s">
        <v>241</v>
      </c>
      <c r="M17" s="508" t="s">
        <v>241</v>
      </c>
      <c r="N17" s="508">
        <v>63</v>
      </c>
      <c r="O17" s="508">
        <v>4</v>
      </c>
      <c r="P17" s="508">
        <v>82</v>
      </c>
      <c r="Q17" s="508">
        <v>3</v>
      </c>
      <c r="R17" s="508" t="s">
        <v>241</v>
      </c>
      <c r="S17" s="508" t="s">
        <v>241</v>
      </c>
      <c r="T17" s="508" t="s">
        <v>241</v>
      </c>
      <c r="U17" s="508" t="s">
        <v>241</v>
      </c>
      <c r="V17" s="508" t="s">
        <v>241</v>
      </c>
      <c r="W17" s="508" t="s">
        <v>241</v>
      </c>
      <c r="X17" s="508" t="s">
        <v>241</v>
      </c>
      <c r="Y17" s="508" t="s">
        <v>241</v>
      </c>
      <c r="Z17" s="508" t="s">
        <v>241</v>
      </c>
      <c r="AA17" s="508" t="s">
        <v>241</v>
      </c>
      <c r="AB17" s="508" t="s">
        <v>241</v>
      </c>
      <c r="AC17" s="508" t="s">
        <v>241</v>
      </c>
      <c r="AD17" s="508" t="s">
        <v>241</v>
      </c>
      <c r="AE17" s="508" t="s">
        <v>241</v>
      </c>
      <c r="AF17" s="508" t="s">
        <v>241</v>
      </c>
      <c r="AG17" s="508" t="s">
        <v>241</v>
      </c>
      <c r="AH17" s="508" t="s">
        <v>241</v>
      </c>
      <c r="AI17" s="508" t="s">
        <v>241</v>
      </c>
      <c r="AJ17" s="508" t="s">
        <v>241</v>
      </c>
      <c r="AK17" s="508" t="s">
        <v>241</v>
      </c>
      <c r="AL17" s="508" t="s">
        <v>241</v>
      </c>
      <c r="AM17" s="508" t="s">
        <v>241</v>
      </c>
      <c r="AN17" s="508" t="s">
        <v>241</v>
      </c>
      <c r="AO17" s="508" t="s">
        <v>241</v>
      </c>
      <c r="AP17" s="508" t="s">
        <v>241</v>
      </c>
      <c r="AQ17" s="508" t="s">
        <v>241</v>
      </c>
      <c r="AR17" s="508" t="s">
        <v>241</v>
      </c>
      <c r="AS17" s="508" t="s">
        <v>241</v>
      </c>
    </row>
    <row r="18" spans="1:45" s="826" customFormat="1" ht="15" customHeight="1">
      <c r="A18" s="248" t="s">
        <v>615</v>
      </c>
      <c r="B18" s="317">
        <f t="shared" si="1"/>
        <v>1222</v>
      </c>
      <c r="C18" s="317">
        <f t="shared" si="2"/>
        <v>172</v>
      </c>
      <c r="D18" s="317">
        <f t="shared" si="0"/>
        <v>4097</v>
      </c>
      <c r="E18" s="317">
        <f t="shared" si="0"/>
        <v>209</v>
      </c>
      <c r="F18" s="317">
        <f t="shared" ref="F18:AR18" si="5">IF(SUM(F19:F22)=0,"-",SUM(F19:F22))</f>
        <v>743</v>
      </c>
      <c r="G18" s="317">
        <f t="shared" si="5"/>
        <v>9</v>
      </c>
      <c r="H18" s="317">
        <f t="shared" si="5"/>
        <v>3083</v>
      </c>
      <c r="I18" s="317">
        <f t="shared" si="5"/>
        <v>8</v>
      </c>
      <c r="J18" s="317">
        <f t="shared" si="5"/>
        <v>35</v>
      </c>
      <c r="K18" s="317" t="str">
        <f t="shared" si="5"/>
        <v>-</v>
      </c>
      <c r="L18" s="317">
        <f t="shared" si="5"/>
        <v>101</v>
      </c>
      <c r="M18" s="317" t="str">
        <f t="shared" si="5"/>
        <v>-</v>
      </c>
      <c r="N18" s="317">
        <f t="shared" si="5"/>
        <v>387</v>
      </c>
      <c r="O18" s="317">
        <f t="shared" si="5"/>
        <v>156</v>
      </c>
      <c r="P18" s="317">
        <f t="shared" si="5"/>
        <v>748</v>
      </c>
      <c r="Q18" s="317">
        <f t="shared" si="5"/>
        <v>194</v>
      </c>
      <c r="R18" s="317">
        <f t="shared" si="5"/>
        <v>51</v>
      </c>
      <c r="S18" s="317">
        <f t="shared" si="5"/>
        <v>7</v>
      </c>
      <c r="T18" s="317">
        <f t="shared" si="5"/>
        <v>151</v>
      </c>
      <c r="U18" s="317">
        <f t="shared" si="5"/>
        <v>7</v>
      </c>
      <c r="V18" s="317" t="str">
        <f t="shared" si="5"/>
        <v>-</v>
      </c>
      <c r="W18" s="317" t="str">
        <f t="shared" si="5"/>
        <v>-</v>
      </c>
      <c r="X18" s="317" t="str">
        <f t="shared" si="5"/>
        <v>-</v>
      </c>
      <c r="Y18" s="317" t="str">
        <f t="shared" si="5"/>
        <v>-</v>
      </c>
      <c r="Z18" s="317" t="str">
        <f t="shared" si="5"/>
        <v>-</v>
      </c>
      <c r="AA18" s="317" t="str">
        <f t="shared" si="5"/>
        <v>-</v>
      </c>
      <c r="AB18" s="317" t="str">
        <f t="shared" si="5"/>
        <v>-</v>
      </c>
      <c r="AC18" s="317" t="str">
        <f t="shared" si="5"/>
        <v>-</v>
      </c>
      <c r="AD18" s="317">
        <f t="shared" si="5"/>
        <v>6</v>
      </c>
      <c r="AE18" s="317" t="str">
        <f t="shared" si="5"/>
        <v>-</v>
      </c>
      <c r="AF18" s="317">
        <f t="shared" si="5"/>
        <v>14</v>
      </c>
      <c r="AG18" s="317" t="str">
        <f t="shared" si="5"/>
        <v>-</v>
      </c>
      <c r="AH18" s="317" t="str">
        <f t="shared" si="5"/>
        <v>-</v>
      </c>
      <c r="AI18" s="317" t="str">
        <f t="shared" si="5"/>
        <v>-</v>
      </c>
      <c r="AJ18" s="317" t="str">
        <f t="shared" si="5"/>
        <v>-</v>
      </c>
      <c r="AK18" s="317" t="str">
        <f t="shared" si="5"/>
        <v>-</v>
      </c>
      <c r="AL18" s="317" t="str">
        <f t="shared" si="5"/>
        <v>-</v>
      </c>
      <c r="AM18" s="317" t="str">
        <f t="shared" si="5"/>
        <v>-</v>
      </c>
      <c r="AN18" s="317" t="str">
        <f t="shared" si="5"/>
        <v>-</v>
      </c>
      <c r="AO18" s="317" t="str">
        <f t="shared" si="5"/>
        <v>-</v>
      </c>
      <c r="AP18" s="317" t="str">
        <f t="shared" si="5"/>
        <v>-</v>
      </c>
      <c r="AQ18" s="317" t="str">
        <f t="shared" si="5"/>
        <v>-</v>
      </c>
      <c r="AR18" s="317" t="str">
        <f t="shared" si="5"/>
        <v>-</v>
      </c>
      <c r="AS18" s="317" t="str">
        <f>IF(SUM(AS19:AS22)=0,"-",SUM(AS19:AS22))</f>
        <v>-</v>
      </c>
    </row>
    <row r="19" spans="1:45" s="826" customFormat="1" ht="15" customHeight="1">
      <c r="A19" s="256" t="s">
        <v>616</v>
      </c>
      <c r="B19" s="511">
        <f t="shared" si="1"/>
        <v>243</v>
      </c>
      <c r="C19" s="511">
        <f t="shared" si="2"/>
        <v>2</v>
      </c>
      <c r="D19" s="511">
        <f t="shared" si="0"/>
        <v>955</v>
      </c>
      <c r="E19" s="511">
        <f t="shared" si="0"/>
        <v>2</v>
      </c>
      <c r="F19" s="325">
        <v>181</v>
      </c>
      <c r="G19" s="325" t="s">
        <v>831</v>
      </c>
      <c r="H19" s="325">
        <v>851</v>
      </c>
      <c r="I19" s="325" t="s">
        <v>829</v>
      </c>
      <c r="J19" s="325">
        <v>24</v>
      </c>
      <c r="K19" s="325" t="s">
        <v>829</v>
      </c>
      <c r="L19" s="325">
        <v>24</v>
      </c>
      <c r="M19" s="325" t="s">
        <v>829</v>
      </c>
      <c r="N19" s="325">
        <v>38</v>
      </c>
      <c r="O19" s="325">
        <v>2</v>
      </c>
      <c r="P19" s="325">
        <v>80</v>
      </c>
      <c r="Q19" s="325">
        <v>2</v>
      </c>
      <c r="R19" s="325" t="s">
        <v>829</v>
      </c>
      <c r="S19" s="325" t="s">
        <v>833</v>
      </c>
      <c r="T19" s="325" t="s">
        <v>829</v>
      </c>
      <c r="U19" s="325" t="s">
        <v>834</v>
      </c>
      <c r="V19" s="325" t="s">
        <v>829</v>
      </c>
      <c r="W19" s="325" t="s">
        <v>829</v>
      </c>
      <c r="X19" s="325" t="s">
        <v>829</v>
      </c>
      <c r="Y19" s="325" t="s">
        <v>829</v>
      </c>
      <c r="Z19" s="325" t="s">
        <v>829</v>
      </c>
      <c r="AA19" s="325" t="s">
        <v>829</v>
      </c>
      <c r="AB19" s="325" t="s">
        <v>829</v>
      </c>
      <c r="AC19" s="325" t="s">
        <v>829</v>
      </c>
      <c r="AD19" s="325" t="s">
        <v>829</v>
      </c>
      <c r="AE19" s="325" t="s">
        <v>829</v>
      </c>
      <c r="AF19" s="325" t="s">
        <v>829</v>
      </c>
      <c r="AG19" s="325" t="s">
        <v>829</v>
      </c>
      <c r="AH19" s="325" t="s">
        <v>829</v>
      </c>
      <c r="AI19" s="325" t="s">
        <v>829</v>
      </c>
      <c r="AJ19" s="325" t="s">
        <v>829</v>
      </c>
      <c r="AK19" s="325" t="s">
        <v>829</v>
      </c>
      <c r="AL19" s="325" t="s">
        <v>829</v>
      </c>
      <c r="AM19" s="325" t="s">
        <v>829</v>
      </c>
      <c r="AN19" s="325" t="s">
        <v>829</v>
      </c>
      <c r="AO19" s="325" t="s">
        <v>829</v>
      </c>
      <c r="AP19" s="325" t="s">
        <v>829</v>
      </c>
      <c r="AQ19" s="325" t="s">
        <v>829</v>
      </c>
      <c r="AR19" s="325" t="s">
        <v>829</v>
      </c>
      <c r="AS19" s="325" t="s">
        <v>829</v>
      </c>
    </row>
    <row r="20" spans="1:45" s="826" customFormat="1" ht="15" customHeight="1">
      <c r="A20" s="257" t="s">
        <v>617</v>
      </c>
      <c r="B20" s="504">
        <f t="shared" si="1"/>
        <v>456</v>
      </c>
      <c r="C20" s="504">
        <f t="shared" si="2"/>
        <v>1</v>
      </c>
      <c r="D20" s="504">
        <f t="shared" si="0"/>
        <v>1815</v>
      </c>
      <c r="E20" s="504">
        <f t="shared" si="0"/>
        <v>1</v>
      </c>
      <c r="F20" s="326">
        <v>348</v>
      </c>
      <c r="G20" s="326" t="s">
        <v>829</v>
      </c>
      <c r="H20" s="326">
        <v>1571</v>
      </c>
      <c r="I20" s="326" t="s">
        <v>829</v>
      </c>
      <c r="J20" s="326" t="s">
        <v>832</v>
      </c>
      <c r="K20" s="326" t="s">
        <v>829</v>
      </c>
      <c r="L20" s="326" t="s">
        <v>829</v>
      </c>
      <c r="M20" s="326" t="s">
        <v>829</v>
      </c>
      <c r="N20" s="326">
        <v>85</v>
      </c>
      <c r="O20" s="326">
        <v>1</v>
      </c>
      <c r="P20" s="326">
        <v>199</v>
      </c>
      <c r="Q20" s="326">
        <v>1</v>
      </c>
      <c r="R20" s="326">
        <v>23</v>
      </c>
      <c r="S20" s="326" t="s">
        <v>829</v>
      </c>
      <c r="T20" s="326">
        <v>45</v>
      </c>
      <c r="U20" s="326" t="s">
        <v>829</v>
      </c>
      <c r="V20" s="326" t="s">
        <v>829</v>
      </c>
      <c r="W20" s="326" t="s">
        <v>829</v>
      </c>
      <c r="X20" s="326" t="s">
        <v>829</v>
      </c>
      <c r="Y20" s="326" t="s">
        <v>829</v>
      </c>
      <c r="Z20" s="326" t="s">
        <v>829</v>
      </c>
      <c r="AA20" s="326" t="s">
        <v>829</v>
      </c>
      <c r="AB20" s="326" t="s">
        <v>829</v>
      </c>
      <c r="AC20" s="326" t="s">
        <v>829</v>
      </c>
      <c r="AD20" s="326" t="s">
        <v>829</v>
      </c>
      <c r="AE20" s="326" t="s">
        <v>829</v>
      </c>
      <c r="AF20" s="326" t="s">
        <v>829</v>
      </c>
      <c r="AG20" s="326" t="s">
        <v>829</v>
      </c>
      <c r="AH20" s="326" t="s">
        <v>829</v>
      </c>
      <c r="AI20" s="326" t="s">
        <v>829</v>
      </c>
      <c r="AJ20" s="326" t="s">
        <v>829</v>
      </c>
      <c r="AK20" s="326" t="s">
        <v>829</v>
      </c>
      <c r="AL20" s="326" t="s">
        <v>829</v>
      </c>
      <c r="AM20" s="326" t="s">
        <v>829</v>
      </c>
      <c r="AN20" s="326" t="s">
        <v>829</v>
      </c>
      <c r="AO20" s="326" t="s">
        <v>829</v>
      </c>
      <c r="AP20" s="326" t="s">
        <v>829</v>
      </c>
      <c r="AQ20" s="326" t="s">
        <v>829</v>
      </c>
      <c r="AR20" s="326" t="s">
        <v>829</v>
      </c>
      <c r="AS20" s="326" t="s">
        <v>829</v>
      </c>
    </row>
    <row r="21" spans="1:45" s="826" customFormat="1" ht="15" customHeight="1">
      <c r="A21" s="257" t="s">
        <v>618</v>
      </c>
      <c r="B21" s="504">
        <f t="shared" si="1"/>
        <v>314</v>
      </c>
      <c r="C21" s="504">
        <f t="shared" si="2"/>
        <v>144</v>
      </c>
      <c r="D21" s="504">
        <f t="shared" si="0"/>
        <v>571</v>
      </c>
      <c r="E21" s="504">
        <f t="shared" si="0"/>
        <v>180</v>
      </c>
      <c r="F21" s="326">
        <v>80</v>
      </c>
      <c r="G21" s="326">
        <v>4</v>
      </c>
      <c r="H21" s="326">
        <v>291</v>
      </c>
      <c r="I21" s="326">
        <v>4</v>
      </c>
      <c r="J21" s="326">
        <v>3</v>
      </c>
      <c r="K21" s="326" t="s">
        <v>829</v>
      </c>
      <c r="L21" s="326">
        <v>3</v>
      </c>
      <c r="M21" s="326" t="s">
        <v>829</v>
      </c>
      <c r="N21" s="326">
        <v>231</v>
      </c>
      <c r="O21" s="326">
        <v>140</v>
      </c>
      <c r="P21" s="326">
        <v>277</v>
      </c>
      <c r="Q21" s="326">
        <v>176</v>
      </c>
      <c r="R21" s="326" t="s">
        <v>829</v>
      </c>
      <c r="S21" s="326" t="s">
        <v>829</v>
      </c>
      <c r="T21" s="326" t="s">
        <v>829</v>
      </c>
      <c r="U21" s="326" t="s">
        <v>829</v>
      </c>
      <c r="V21" s="326" t="s">
        <v>829</v>
      </c>
      <c r="W21" s="326" t="s">
        <v>829</v>
      </c>
      <c r="X21" s="326" t="s">
        <v>829</v>
      </c>
      <c r="Y21" s="326" t="s">
        <v>829</v>
      </c>
      <c r="Z21" s="326" t="s">
        <v>829</v>
      </c>
      <c r="AA21" s="326" t="s">
        <v>829</v>
      </c>
      <c r="AB21" s="326" t="s">
        <v>829</v>
      </c>
      <c r="AC21" s="326" t="s">
        <v>829</v>
      </c>
      <c r="AD21" s="326" t="s">
        <v>829</v>
      </c>
      <c r="AE21" s="326" t="s">
        <v>829</v>
      </c>
      <c r="AF21" s="326" t="s">
        <v>829</v>
      </c>
      <c r="AG21" s="326" t="s">
        <v>829</v>
      </c>
      <c r="AH21" s="326" t="s">
        <v>829</v>
      </c>
      <c r="AI21" s="326" t="s">
        <v>829</v>
      </c>
      <c r="AJ21" s="326" t="s">
        <v>829</v>
      </c>
      <c r="AK21" s="326" t="s">
        <v>829</v>
      </c>
      <c r="AL21" s="326" t="s">
        <v>829</v>
      </c>
      <c r="AM21" s="326" t="s">
        <v>829</v>
      </c>
      <c r="AN21" s="326" t="s">
        <v>829</v>
      </c>
      <c r="AO21" s="326" t="s">
        <v>829</v>
      </c>
      <c r="AP21" s="326" t="s">
        <v>829</v>
      </c>
      <c r="AQ21" s="326" t="s">
        <v>829</v>
      </c>
      <c r="AR21" s="326" t="s">
        <v>829</v>
      </c>
      <c r="AS21" s="326" t="s">
        <v>829</v>
      </c>
    </row>
    <row r="22" spans="1:45" s="826" customFormat="1" ht="15" customHeight="1">
      <c r="A22" s="258" t="s">
        <v>619</v>
      </c>
      <c r="B22" s="512">
        <f t="shared" si="1"/>
        <v>209</v>
      </c>
      <c r="C22" s="512">
        <f t="shared" si="2"/>
        <v>25</v>
      </c>
      <c r="D22" s="512">
        <f t="shared" ref="D22" si="6">IF(SUM(H22,L22,P22,T22,X22,AB22,AF22,AJ22,AN22,AR22)=0,"-",SUM(H22,L22,P22,T22,X22,AB22,AF22,AJ22,AN22,AR22))</f>
        <v>756</v>
      </c>
      <c r="E22" s="512">
        <f t="shared" ref="E22" si="7">IF(SUM(I22,M22,Q22,U22,Y22,AC22,AG22,AK22,AO22,AS22)=0,"-",SUM(I22,M22,Q22,U22,Y22,AC22,AG22,AK22,AO22,AS22))</f>
        <v>26</v>
      </c>
      <c r="F22" s="327">
        <v>134</v>
      </c>
      <c r="G22" s="327">
        <v>5</v>
      </c>
      <c r="H22" s="327">
        <v>370</v>
      </c>
      <c r="I22" s="327">
        <v>4</v>
      </c>
      <c r="J22" s="327">
        <v>8</v>
      </c>
      <c r="K22" s="327" t="s">
        <v>829</v>
      </c>
      <c r="L22" s="327">
        <v>74</v>
      </c>
      <c r="M22" s="327" t="s">
        <v>829</v>
      </c>
      <c r="N22" s="327">
        <v>33</v>
      </c>
      <c r="O22" s="327">
        <v>13</v>
      </c>
      <c r="P22" s="327">
        <v>192</v>
      </c>
      <c r="Q22" s="327">
        <v>15</v>
      </c>
      <c r="R22" s="327">
        <v>28</v>
      </c>
      <c r="S22" s="327">
        <v>7</v>
      </c>
      <c r="T22" s="327">
        <v>106</v>
      </c>
      <c r="U22" s="327">
        <v>7</v>
      </c>
      <c r="V22" s="327" t="s">
        <v>829</v>
      </c>
      <c r="W22" s="327" t="s">
        <v>829</v>
      </c>
      <c r="X22" s="327" t="s">
        <v>829</v>
      </c>
      <c r="Y22" s="327" t="s">
        <v>829</v>
      </c>
      <c r="Z22" s="327" t="s">
        <v>829</v>
      </c>
      <c r="AA22" s="327" t="s">
        <v>829</v>
      </c>
      <c r="AB22" s="327" t="s">
        <v>829</v>
      </c>
      <c r="AC22" s="327" t="s">
        <v>829</v>
      </c>
      <c r="AD22" s="327">
        <v>6</v>
      </c>
      <c r="AE22" s="327" t="s">
        <v>829</v>
      </c>
      <c r="AF22" s="327">
        <v>14</v>
      </c>
      <c r="AG22" s="327" t="s">
        <v>829</v>
      </c>
      <c r="AH22" s="327" t="s">
        <v>829</v>
      </c>
      <c r="AI22" s="327" t="s">
        <v>829</v>
      </c>
      <c r="AJ22" s="327" t="s">
        <v>829</v>
      </c>
      <c r="AK22" s="327" t="s">
        <v>829</v>
      </c>
      <c r="AL22" s="327" t="s">
        <v>829</v>
      </c>
      <c r="AM22" s="327" t="s">
        <v>829</v>
      </c>
      <c r="AN22" s="327" t="s">
        <v>829</v>
      </c>
      <c r="AO22" s="327" t="s">
        <v>829</v>
      </c>
      <c r="AP22" s="327" t="s">
        <v>829</v>
      </c>
      <c r="AQ22" s="327" t="s">
        <v>829</v>
      </c>
      <c r="AR22" s="327" t="s">
        <v>829</v>
      </c>
      <c r="AS22" s="327" t="s">
        <v>829</v>
      </c>
    </row>
    <row r="23" spans="1:45" s="826" customFormat="1" ht="15" customHeight="1">
      <c r="A23" s="509" t="s">
        <v>440</v>
      </c>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321"/>
      <c r="AK23" s="321"/>
      <c r="AL23" s="321"/>
      <c r="AM23" s="321"/>
      <c r="AN23" s="321"/>
      <c r="AO23" s="321"/>
      <c r="AP23" s="321"/>
      <c r="AQ23" s="321"/>
      <c r="AR23" s="321"/>
      <c r="AS23" s="321"/>
    </row>
    <row r="24" spans="1:45" s="826" customFormat="1" ht="15" customHeight="1">
      <c r="A24" s="509"/>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321"/>
      <c r="AK24" s="321"/>
      <c r="AL24" s="321"/>
      <c r="AM24" s="321"/>
      <c r="AN24" s="321"/>
      <c r="AO24" s="321"/>
      <c r="AP24" s="321"/>
      <c r="AQ24" s="321"/>
      <c r="AR24" s="321"/>
      <c r="AS24" s="321"/>
    </row>
    <row r="25" spans="1:45" s="826" customFormat="1" ht="15" customHeight="1">
      <c r="A25" s="417" t="s">
        <v>646</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321"/>
      <c r="AK25" s="321"/>
      <c r="AL25" s="321"/>
      <c r="AM25" s="321"/>
      <c r="AN25" s="321"/>
      <c r="AO25" s="321"/>
      <c r="AP25" s="321"/>
      <c r="AQ25" s="321"/>
      <c r="AR25" s="321"/>
      <c r="AS25" s="321"/>
    </row>
    <row r="26" spans="1:45" s="178" customFormat="1" ht="13.5" customHeight="1">
      <c r="A26" s="190"/>
      <c r="B26" s="192"/>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92"/>
      <c r="AK26" s="192"/>
      <c r="AL26" s="192"/>
      <c r="AM26" s="192"/>
      <c r="AN26" s="192"/>
      <c r="AO26" s="192"/>
      <c r="AP26" s="192"/>
      <c r="AQ26" s="192"/>
      <c r="AR26" s="192"/>
      <c r="AS26" s="192"/>
    </row>
    <row r="27" spans="1:45" s="178" customFormat="1" ht="13.5" customHeight="1">
      <c r="A27" s="190"/>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92"/>
      <c r="AK27" s="192"/>
      <c r="AL27" s="192"/>
      <c r="AM27" s="192"/>
      <c r="AN27" s="192"/>
      <c r="AO27" s="192"/>
      <c r="AP27" s="192"/>
      <c r="AQ27" s="192"/>
      <c r="AR27" s="192"/>
      <c r="AS27" s="192"/>
    </row>
    <row r="28" spans="1:45" s="178" customFormat="1" ht="13.5" customHeight="1">
      <c r="A28" s="190"/>
      <c r="B28" s="192"/>
      <c r="C28" s="192"/>
      <c r="D28" s="192"/>
      <c r="E28" s="192"/>
      <c r="F28" s="192"/>
      <c r="G28" s="192"/>
      <c r="H28" s="192"/>
      <c r="I28" s="192"/>
      <c r="J28" s="192"/>
      <c r="K28" s="192"/>
      <c r="L28" s="192"/>
      <c r="M28" s="192"/>
      <c r="N28" s="192"/>
      <c r="O28" s="192"/>
      <c r="P28" s="192"/>
      <c r="Q28" s="192"/>
      <c r="R28" s="192"/>
      <c r="S28" s="192"/>
      <c r="T28" s="192"/>
      <c r="U28" s="192"/>
      <c r="V28" s="192"/>
      <c r="W28" s="192"/>
      <c r="X28" s="192"/>
      <c r="Y28" s="192"/>
      <c r="Z28" s="192"/>
      <c r="AA28" s="192"/>
      <c r="AB28" s="192"/>
      <c r="AC28" s="192"/>
      <c r="AD28" s="192"/>
      <c r="AE28" s="192"/>
      <c r="AF28" s="192"/>
      <c r="AG28" s="192"/>
      <c r="AH28" s="192"/>
      <c r="AI28" s="192"/>
      <c r="AJ28" s="192"/>
      <c r="AK28" s="192"/>
      <c r="AL28" s="192"/>
      <c r="AM28" s="192"/>
      <c r="AN28" s="192"/>
      <c r="AO28" s="192"/>
      <c r="AP28" s="192"/>
      <c r="AQ28" s="192"/>
      <c r="AR28" s="192"/>
      <c r="AS28" s="192"/>
    </row>
    <row r="29" spans="1:45" s="114" customFormat="1" ht="13.5" customHeight="1">
      <c r="B29" s="192"/>
      <c r="C29" s="192"/>
      <c r="D29" s="123"/>
      <c r="E29" s="123"/>
      <c r="F29" s="123"/>
      <c r="G29" s="112"/>
      <c r="H29" s="112"/>
      <c r="I29" s="112"/>
      <c r="J29" s="112"/>
      <c r="K29" s="112"/>
      <c r="L29" s="112"/>
      <c r="M29" s="112"/>
      <c r="N29" s="112"/>
      <c r="O29" s="112"/>
      <c r="P29" s="112"/>
      <c r="Q29" s="112"/>
      <c r="R29" s="112"/>
      <c r="S29" s="112"/>
      <c r="T29" s="112"/>
      <c r="U29" s="112"/>
      <c r="V29" s="112"/>
      <c r="W29" s="112"/>
      <c r="Z29" s="112"/>
      <c r="AA29" s="112"/>
    </row>
    <row r="30" spans="1:45" s="114" customFormat="1" ht="13.5">
      <c r="B30" s="129"/>
      <c r="C30" s="129"/>
      <c r="D30" s="139"/>
      <c r="E30" s="139"/>
      <c r="F30" s="139"/>
      <c r="G30" s="108"/>
      <c r="H30" s="108"/>
      <c r="I30" s="108"/>
      <c r="J30" s="108"/>
      <c r="K30" s="108"/>
      <c r="L30" s="108"/>
      <c r="M30" s="108"/>
      <c r="N30" s="108"/>
      <c r="O30" s="108"/>
      <c r="P30" s="108"/>
      <c r="Q30" s="108"/>
      <c r="R30" s="108"/>
      <c r="S30" s="108"/>
      <c r="T30" s="108"/>
      <c r="U30" s="108"/>
      <c r="V30" s="108"/>
      <c r="W30" s="108"/>
      <c r="Z30" s="108"/>
      <c r="AA30" s="108"/>
    </row>
    <row r="31" spans="1:45" s="114" customFormat="1" ht="13.5">
      <c r="A31" s="191"/>
      <c r="B31" s="129"/>
      <c r="C31" s="129"/>
      <c r="D31" s="139"/>
      <c r="E31" s="139"/>
      <c r="F31" s="139"/>
      <c r="G31" s="108"/>
      <c r="H31" s="108"/>
      <c r="I31" s="108"/>
      <c r="J31" s="108"/>
      <c r="K31" s="108"/>
      <c r="L31" s="108"/>
      <c r="M31" s="108"/>
      <c r="N31" s="108"/>
      <c r="O31" s="108"/>
      <c r="P31" s="108"/>
      <c r="Q31" s="108"/>
      <c r="R31" s="108"/>
      <c r="S31" s="108"/>
      <c r="T31" s="108"/>
      <c r="U31" s="108"/>
      <c r="V31" s="108"/>
      <c r="W31" s="108"/>
      <c r="Z31" s="108"/>
      <c r="AA31" s="108"/>
    </row>
    <row r="32" spans="1:45" s="114" customFormat="1" ht="13.5">
      <c r="A32" s="191"/>
      <c r="B32" s="129"/>
      <c r="C32" s="129"/>
      <c r="D32" s="139"/>
      <c r="E32" s="139"/>
      <c r="F32" s="139"/>
      <c r="G32" s="108"/>
      <c r="H32" s="108"/>
      <c r="I32" s="108"/>
      <c r="J32" s="108"/>
      <c r="K32" s="108"/>
      <c r="L32" s="108"/>
      <c r="M32" s="108"/>
      <c r="N32" s="108"/>
      <c r="O32" s="108"/>
      <c r="P32" s="108"/>
      <c r="Q32" s="108"/>
      <c r="R32" s="108"/>
      <c r="S32" s="108"/>
      <c r="T32" s="108"/>
      <c r="U32" s="108"/>
      <c r="V32" s="108"/>
      <c r="W32" s="108"/>
      <c r="Z32" s="108"/>
      <c r="AA32" s="108"/>
    </row>
    <row r="33" spans="1:23" s="114" customFormat="1" ht="13.5">
      <c r="A33" s="179"/>
      <c r="B33" s="111"/>
      <c r="C33" s="111"/>
      <c r="D33" s="108"/>
      <c r="E33" s="108"/>
      <c r="F33" s="108"/>
      <c r="G33" s="108"/>
      <c r="H33" s="108"/>
      <c r="I33" s="108"/>
      <c r="J33" s="108"/>
      <c r="K33" s="108"/>
      <c r="L33" s="108"/>
      <c r="M33" s="108"/>
      <c r="N33" s="108"/>
      <c r="O33" s="108"/>
      <c r="P33" s="108"/>
      <c r="Q33" s="108"/>
      <c r="R33" s="108"/>
      <c r="S33" s="108"/>
      <c r="T33" s="108"/>
      <c r="U33" s="108"/>
      <c r="V33" s="108"/>
      <c r="W33" s="108"/>
    </row>
    <row r="34" spans="1:23" s="114" customFormat="1" ht="13.5">
      <c r="A34" s="179"/>
    </row>
    <row r="35" spans="1:23" s="114" customFormat="1" ht="13.5">
      <c r="A35" s="179"/>
    </row>
    <row r="36" spans="1:23" s="114" customFormat="1" ht="13.5">
      <c r="A36" s="179"/>
    </row>
    <row r="38" spans="1:23">
      <c r="G38" s="119"/>
    </row>
    <row r="39" spans="1:23">
      <c r="G39" s="119"/>
    </row>
  </sheetData>
  <mergeCells count="35">
    <mergeCell ref="F4:G4"/>
    <mergeCell ref="AN4:AO4"/>
    <mergeCell ref="Z4:AA4"/>
    <mergeCell ref="H4:I4"/>
    <mergeCell ref="AL4:AM4"/>
    <mergeCell ref="AD3:AG3"/>
    <mergeCell ref="AD4:AE4"/>
    <mergeCell ref="J3:M3"/>
    <mergeCell ref="V4:W4"/>
    <mergeCell ref="AF4:AG4"/>
    <mergeCell ref="J4:K4"/>
    <mergeCell ref="L4:M4"/>
    <mergeCell ref="AB4:AC4"/>
    <mergeCell ref="N3:Q3"/>
    <mergeCell ref="N4:O4"/>
    <mergeCell ref="P4:Q4"/>
    <mergeCell ref="X4:Y4"/>
    <mergeCell ref="R3:U3"/>
    <mergeCell ref="R4:S4"/>
    <mergeCell ref="AQ1:AS1"/>
    <mergeCell ref="T4:U4"/>
    <mergeCell ref="V3:Y3"/>
    <mergeCell ref="B2:AS2"/>
    <mergeCell ref="AH3:AK3"/>
    <mergeCell ref="AH4:AI4"/>
    <mergeCell ref="AJ4:AK4"/>
    <mergeCell ref="AL3:AO3"/>
    <mergeCell ref="B3:E3"/>
    <mergeCell ref="D4:E4"/>
    <mergeCell ref="F3:I3"/>
    <mergeCell ref="AP3:AS3"/>
    <mergeCell ref="AP4:AQ4"/>
    <mergeCell ref="Z3:AC3"/>
    <mergeCell ref="AR4:AS4"/>
    <mergeCell ref="B4:C4"/>
  </mergeCells>
  <phoneticPr fontId="2"/>
  <pageMargins left="0.39370078740157483" right="0.39370078740157483" top="0.78740157480314965" bottom="0.78740157480314965" header="0" footer="0"/>
  <headerFooter alignWithMargins="0">
    <oddFooter>&amp;R&amp;D&amp;T</oddFooter>
  </headerFooter>
  <colBreaks count="1" manualBreakCount="1">
    <brk id="20" max="2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4"/>
  <sheetViews>
    <sheetView showOutlineSymbols="0" view="pageBreakPreview" zoomScaleNormal="50" zoomScaleSheetLayoutView="100" workbookViewId="0">
      <pane xSplit="1" ySplit="4" topLeftCell="B5" activePane="bottomRight" state="frozen"/>
      <selection pane="topRight" activeCell="B1" sqref="B1"/>
      <selection pane="bottomLeft" activeCell="A5" sqref="A5"/>
      <selection pane="bottomRight"/>
    </sheetView>
  </sheetViews>
  <sheetFormatPr defaultRowHeight="11.25"/>
  <cols>
    <col min="1" max="1" width="11.125" style="101" customWidth="1"/>
    <col min="2" max="2" width="7.125" style="103" customWidth="1"/>
    <col min="3" max="3" width="9.625" style="103" customWidth="1"/>
    <col min="4" max="4" width="7.125" style="103" customWidth="1"/>
    <col min="5" max="5" width="8.625" style="103" customWidth="1"/>
    <col min="6" max="6" width="7.125" style="103" customWidth="1"/>
    <col min="7" max="7" width="8.625" style="103" customWidth="1"/>
    <col min="8" max="8" width="6.625" style="103" customWidth="1"/>
    <col min="9" max="9" width="8.125" style="103" customWidth="1"/>
    <col min="10" max="10" width="6.625" style="103" customWidth="1"/>
    <col min="11" max="11" width="8.125" style="103" customWidth="1"/>
    <col min="12" max="12" width="6.625" style="103" customWidth="1"/>
    <col min="13" max="13" width="8.125" style="103" customWidth="1"/>
    <col min="14" max="14" width="6.625" style="103" customWidth="1"/>
    <col min="15" max="15" width="8.625" style="103" customWidth="1"/>
    <col min="16" max="16" width="6.625" style="103" customWidth="1"/>
    <col min="17" max="17" width="8.125" style="103" customWidth="1"/>
    <col min="18" max="18" width="6.625" style="103" customWidth="1"/>
    <col min="19" max="19" width="8.125" style="103" customWidth="1"/>
    <col min="20" max="20" width="6.625" style="103" customWidth="1"/>
    <col min="21" max="21" width="8.125" style="103" customWidth="1"/>
    <col min="22" max="22" width="6.625" style="103" customWidth="1"/>
    <col min="23" max="23" width="8.125" style="103" customWidth="1"/>
    <col min="24" max="16384" width="9" style="103"/>
  </cols>
  <sheetData>
    <row r="1" spans="1:24" s="178" customFormat="1" ht="16.5" customHeight="1">
      <c r="A1" s="277" t="s">
        <v>645</v>
      </c>
      <c r="B1" s="278"/>
      <c r="C1" s="278"/>
      <c r="D1" s="281"/>
      <c r="E1" s="281"/>
      <c r="F1" s="281"/>
      <c r="G1" s="281"/>
      <c r="H1" s="281"/>
      <c r="I1" s="281"/>
      <c r="J1" s="281"/>
      <c r="K1" s="281"/>
      <c r="L1" s="281"/>
      <c r="M1" s="281"/>
      <c r="N1" s="281"/>
      <c r="O1" s="281"/>
      <c r="P1" s="281"/>
      <c r="Q1" s="281"/>
      <c r="R1" s="281"/>
      <c r="S1" s="281"/>
      <c r="T1" s="281"/>
      <c r="U1" s="1101" t="s">
        <v>810</v>
      </c>
      <c r="V1" s="1101"/>
      <c r="W1" s="1101"/>
    </row>
    <row r="2" spans="1:24" ht="13.5" customHeight="1">
      <c r="A2" s="514"/>
      <c r="B2" s="1108" t="s">
        <v>494</v>
      </c>
      <c r="C2" s="1109"/>
      <c r="D2" s="1109"/>
      <c r="E2" s="1109"/>
      <c r="F2" s="1109"/>
      <c r="G2" s="1109"/>
      <c r="H2" s="1109"/>
      <c r="I2" s="1109"/>
      <c r="J2" s="1109"/>
      <c r="K2" s="1109"/>
      <c r="L2" s="1109"/>
      <c r="M2" s="1109"/>
      <c r="N2" s="1109"/>
      <c r="O2" s="1109"/>
      <c r="P2" s="1109"/>
      <c r="Q2" s="1109"/>
      <c r="R2" s="1109"/>
      <c r="S2" s="1109"/>
      <c r="T2" s="1110"/>
      <c r="U2" s="1110"/>
      <c r="V2" s="1110"/>
      <c r="W2" s="1111"/>
    </row>
    <row r="3" spans="1:24" s="875" customFormat="1" ht="57" customHeight="1">
      <c r="A3" s="530"/>
      <c r="B3" s="1164" t="s">
        <v>61</v>
      </c>
      <c r="C3" s="1164"/>
      <c r="D3" s="1131" t="s">
        <v>694</v>
      </c>
      <c r="E3" s="1132"/>
      <c r="F3" s="1131" t="s">
        <v>439</v>
      </c>
      <c r="G3" s="1132"/>
      <c r="H3" s="1131" t="s">
        <v>486</v>
      </c>
      <c r="I3" s="1132"/>
      <c r="J3" s="1131" t="s">
        <v>487</v>
      </c>
      <c r="K3" s="1132"/>
      <c r="L3" s="1131" t="s">
        <v>563</v>
      </c>
      <c r="M3" s="1132"/>
      <c r="N3" s="1131" t="s">
        <v>564</v>
      </c>
      <c r="O3" s="1132"/>
      <c r="P3" s="1131" t="s">
        <v>565</v>
      </c>
      <c r="Q3" s="1132"/>
      <c r="R3" s="1131" t="s">
        <v>482</v>
      </c>
      <c r="S3" s="1132"/>
      <c r="T3" s="1131" t="s">
        <v>734</v>
      </c>
      <c r="U3" s="1132"/>
      <c r="V3" s="1131" t="s">
        <v>599</v>
      </c>
      <c r="W3" s="1132"/>
      <c r="X3" s="465"/>
    </row>
    <row r="4" spans="1:24" s="826" customFormat="1" ht="15" customHeight="1">
      <c r="A4" s="531"/>
      <c r="B4" s="704" t="s">
        <v>436</v>
      </c>
      <c r="C4" s="704" t="s">
        <v>488</v>
      </c>
      <c r="D4" s="532" t="s">
        <v>436</v>
      </c>
      <c r="E4" s="529" t="s">
        <v>488</v>
      </c>
      <c r="F4" s="532" t="s">
        <v>566</v>
      </c>
      <c r="G4" s="529" t="s">
        <v>488</v>
      </c>
      <c r="H4" s="532" t="s">
        <v>436</v>
      </c>
      <c r="I4" s="529" t="s">
        <v>488</v>
      </c>
      <c r="J4" s="532" t="s">
        <v>436</v>
      </c>
      <c r="K4" s="529" t="s">
        <v>488</v>
      </c>
      <c r="L4" s="532" t="s">
        <v>436</v>
      </c>
      <c r="M4" s="529" t="s">
        <v>488</v>
      </c>
      <c r="N4" s="532" t="s">
        <v>436</v>
      </c>
      <c r="O4" s="529" t="s">
        <v>488</v>
      </c>
      <c r="P4" s="532" t="s">
        <v>436</v>
      </c>
      <c r="Q4" s="529" t="s">
        <v>488</v>
      </c>
      <c r="R4" s="532" t="s">
        <v>436</v>
      </c>
      <c r="S4" s="529" t="s">
        <v>488</v>
      </c>
      <c r="T4" s="532" t="s">
        <v>436</v>
      </c>
      <c r="U4" s="529" t="s">
        <v>488</v>
      </c>
      <c r="V4" s="532" t="s">
        <v>436</v>
      </c>
      <c r="W4" s="529" t="s">
        <v>488</v>
      </c>
      <c r="X4" s="845"/>
    </row>
    <row r="5" spans="1:24" ht="15" customHeight="1">
      <c r="A5" s="323" t="s">
        <v>392</v>
      </c>
      <c r="B5" s="315">
        <f>IF(SUM(D5,F5,H5,J5,L5,N5,P5,R5,T5,V5)=0,"-",SUM(D5,F5,H5,J5,L5,N5,P5,R5,T5,V5))</f>
        <v>11025</v>
      </c>
      <c r="C5" s="315">
        <f>IF(SUM(E5,G5,I5,K5,M5,O5,Q5,S5,U5,W5)=0,"-",SUM(E5,G5,I5,K5,M5,O5,Q5,S5,U5,W5))</f>
        <v>1479324</v>
      </c>
      <c r="D5" s="477">
        <v>453</v>
      </c>
      <c r="E5" s="477">
        <v>4503</v>
      </c>
      <c r="F5" s="477">
        <v>103</v>
      </c>
      <c r="G5" s="477">
        <v>5350</v>
      </c>
      <c r="H5" s="477">
        <v>310</v>
      </c>
      <c r="I5" s="477">
        <v>208421</v>
      </c>
      <c r="J5" s="477">
        <v>113</v>
      </c>
      <c r="K5" s="477">
        <v>2141</v>
      </c>
      <c r="L5" s="477">
        <v>899</v>
      </c>
      <c r="M5" s="477">
        <v>9386</v>
      </c>
      <c r="N5" s="477">
        <v>5061</v>
      </c>
      <c r="O5" s="477">
        <v>1051418</v>
      </c>
      <c r="P5" s="477">
        <v>77</v>
      </c>
      <c r="Q5" s="477">
        <v>291</v>
      </c>
      <c r="R5" s="477">
        <v>36</v>
      </c>
      <c r="S5" s="477">
        <v>21646</v>
      </c>
      <c r="T5" s="477">
        <v>394</v>
      </c>
      <c r="U5" s="477">
        <v>37631</v>
      </c>
      <c r="V5" s="477">
        <v>3579</v>
      </c>
      <c r="W5" s="477">
        <v>138537</v>
      </c>
      <c r="X5" s="119"/>
    </row>
    <row r="6" spans="1:24" s="826" customFormat="1" ht="15" customHeight="1">
      <c r="A6" s="248" t="s">
        <v>604</v>
      </c>
      <c r="B6" s="317">
        <f t="shared" ref="B6:C21" si="0">IF(SUM(D6,F6,H6,J6,L6,N6,P6,R6,T6,V6)=0,"-",SUM(D6,F6,H6,J6,L6,N6,P6,R6,T6,V6))</f>
        <v>568</v>
      </c>
      <c r="C6" s="317">
        <f t="shared" si="0"/>
        <v>220976</v>
      </c>
      <c r="D6" s="317">
        <f>IF(SUM(D7:D14)=0,"-",SUM(D7:D14))</f>
        <v>51</v>
      </c>
      <c r="E6" s="317">
        <f t="shared" ref="E6:W6" si="1">IF(SUM(E7:E14)=0,"-",SUM(E7:E14))</f>
        <v>224</v>
      </c>
      <c r="F6" s="317">
        <f t="shared" si="1"/>
        <v>8</v>
      </c>
      <c r="G6" s="317">
        <f t="shared" si="1"/>
        <v>71</v>
      </c>
      <c r="H6" s="317">
        <f t="shared" si="1"/>
        <v>15</v>
      </c>
      <c r="I6" s="317">
        <f t="shared" si="1"/>
        <v>261</v>
      </c>
      <c r="J6" s="317" t="str">
        <f t="shared" si="1"/>
        <v>-</v>
      </c>
      <c r="K6" s="317" t="str">
        <f t="shared" si="1"/>
        <v>-</v>
      </c>
      <c r="L6" s="317">
        <f t="shared" si="1"/>
        <v>88</v>
      </c>
      <c r="M6" s="317">
        <f t="shared" si="1"/>
        <v>964</v>
      </c>
      <c r="N6" s="317">
        <f t="shared" si="1"/>
        <v>47</v>
      </c>
      <c r="O6" s="317">
        <f t="shared" si="1"/>
        <v>174678</v>
      </c>
      <c r="P6" s="317" t="str">
        <f t="shared" si="1"/>
        <v>-</v>
      </c>
      <c r="Q6" s="317" t="str">
        <f t="shared" si="1"/>
        <v>-</v>
      </c>
      <c r="R6" s="317">
        <f t="shared" si="1"/>
        <v>6</v>
      </c>
      <c r="S6" s="317" t="str">
        <f t="shared" si="1"/>
        <v>-</v>
      </c>
      <c r="T6" s="317">
        <f t="shared" si="1"/>
        <v>43</v>
      </c>
      <c r="U6" s="317">
        <f t="shared" si="1"/>
        <v>33880</v>
      </c>
      <c r="V6" s="317">
        <f t="shared" si="1"/>
        <v>310</v>
      </c>
      <c r="W6" s="317">
        <f t="shared" si="1"/>
        <v>10898</v>
      </c>
      <c r="X6" s="845"/>
    </row>
    <row r="7" spans="1:24" s="826" customFormat="1" ht="15" customHeight="1">
      <c r="A7" s="256" t="s">
        <v>605</v>
      </c>
      <c r="B7" s="511">
        <f t="shared" si="0"/>
        <v>229</v>
      </c>
      <c r="C7" s="511">
        <f t="shared" si="0"/>
        <v>8311</v>
      </c>
      <c r="D7" s="325">
        <v>30</v>
      </c>
      <c r="E7" s="325">
        <v>106</v>
      </c>
      <c r="F7" s="325">
        <v>4</v>
      </c>
      <c r="G7" s="325">
        <v>35</v>
      </c>
      <c r="H7" s="325">
        <v>10</v>
      </c>
      <c r="I7" s="325">
        <v>71</v>
      </c>
      <c r="J7" s="326" t="s">
        <v>854</v>
      </c>
      <c r="K7" s="326" t="s">
        <v>854</v>
      </c>
      <c r="L7" s="325">
        <v>28</v>
      </c>
      <c r="M7" s="325">
        <v>386</v>
      </c>
      <c r="N7" s="325">
        <v>12</v>
      </c>
      <c r="O7" s="325">
        <v>33</v>
      </c>
      <c r="P7" s="326" t="s">
        <v>854</v>
      </c>
      <c r="Q7" s="326" t="s">
        <v>854</v>
      </c>
      <c r="R7" s="325">
        <v>6</v>
      </c>
      <c r="S7" s="326" t="s">
        <v>854</v>
      </c>
      <c r="T7" s="325">
        <v>18</v>
      </c>
      <c r="U7" s="325">
        <v>2558</v>
      </c>
      <c r="V7" s="325">
        <v>121</v>
      </c>
      <c r="W7" s="325">
        <v>5122</v>
      </c>
      <c r="X7" s="845"/>
    </row>
    <row r="8" spans="1:24" s="826" customFormat="1" ht="15" customHeight="1">
      <c r="A8" s="257" t="s">
        <v>606</v>
      </c>
      <c r="B8" s="504">
        <f t="shared" si="0"/>
        <v>18</v>
      </c>
      <c r="C8" s="504">
        <f t="shared" si="0"/>
        <v>91705</v>
      </c>
      <c r="D8" s="326" t="s">
        <v>854</v>
      </c>
      <c r="E8" s="326" t="s">
        <v>854</v>
      </c>
      <c r="F8" s="326" t="s">
        <v>854</v>
      </c>
      <c r="G8" s="326" t="s">
        <v>854</v>
      </c>
      <c r="H8" s="326">
        <v>1</v>
      </c>
      <c r="I8" s="326">
        <v>15</v>
      </c>
      <c r="J8" s="326" t="s">
        <v>854</v>
      </c>
      <c r="K8" s="326" t="s">
        <v>854</v>
      </c>
      <c r="L8" s="326">
        <v>4</v>
      </c>
      <c r="M8" s="326">
        <v>18</v>
      </c>
      <c r="N8" s="326">
        <v>11</v>
      </c>
      <c r="O8" s="326">
        <v>91300</v>
      </c>
      <c r="P8" s="326" t="s">
        <v>854</v>
      </c>
      <c r="Q8" s="326" t="s">
        <v>854</v>
      </c>
      <c r="R8" s="326" t="s">
        <v>854</v>
      </c>
      <c r="S8" s="326" t="s">
        <v>854</v>
      </c>
      <c r="T8" s="326">
        <v>2</v>
      </c>
      <c r="U8" s="326">
        <v>372</v>
      </c>
      <c r="V8" s="326" t="s">
        <v>854</v>
      </c>
      <c r="W8" s="326" t="s">
        <v>854</v>
      </c>
      <c r="X8" s="845"/>
    </row>
    <row r="9" spans="1:24" s="826" customFormat="1" ht="15" customHeight="1">
      <c r="A9" s="257" t="s">
        <v>620</v>
      </c>
      <c r="B9" s="504">
        <f t="shared" si="0"/>
        <v>28</v>
      </c>
      <c r="C9" s="504">
        <f t="shared" si="0"/>
        <v>10088</v>
      </c>
      <c r="D9" s="326" t="s">
        <v>854</v>
      </c>
      <c r="E9" s="326" t="s">
        <v>854</v>
      </c>
      <c r="F9" s="326" t="s">
        <v>854</v>
      </c>
      <c r="G9" s="326" t="s">
        <v>854</v>
      </c>
      <c r="H9" s="326" t="s">
        <v>854</v>
      </c>
      <c r="I9" s="326" t="s">
        <v>854</v>
      </c>
      <c r="J9" s="326" t="s">
        <v>854</v>
      </c>
      <c r="K9" s="326" t="s">
        <v>854</v>
      </c>
      <c r="L9" s="326">
        <v>12</v>
      </c>
      <c r="M9" s="326">
        <v>118</v>
      </c>
      <c r="N9" s="326">
        <v>1</v>
      </c>
      <c r="O9" s="326">
        <v>9700</v>
      </c>
      <c r="P9" s="326" t="s">
        <v>854</v>
      </c>
      <c r="Q9" s="326" t="s">
        <v>854</v>
      </c>
      <c r="R9" s="326" t="s">
        <v>854</v>
      </c>
      <c r="S9" s="326" t="s">
        <v>854</v>
      </c>
      <c r="T9" s="326">
        <v>1</v>
      </c>
      <c r="U9" s="326">
        <v>156</v>
      </c>
      <c r="V9" s="326">
        <v>14</v>
      </c>
      <c r="W9" s="326">
        <v>114</v>
      </c>
      <c r="X9" s="845"/>
    </row>
    <row r="10" spans="1:24" s="826" customFormat="1" ht="15" customHeight="1">
      <c r="A10" s="257" t="s">
        <v>608</v>
      </c>
      <c r="B10" s="504">
        <f t="shared" si="0"/>
        <v>128</v>
      </c>
      <c r="C10" s="504">
        <f t="shared" si="0"/>
        <v>36895</v>
      </c>
      <c r="D10" s="326">
        <v>10</v>
      </c>
      <c r="E10" s="326">
        <v>118</v>
      </c>
      <c r="F10" s="326">
        <v>4</v>
      </c>
      <c r="G10" s="326">
        <v>36</v>
      </c>
      <c r="H10" s="326">
        <v>3</v>
      </c>
      <c r="I10" s="326">
        <v>20</v>
      </c>
      <c r="J10" s="326" t="s">
        <v>854</v>
      </c>
      <c r="K10" s="326" t="s">
        <v>854</v>
      </c>
      <c r="L10" s="326" t="s">
        <v>854</v>
      </c>
      <c r="M10" s="326" t="s">
        <v>854</v>
      </c>
      <c r="N10" s="326">
        <v>14</v>
      </c>
      <c r="O10" s="326">
        <v>34614</v>
      </c>
      <c r="P10" s="326" t="s">
        <v>854</v>
      </c>
      <c r="Q10" s="326" t="s">
        <v>854</v>
      </c>
      <c r="R10" s="326" t="s">
        <v>854</v>
      </c>
      <c r="S10" s="326" t="s">
        <v>854</v>
      </c>
      <c r="T10" s="326">
        <v>1</v>
      </c>
      <c r="U10" s="326">
        <v>101</v>
      </c>
      <c r="V10" s="326">
        <v>96</v>
      </c>
      <c r="W10" s="326">
        <v>2006</v>
      </c>
      <c r="X10" s="845"/>
    </row>
    <row r="11" spans="1:24" s="826" customFormat="1" ht="15" customHeight="1">
      <c r="A11" s="257" t="s">
        <v>609</v>
      </c>
      <c r="B11" s="504">
        <f t="shared" si="0"/>
        <v>75</v>
      </c>
      <c r="C11" s="504">
        <f t="shared" si="0"/>
        <v>19851</v>
      </c>
      <c r="D11" s="326" t="s">
        <v>854</v>
      </c>
      <c r="E11" s="326" t="s">
        <v>854</v>
      </c>
      <c r="F11" s="326" t="s">
        <v>854</v>
      </c>
      <c r="G11" s="326" t="s">
        <v>854</v>
      </c>
      <c r="H11" s="326" t="s">
        <v>854</v>
      </c>
      <c r="I11" s="326" t="s">
        <v>854</v>
      </c>
      <c r="J11" s="326" t="s">
        <v>854</v>
      </c>
      <c r="K11" s="326" t="s">
        <v>854</v>
      </c>
      <c r="L11" s="326">
        <v>22</v>
      </c>
      <c r="M11" s="326">
        <v>210</v>
      </c>
      <c r="N11" s="326">
        <v>2</v>
      </c>
      <c r="O11" s="326">
        <v>15931</v>
      </c>
      <c r="P11" s="326" t="s">
        <v>854</v>
      </c>
      <c r="Q11" s="326" t="s">
        <v>854</v>
      </c>
      <c r="R11" s="326" t="s">
        <v>854</v>
      </c>
      <c r="S11" s="326" t="s">
        <v>854</v>
      </c>
      <c r="T11" s="326">
        <v>1</v>
      </c>
      <c r="U11" s="326">
        <v>100</v>
      </c>
      <c r="V11" s="326">
        <v>50</v>
      </c>
      <c r="W11" s="326">
        <v>3610</v>
      </c>
      <c r="X11" s="845"/>
    </row>
    <row r="12" spans="1:24" s="826" customFormat="1" ht="15" customHeight="1">
      <c r="A12" s="257" t="s">
        <v>622</v>
      </c>
      <c r="B12" s="504">
        <f t="shared" si="0"/>
        <v>58</v>
      </c>
      <c r="C12" s="504">
        <f t="shared" si="0"/>
        <v>53702</v>
      </c>
      <c r="D12" s="326" t="s">
        <v>854</v>
      </c>
      <c r="E12" s="326" t="s">
        <v>854</v>
      </c>
      <c r="F12" s="326" t="s">
        <v>854</v>
      </c>
      <c r="G12" s="326" t="s">
        <v>854</v>
      </c>
      <c r="H12" s="326" t="s">
        <v>854</v>
      </c>
      <c r="I12" s="326" t="s">
        <v>854</v>
      </c>
      <c r="J12" s="326" t="s">
        <v>854</v>
      </c>
      <c r="K12" s="326" t="s">
        <v>854</v>
      </c>
      <c r="L12" s="326">
        <v>3</v>
      </c>
      <c r="M12" s="326">
        <v>46</v>
      </c>
      <c r="N12" s="326">
        <v>7</v>
      </c>
      <c r="O12" s="326">
        <v>23100</v>
      </c>
      <c r="P12" s="326" t="s">
        <v>854</v>
      </c>
      <c r="Q12" s="326" t="s">
        <v>854</v>
      </c>
      <c r="R12" s="326" t="s">
        <v>854</v>
      </c>
      <c r="S12" s="326" t="s">
        <v>854</v>
      </c>
      <c r="T12" s="326">
        <v>19</v>
      </c>
      <c r="U12" s="326">
        <v>30510</v>
      </c>
      <c r="V12" s="326">
        <v>29</v>
      </c>
      <c r="W12" s="326">
        <v>46</v>
      </c>
      <c r="X12" s="845"/>
    </row>
    <row r="13" spans="1:24" s="826" customFormat="1" ht="15" customHeight="1">
      <c r="A13" s="257" t="s">
        <v>611</v>
      </c>
      <c r="B13" s="504" t="str">
        <f t="shared" si="0"/>
        <v>-</v>
      </c>
      <c r="C13" s="504" t="str">
        <f t="shared" si="0"/>
        <v>-</v>
      </c>
      <c r="D13" s="326" t="s">
        <v>854</v>
      </c>
      <c r="E13" s="326" t="s">
        <v>854</v>
      </c>
      <c r="F13" s="326" t="s">
        <v>854</v>
      </c>
      <c r="G13" s="326" t="s">
        <v>854</v>
      </c>
      <c r="H13" s="326" t="s">
        <v>854</v>
      </c>
      <c r="I13" s="326" t="s">
        <v>854</v>
      </c>
      <c r="J13" s="326" t="s">
        <v>854</v>
      </c>
      <c r="K13" s="326" t="s">
        <v>854</v>
      </c>
      <c r="L13" s="326" t="s">
        <v>854</v>
      </c>
      <c r="M13" s="326" t="s">
        <v>854</v>
      </c>
      <c r="N13" s="326" t="s">
        <v>854</v>
      </c>
      <c r="O13" s="326" t="s">
        <v>854</v>
      </c>
      <c r="P13" s="326" t="s">
        <v>854</v>
      </c>
      <c r="Q13" s="326" t="s">
        <v>854</v>
      </c>
      <c r="R13" s="326" t="s">
        <v>854</v>
      </c>
      <c r="S13" s="326" t="s">
        <v>854</v>
      </c>
      <c r="T13" s="326" t="s">
        <v>854</v>
      </c>
      <c r="U13" s="326" t="s">
        <v>854</v>
      </c>
      <c r="V13" s="326" t="s">
        <v>854</v>
      </c>
      <c r="W13" s="326" t="s">
        <v>854</v>
      </c>
      <c r="X13" s="845"/>
    </row>
    <row r="14" spans="1:24" s="826" customFormat="1" ht="15" customHeight="1">
      <c r="A14" s="258" t="s">
        <v>612</v>
      </c>
      <c r="B14" s="512">
        <f t="shared" si="0"/>
        <v>32</v>
      </c>
      <c r="C14" s="512">
        <f t="shared" si="0"/>
        <v>424</v>
      </c>
      <c r="D14" s="326">
        <v>11</v>
      </c>
      <c r="E14" s="326" t="s">
        <v>854</v>
      </c>
      <c r="F14" s="326" t="s">
        <v>854</v>
      </c>
      <c r="G14" s="326" t="s">
        <v>854</v>
      </c>
      <c r="H14" s="326">
        <v>1</v>
      </c>
      <c r="I14" s="326">
        <v>155</v>
      </c>
      <c r="J14" s="326" t="s">
        <v>854</v>
      </c>
      <c r="K14" s="326" t="s">
        <v>854</v>
      </c>
      <c r="L14" s="326">
        <v>19</v>
      </c>
      <c r="M14" s="326">
        <v>186</v>
      </c>
      <c r="N14" s="326" t="s">
        <v>854</v>
      </c>
      <c r="O14" s="326" t="s">
        <v>854</v>
      </c>
      <c r="P14" s="326" t="s">
        <v>854</v>
      </c>
      <c r="Q14" s="326" t="s">
        <v>854</v>
      </c>
      <c r="R14" s="326" t="s">
        <v>854</v>
      </c>
      <c r="S14" s="326" t="s">
        <v>854</v>
      </c>
      <c r="T14" s="326">
        <v>1</v>
      </c>
      <c r="U14" s="326">
        <v>83</v>
      </c>
      <c r="V14" s="326" t="s">
        <v>854</v>
      </c>
      <c r="W14" s="326" t="s">
        <v>854</v>
      </c>
      <c r="X14" s="845"/>
    </row>
    <row r="15" spans="1:24" s="826" customFormat="1" ht="15" customHeight="1">
      <c r="A15" s="248" t="s">
        <v>624</v>
      </c>
      <c r="B15" s="317">
        <f t="shared" si="0"/>
        <v>15</v>
      </c>
      <c r="C15" s="317">
        <f t="shared" si="0"/>
        <v>4</v>
      </c>
      <c r="D15" s="317" t="str">
        <f>IF(SUM(D16)=0,"-",SUM(D16))</f>
        <v>-</v>
      </c>
      <c r="E15" s="317" t="str">
        <f t="shared" ref="E15:W15" si="2">IF(SUM(E16)=0,"-",SUM(E16))</f>
        <v>-</v>
      </c>
      <c r="F15" s="317" t="str">
        <f t="shared" si="2"/>
        <v>-</v>
      </c>
      <c r="G15" s="317" t="str">
        <f t="shared" si="2"/>
        <v>-</v>
      </c>
      <c r="H15" s="317" t="str">
        <f t="shared" si="2"/>
        <v>-</v>
      </c>
      <c r="I15" s="317" t="str">
        <f t="shared" si="2"/>
        <v>-</v>
      </c>
      <c r="J15" s="317" t="str">
        <f t="shared" si="2"/>
        <v>-</v>
      </c>
      <c r="K15" s="317" t="str">
        <f t="shared" si="2"/>
        <v>-</v>
      </c>
      <c r="L15" s="317">
        <f t="shared" si="2"/>
        <v>1</v>
      </c>
      <c r="M15" s="317">
        <f t="shared" si="2"/>
        <v>4</v>
      </c>
      <c r="N15" s="317">
        <f t="shared" si="2"/>
        <v>14</v>
      </c>
      <c r="O15" s="317" t="str">
        <f t="shared" si="2"/>
        <v>-</v>
      </c>
      <c r="P15" s="317" t="str">
        <f t="shared" si="2"/>
        <v>-</v>
      </c>
      <c r="Q15" s="317" t="str">
        <f t="shared" si="2"/>
        <v>-</v>
      </c>
      <c r="R15" s="317" t="str">
        <f t="shared" si="2"/>
        <v>-</v>
      </c>
      <c r="S15" s="317" t="str">
        <f t="shared" si="2"/>
        <v>-</v>
      </c>
      <c r="T15" s="317" t="str">
        <f t="shared" si="2"/>
        <v>-</v>
      </c>
      <c r="U15" s="317" t="str">
        <f t="shared" si="2"/>
        <v>-</v>
      </c>
      <c r="V15" s="317" t="str">
        <f t="shared" si="2"/>
        <v>-</v>
      </c>
      <c r="W15" s="317" t="str">
        <f t="shared" si="2"/>
        <v>-</v>
      </c>
      <c r="X15" s="845"/>
    </row>
    <row r="16" spans="1:24" s="826" customFormat="1" ht="15" customHeight="1">
      <c r="A16" s="259" t="s">
        <v>623</v>
      </c>
      <c r="B16" s="513">
        <f t="shared" si="0"/>
        <v>15</v>
      </c>
      <c r="C16" s="513">
        <f t="shared" si="0"/>
        <v>4</v>
      </c>
      <c r="D16" s="508" t="s">
        <v>241</v>
      </c>
      <c r="E16" s="508" t="s">
        <v>241</v>
      </c>
      <c r="F16" s="508" t="s">
        <v>241</v>
      </c>
      <c r="G16" s="508" t="s">
        <v>241</v>
      </c>
      <c r="H16" s="508" t="s">
        <v>241</v>
      </c>
      <c r="I16" s="508" t="s">
        <v>241</v>
      </c>
      <c r="J16" s="508" t="s">
        <v>241</v>
      </c>
      <c r="K16" s="508" t="s">
        <v>241</v>
      </c>
      <c r="L16" s="508">
        <v>1</v>
      </c>
      <c r="M16" s="508">
        <v>4</v>
      </c>
      <c r="N16" s="508">
        <v>14</v>
      </c>
      <c r="O16" s="508" t="s">
        <v>241</v>
      </c>
      <c r="P16" s="508" t="s">
        <v>241</v>
      </c>
      <c r="Q16" s="508" t="s">
        <v>241</v>
      </c>
      <c r="R16" s="508" t="s">
        <v>241</v>
      </c>
      <c r="S16" s="508" t="s">
        <v>241</v>
      </c>
      <c r="T16" s="508" t="s">
        <v>241</v>
      </c>
      <c r="U16" s="508" t="s">
        <v>241</v>
      </c>
      <c r="V16" s="508" t="s">
        <v>241</v>
      </c>
      <c r="W16" s="508" t="s">
        <v>241</v>
      </c>
      <c r="X16" s="845"/>
    </row>
    <row r="17" spans="1:24" s="826" customFormat="1" ht="15" customHeight="1">
      <c r="A17" s="248" t="s">
        <v>615</v>
      </c>
      <c r="B17" s="317">
        <f t="shared" si="0"/>
        <v>120</v>
      </c>
      <c r="C17" s="317">
        <f t="shared" si="0"/>
        <v>60380</v>
      </c>
      <c r="D17" s="317">
        <f>IF(SUM(D18:D21)=0,"-",SUM(D18:D21))</f>
        <v>12</v>
      </c>
      <c r="E17" s="317">
        <f t="shared" ref="E17:W17" si="3">IF(SUM(E18:E21)=0,"-",SUM(E18:E21))</f>
        <v>473</v>
      </c>
      <c r="F17" s="317">
        <f t="shared" si="3"/>
        <v>1</v>
      </c>
      <c r="G17" s="317">
        <f t="shared" si="3"/>
        <v>504</v>
      </c>
      <c r="H17" s="317" t="str">
        <f t="shared" si="3"/>
        <v>-</v>
      </c>
      <c r="I17" s="317" t="str">
        <f t="shared" si="3"/>
        <v>-</v>
      </c>
      <c r="J17" s="317" t="str">
        <f t="shared" si="3"/>
        <v>-</v>
      </c>
      <c r="K17" s="317" t="str">
        <f t="shared" si="3"/>
        <v>-</v>
      </c>
      <c r="L17" s="317">
        <f t="shared" si="3"/>
        <v>8</v>
      </c>
      <c r="M17" s="317">
        <f t="shared" si="3"/>
        <v>44</v>
      </c>
      <c r="N17" s="317">
        <f t="shared" si="3"/>
        <v>10</v>
      </c>
      <c r="O17" s="317">
        <f t="shared" si="3"/>
        <v>33602</v>
      </c>
      <c r="P17" s="317">
        <f t="shared" si="3"/>
        <v>2</v>
      </c>
      <c r="Q17" s="317">
        <f t="shared" si="3"/>
        <v>13</v>
      </c>
      <c r="R17" s="317">
        <f t="shared" si="3"/>
        <v>2</v>
      </c>
      <c r="S17" s="317">
        <f t="shared" si="3"/>
        <v>21000</v>
      </c>
      <c r="T17" s="317">
        <f t="shared" si="3"/>
        <v>7</v>
      </c>
      <c r="U17" s="317">
        <f t="shared" si="3"/>
        <v>80</v>
      </c>
      <c r="V17" s="317">
        <f t="shared" si="3"/>
        <v>78</v>
      </c>
      <c r="W17" s="317">
        <f t="shared" si="3"/>
        <v>4664</v>
      </c>
      <c r="X17" s="845"/>
    </row>
    <row r="18" spans="1:24" s="826" customFormat="1" ht="15" customHeight="1">
      <c r="A18" s="256" t="s">
        <v>616</v>
      </c>
      <c r="B18" s="511">
        <f t="shared" si="0"/>
        <v>9</v>
      </c>
      <c r="C18" s="511">
        <f t="shared" si="0"/>
        <v>1064</v>
      </c>
      <c r="D18" s="325" t="s">
        <v>829</v>
      </c>
      <c r="E18" s="325" t="s">
        <v>829</v>
      </c>
      <c r="F18" s="325" t="s">
        <v>829</v>
      </c>
      <c r="G18" s="325" t="s">
        <v>829</v>
      </c>
      <c r="H18" s="325" t="s">
        <v>829</v>
      </c>
      <c r="I18" s="325" t="s">
        <v>829</v>
      </c>
      <c r="J18" s="325" t="s">
        <v>829</v>
      </c>
      <c r="K18" s="325" t="s">
        <v>829</v>
      </c>
      <c r="L18" s="325">
        <v>4</v>
      </c>
      <c r="M18" s="325">
        <v>24</v>
      </c>
      <c r="N18" s="325">
        <v>2</v>
      </c>
      <c r="O18" s="325">
        <v>2</v>
      </c>
      <c r="P18" s="325" t="s">
        <v>829</v>
      </c>
      <c r="Q18" s="325" t="s">
        <v>829</v>
      </c>
      <c r="R18" s="325" t="s">
        <v>829</v>
      </c>
      <c r="S18" s="325" t="s">
        <v>829</v>
      </c>
      <c r="T18" s="325" t="s">
        <v>829</v>
      </c>
      <c r="U18" s="325" t="s">
        <v>829</v>
      </c>
      <c r="V18" s="325">
        <v>3</v>
      </c>
      <c r="W18" s="325">
        <v>1038</v>
      </c>
      <c r="X18" s="845"/>
    </row>
    <row r="19" spans="1:24" s="826" customFormat="1" ht="15" customHeight="1">
      <c r="A19" s="257" t="s">
        <v>617</v>
      </c>
      <c r="B19" s="504">
        <f t="shared" si="0"/>
        <v>17</v>
      </c>
      <c r="C19" s="504">
        <f t="shared" si="0"/>
        <v>42120</v>
      </c>
      <c r="D19" s="326" t="s">
        <v>829</v>
      </c>
      <c r="E19" s="326" t="s">
        <v>829</v>
      </c>
      <c r="F19" s="326" t="s">
        <v>829</v>
      </c>
      <c r="G19" s="326" t="s">
        <v>829</v>
      </c>
      <c r="H19" s="326" t="s">
        <v>829</v>
      </c>
      <c r="I19" s="326" t="s">
        <v>829</v>
      </c>
      <c r="J19" s="326" t="s">
        <v>829</v>
      </c>
      <c r="K19" s="326" t="s">
        <v>829</v>
      </c>
      <c r="L19" s="326">
        <v>4</v>
      </c>
      <c r="M19" s="326">
        <v>20</v>
      </c>
      <c r="N19" s="326">
        <v>2</v>
      </c>
      <c r="O19" s="326">
        <v>21000</v>
      </c>
      <c r="P19" s="326" t="s">
        <v>829</v>
      </c>
      <c r="Q19" s="326" t="s">
        <v>829</v>
      </c>
      <c r="R19" s="326">
        <v>2</v>
      </c>
      <c r="S19" s="326">
        <v>21000</v>
      </c>
      <c r="T19" s="326">
        <v>4</v>
      </c>
      <c r="U19" s="326">
        <v>74</v>
      </c>
      <c r="V19" s="326">
        <v>5</v>
      </c>
      <c r="W19" s="326">
        <v>26</v>
      </c>
      <c r="X19" s="845"/>
    </row>
    <row r="20" spans="1:24" s="826" customFormat="1" ht="15" customHeight="1">
      <c r="A20" s="257" t="s">
        <v>618</v>
      </c>
      <c r="B20" s="504">
        <f t="shared" si="0"/>
        <v>57</v>
      </c>
      <c r="C20" s="504">
        <f t="shared" si="0"/>
        <v>8169</v>
      </c>
      <c r="D20" s="326">
        <v>12</v>
      </c>
      <c r="E20" s="326">
        <v>473</v>
      </c>
      <c r="F20" s="326">
        <v>1</v>
      </c>
      <c r="G20" s="326">
        <v>504</v>
      </c>
      <c r="H20" s="326" t="s">
        <v>829</v>
      </c>
      <c r="I20" s="326" t="s">
        <v>829</v>
      </c>
      <c r="J20" s="326" t="s">
        <v>829</v>
      </c>
      <c r="K20" s="326" t="s">
        <v>829</v>
      </c>
      <c r="L20" s="326" t="s">
        <v>829</v>
      </c>
      <c r="M20" s="326" t="s">
        <v>829</v>
      </c>
      <c r="N20" s="326">
        <v>2</v>
      </c>
      <c r="O20" s="326">
        <v>4600</v>
      </c>
      <c r="P20" s="326" t="s">
        <v>829</v>
      </c>
      <c r="Q20" s="326" t="s">
        <v>829</v>
      </c>
      <c r="R20" s="326" t="s">
        <v>829</v>
      </c>
      <c r="S20" s="326" t="s">
        <v>829</v>
      </c>
      <c r="T20" s="326" t="s">
        <v>829</v>
      </c>
      <c r="U20" s="326" t="s">
        <v>829</v>
      </c>
      <c r="V20" s="326">
        <v>42</v>
      </c>
      <c r="W20" s="326">
        <v>2592</v>
      </c>
      <c r="X20" s="845"/>
    </row>
    <row r="21" spans="1:24" s="826" customFormat="1" ht="15" customHeight="1">
      <c r="A21" s="258" t="s">
        <v>619</v>
      </c>
      <c r="B21" s="512">
        <f t="shared" si="0"/>
        <v>37</v>
      </c>
      <c r="C21" s="512">
        <f t="shared" si="0"/>
        <v>9027</v>
      </c>
      <c r="D21" s="327" t="s">
        <v>829</v>
      </c>
      <c r="E21" s="327" t="s">
        <v>829</v>
      </c>
      <c r="F21" s="327" t="s">
        <v>829</v>
      </c>
      <c r="G21" s="327" t="s">
        <v>829</v>
      </c>
      <c r="H21" s="327" t="s">
        <v>829</v>
      </c>
      <c r="I21" s="327" t="s">
        <v>829</v>
      </c>
      <c r="J21" s="327" t="s">
        <v>829</v>
      </c>
      <c r="K21" s="327" t="s">
        <v>829</v>
      </c>
      <c r="L21" s="327" t="s">
        <v>829</v>
      </c>
      <c r="M21" s="327" t="s">
        <v>829</v>
      </c>
      <c r="N21" s="327">
        <v>4</v>
      </c>
      <c r="O21" s="327">
        <v>8000</v>
      </c>
      <c r="P21" s="327">
        <v>2</v>
      </c>
      <c r="Q21" s="327">
        <v>13</v>
      </c>
      <c r="R21" s="327" t="s">
        <v>829</v>
      </c>
      <c r="S21" s="327" t="s">
        <v>829</v>
      </c>
      <c r="T21" s="327">
        <v>3</v>
      </c>
      <c r="U21" s="327">
        <v>6</v>
      </c>
      <c r="V21" s="327">
        <v>28</v>
      </c>
      <c r="W21" s="327">
        <v>1008</v>
      </c>
      <c r="X21" s="845"/>
    </row>
    <row r="22" spans="1:24" s="826" customFormat="1" ht="15" customHeight="1">
      <c r="A22" s="509" t="s">
        <v>440</v>
      </c>
      <c r="B22" s="321"/>
      <c r="C22" s="321"/>
      <c r="D22" s="321"/>
      <c r="E22" s="321"/>
      <c r="F22" s="321"/>
      <c r="G22" s="321"/>
      <c r="H22" s="321"/>
      <c r="I22" s="321"/>
      <c r="J22" s="321"/>
      <c r="K22" s="321"/>
      <c r="L22" s="321"/>
      <c r="M22" s="321"/>
      <c r="N22" s="321"/>
      <c r="O22" s="321"/>
      <c r="P22" s="321"/>
      <c r="Q22" s="321"/>
      <c r="R22" s="321"/>
      <c r="S22" s="321"/>
      <c r="T22" s="321"/>
      <c r="U22" s="321"/>
      <c r="V22" s="321"/>
      <c r="W22" s="321"/>
      <c r="X22" s="845"/>
    </row>
    <row r="23" spans="1:24" s="826" customFormat="1" ht="15" customHeight="1">
      <c r="A23" s="509"/>
      <c r="B23" s="321"/>
      <c r="C23" s="321"/>
      <c r="D23" s="321"/>
      <c r="E23" s="321"/>
      <c r="F23" s="321"/>
      <c r="G23" s="321"/>
      <c r="H23" s="321"/>
      <c r="I23" s="321"/>
      <c r="J23" s="321"/>
      <c r="K23" s="321"/>
      <c r="L23" s="321"/>
      <c r="M23" s="321"/>
      <c r="N23" s="321"/>
      <c r="O23" s="321"/>
      <c r="P23" s="321"/>
      <c r="Q23" s="321"/>
      <c r="R23" s="321"/>
      <c r="S23" s="321"/>
      <c r="T23" s="321"/>
      <c r="U23" s="321"/>
      <c r="V23" s="321"/>
      <c r="W23" s="321"/>
      <c r="X23" s="845"/>
    </row>
    <row r="24" spans="1:24" s="826" customFormat="1" ht="15" customHeight="1">
      <c r="A24" s="417" t="s">
        <v>646</v>
      </c>
      <c r="B24" s="321"/>
      <c r="C24" s="321"/>
      <c r="D24" s="321"/>
      <c r="E24" s="321"/>
      <c r="F24" s="321"/>
      <c r="G24" s="321"/>
      <c r="H24" s="321"/>
      <c r="I24" s="321"/>
      <c r="J24" s="321"/>
      <c r="K24" s="321"/>
      <c r="L24" s="321"/>
      <c r="M24" s="321"/>
      <c r="N24" s="321"/>
      <c r="O24" s="321"/>
      <c r="P24" s="321"/>
      <c r="Q24" s="321"/>
      <c r="R24" s="321"/>
      <c r="S24" s="321"/>
      <c r="T24" s="321"/>
      <c r="U24" s="321"/>
      <c r="V24" s="321"/>
      <c r="W24" s="321"/>
      <c r="X24" s="845"/>
    </row>
    <row r="25" spans="1:24" s="178" customFormat="1" ht="13.5" customHeight="1">
      <c r="A25" s="190"/>
      <c r="B25" s="192"/>
      <c r="C25" s="192"/>
      <c r="D25" s="192"/>
      <c r="E25" s="192"/>
      <c r="F25" s="192"/>
      <c r="G25" s="192"/>
      <c r="H25" s="192"/>
      <c r="I25" s="192"/>
      <c r="J25" s="192"/>
      <c r="K25" s="192"/>
      <c r="L25" s="192"/>
      <c r="M25" s="192"/>
      <c r="N25" s="192"/>
      <c r="O25" s="192"/>
      <c r="P25" s="192"/>
      <c r="Q25" s="192"/>
      <c r="R25" s="192"/>
      <c r="S25" s="192"/>
      <c r="T25" s="192"/>
      <c r="U25" s="192"/>
      <c r="V25" s="192"/>
      <c r="W25" s="192"/>
      <c r="X25" s="255"/>
    </row>
    <row r="26" spans="1:24" s="178" customFormat="1" ht="13.5" customHeight="1">
      <c r="A26" s="190"/>
      <c r="B26" s="192"/>
      <c r="C26" s="192"/>
      <c r="D26" s="192"/>
      <c r="E26" s="192"/>
      <c r="F26" s="192"/>
      <c r="G26" s="192"/>
      <c r="H26" s="192"/>
      <c r="I26" s="192"/>
      <c r="J26" s="192"/>
      <c r="K26" s="192"/>
      <c r="L26" s="192"/>
      <c r="M26" s="192"/>
      <c r="N26" s="192"/>
      <c r="O26" s="192"/>
      <c r="P26" s="192"/>
      <c r="Q26" s="192"/>
      <c r="R26" s="192"/>
      <c r="S26" s="192"/>
      <c r="T26" s="192"/>
      <c r="U26" s="192"/>
      <c r="V26" s="192"/>
      <c r="W26" s="192"/>
      <c r="X26" s="255"/>
    </row>
    <row r="27" spans="1:24" s="178" customFormat="1" ht="13.5" customHeight="1">
      <c r="A27" s="190"/>
      <c r="B27" s="192"/>
      <c r="C27" s="192"/>
      <c r="D27" s="192"/>
      <c r="E27" s="192"/>
      <c r="F27" s="192"/>
      <c r="G27" s="192"/>
      <c r="H27" s="192"/>
      <c r="I27" s="192"/>
      <c r="J27" s="192"/>
      <c r="K27" s="192"/>
      <c r="L27" s="192"/>
      <c r="M27" s="192"/>
      <c r="N27" s="192"/>
      <c r="O27" s="192"/>
      <c r="P27" s="192"/>
      <c r="Q27" s="192"/>
      <c r="R27" s="192"/>
      <c r="S27" s="192"/>
      <c r="T27" s="192"/>
      <c r="U27" s="192"/>
      <c r="V27" s="192"/>
      <c r="W27" s="192"/>
      <c r="X27" s="255"/>
    </row>
    <row r="28" spans="1:24" s="114" customFormat="1" ht="13.5" customHeight="1">
      <c r="B28" s="192"/>
      <c r="C28" s="192"/>
      <c r="D28" s="123"/>
      <c r="E28" s="123"/>
      <c r="F28" s="123"/>
      <c r="G28" s="112"/>
      <c r="H28" s="112"/>
      <c r="I28" s="112"/>
      <c r="J28" s="112"/>
      <c r="K28" s="112"/>
      <c r="L28" s="112"/>
      <c r="M28" s="112"/>
      <c r="N28" s="112"/>
      <c r="O28" s="112"/>
      <c r="P28" s="112"/>
      <c r="Q28" s="112"/>
      <c r="R28" s="112"/>
      <c r="S28" s="112"/>
      <c r="T28" s="112"/>
      <c r="U28" s="112"/>
      <c r="V28" s="112"/>
      <c r="W28" s="112"/>
    </row>
    <row r="29" spans="1:24" s="114" customFormat="1" ht="13.5">
      <c r="B29" s="129"/>
      <c r="C29" s="129"/>
      <c r="D29" s="139"/>
      <c r="E29" s="139"/>
      <c r="F29" s="139"/>
      <c r="G29" s="108"/>
      <c r="H29" s="108"/>
      <c r="I29" s="108"/>
      <c r="J29" s="108"/>
      <c r="K29" s="108"/>
      <c r="L29" s="108"/>
      <c r="M29" s="108"/>
      <c r="N29" s="108"/>
      <c r="O29" s="108"/>
      <c r="P29" s="108"/>
      <c r="Q29" s="108"/>
      <c r="R29" s="108"/>
      <c r="S29" s="108"/>
      <c r="T29" s="108"/>
      <c r="U29" s="108"/>
      <c r="V29" s="108"/>
      <c r="W29" s="108"/>
    </row>
    <row r="30" spans="1:24" s="114" customFormat="1" ht="13.5">
      <c r="A30" s="191"/>
      <c r="B30" s="129"/>
      <c r="C30" s="129"/>
      <c r="D30" s="139"/>
      <c r="E30" s="139"/>
      <c r="F30" s="139"/>
      <c r="G30" s="108"/>
      <c r="H30" s="108"/>
      <c r="I30" s="108"/>
      <c r="J30" s="108"/>
      <c r="K30" s="108"/>
      <c r="L30" s="108"/>
      <c r="M30" s="108"/>
      <c r="N30" s="108"/>
      <c r="O30" s="108"/>
      <c r="P30" s="108"/>
      <c r="Q30" s="108"/>
      <c r="R30" s="108"/>
      <c r="S30" s="108"/>
      <c r="T30" s="108"/>
      <c r="U30" s="108"/>
      <c r="V30" s="108"/>
      <c r="W30" s="108"/>
    </row>
    <row r="31" spans="1:24" s="114" customFormat="1" ht="13.5">
      <c r="A31" s="191"/>
      <c r="B31" s="129"/>
      <c r="C31" s="129"/>
      <c r="D31" s="139"/>
      <c r="E31" s="139"/>
      <c r="F31" s="139"/>
      <c r="G31" s="108"/>
      <c r="H31" s="108"/>
      <c r="I31" s="108"/>
      <c r="J31" s="108"/>
      <c r="K31" s="108"/>
      <c r="L31" s="108"/>
      <c r="M31" s="108"/>
      <c r="N31" s="108"/>
      <c r="O31" s="108"/>
      <c r="P31" s="108"/>
      <c r="Q31" s="108"/>
      <c r="R31" s="108"/>
      <c r="S31" s="108"/>
      <c r="T31" s="108"/>
      <c r="U31" s="108"/>
      <c r="V31" s="108"/>
      <c r="W31" s="108"/>
    </row>
    <row r="32" spans="1:24" s="114" customFormat="1" ht="13.5">
      <c r="A32" s="179"/>
      <c r="B32" s="111"/>
      <c r="C32" s="111"/>
      <c r="D32" s="108"/>
      <c r="E32" s="108"/>
      <c r="F32" s="108"/>
      <c r="G32" s="108"/>
      <c r="H32" s="108"/>
      <c r="I32" s="108"/>
      <c r="J32" s="108"/>
      <c r="K32" s="108"/>
      <c r="L32" s="108"/>
      <c r="M32" s="108"/>
      <c r="N32" s="108"/>
      <c r="O32" s="108"/>
      <c r="P32" s="108"/>
      <c r="Q32" s="108"/>
      <c r="R32" s="108"/>
      <c r="S32" s="108"/>
      <c r="T32" s="108"/>
      <c r="U32" s="108"/>
      <c r="V32" s="108"/>
      <c r="W32" s="108"/>
    </row>
    <row r="33" spans="1:1" s="114" customFormat="1" ht="13.5">
      <c r="A33" s="179"/>
    </row>
    <row r="34" spans="1:1" s="114" customFormat="1" ht="13.5">
      <c r="A34" s="179"/>
    </row>
  </sheetData>
  <mergeCells count="13">
    <mergeCell ref="U1:W1"/>
    <mergeCell ref="V3:W3"/>
    <mergeCell ref="B2:W2"/>
    <mergeCell ref="B3:C3"/>
    <mergeCell ref="D3:E3"/>
    <mergeCell ref="N3:O3"/>
    <mergeCell ref="P3:Q3"/>
    <mergeCell ref="R3:S3"/>
    <mergeCell ref="T3:U3"/>
    <mergeCell ref="F3:G3"/>
    <mergeCell ref="H3:I3"/>
    <mergeCell ref="J3:K3"/>
    <mergeCell ref="L3:M3"/>
  </mergeCells>
  <phoneticPr fontId="2"/>
  <pageMargins left="0.39370078740157483" right="0.39370078740157483" top="0.78740157480314965" bottom="0.78740157480314965" header="0" footer="0"/>
  <headerFooter alignWithMargins="0">
    <oddFooter>&amp;R&amp;D&amp;T</oddFooter>
  </headerFooter>
  <rowBreaks count="1" manualBreakCount="1">
    <brk id="21107" min="259" max="40351"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W68"/>
  <sheetViews>
    <sheetView showGridLines="0" showOutlineSymbols="0" view="pageBreakPreview" zoomScaleNormal="75" zoomScaleSheetLayoutView="100" workbookViewId="0"/>
  </sheetViews>
  <sheetFormatPr defaultColWidth="10" defaultRowHeight="12"/>
  <cols>
    <col min="1" max="1" width="11.125" style="862" customWidth="1"/>
    <col min="2" max="13" width="7.125" style="91" customWidth="1"/>
    <col min="14" max="17" width="7.125" style="831" customWidth="1"/>
    <col min="18" max="23" width="5.375" style="831" customWidth="1"/>
    <col min="24" max="16384" width="10" style="831"/>
  </cols>
  <sheetData>
    <row r="1" spans="1:22" s="194" customFormat="1" ht="16.5" customHeight="1">
      <c r="A1" s="140" t="s">
        <v>323</v>
      </c>
      <c r="B1" s="195"/>
      <c r="C1" s="141"/>
      <c r="D1" s="141"/>
      <c r="E1" s="141"/>
      <c r="F1" s="142"/>
      <c r="G1" s="142"/>
      <c r="H1" s="142"/>
      <c r="I1" s="142"/>
      <c r="J1" s="142"/>
      <c r="K1" s="142"/>
      <c r="L1" s="142"/>
      <c r="M1" s="142"/>
      <c r="N1" s="195"/>
      <c r="O1" s="195"/>
      <c r="P1" s="195"/>
      <c r="Q1" s="195"/>
    </row>
    <row r="2" spans="1:22" s="91" customFormat="1" ht="24" customHeight="1">
      <c r="A2" s="533"/>
      <c r="B2" s="1175" t="s">
        <v>61</v>
      </c>
      <c r="C2" s="1176"/>
      <c r="D2" s="1176"/>
      <c r="E2" s="1176"/>
      <c r="F2" s="1176"/>
      <c r="G2" s="1176"/>
      <c r="H2" s="1176"/>
      <c r="I2" s="1177"/>
      <c r="J2" s="986" t="s">
        <v>324</v>
      </c>
      <c r="K2" s="987"/>
      <c r="L2" s="987"/>
      <c r="M2" s="987"/>
      <c r="N2" s="987"/>
      <c r="O2" s="987"/>
      <c r="P2" s="1165"/>
      <c r="Q2" s="1166"/>
      <c r="R2" s="847"/>
    </row>
    <row r="3" spans="1:22" s="91" customFormat="1" ht="50.25" customHeight="1">
      <c r="A3" s="533"/>
      <c r="B3" s="1182" t="s">
        <v>695</v>
      </c>
      <c r="C3" s="1183"/>
      <c r="D3" s="1178" t="s">
        <v>696</v>
      </c>
      <c r="E3" s="1183"/>
      <c r="F3" s="1178" t="s">
        <v>697</v>
      </c>
      <c r="G3" s="1179"/>
      <c r="H3" s="1180" t="s">
        <v>60</v>
      </c>
      <c r="I3" s="1180"/>
      <c r="J3" s="1172" t="s">
        <v>695</v>
      </c>
      <c r="K3" s="1181"/>
      <c r="L3" s="1173" t="s">
        <v>696</v>
      </c>
      <c r="M3" s="1174"/>
      <c r="N3" s="1171" t="s">
        <v>697</v>
      </c>
      <c r="O3" s="1172"/>
      <c r="P3" s="1024" t="s">
        <v>60</v>
      </c>
      <c r="Q3" s="1024"/>
    </row>
    <row r="4" spans="1:22" s="91" customFormat="1" ht="18" customHeight="1">
      <c r="A4" s="405"/>
      <c r="B4" s="534" t="s">
        <v>325</v>
      </c>
      <c r="C4" s="534" t="s">
        <v>326</v>
      </c>
      <c r="D4" s="534" t="s">
        <v>325</v>
      </c>
      <c r="E4" s="534" t="s">
        <v>326</v>
      </c>
      <c r="F4" s="534" t="s">
        <v>568</v>
      </c>
      <c r="G4" s="535" t="s">
        <v>326</v>
      </c>
      <c r="H4" s="534" t="s">
        <v>325</v>
      </c>
      <c r="I4" s="534" t="s">
        <v>326</v>
      </c>
      <c r="J4" s="536" t="s">
        <v>325</v>
      </c>
      <c r="K4" s="537" t="s">
        <v>326</v>
      </c>
      <c r="L4" s="537" t="s">
        <v>325</v>
      </c>
      <c r="M4" s="537" t="s">
        <v>326</v>
      </c>
      <c r="N4" s="537" t="s">
        <v>325</v>
      </c>
      <c r="O4" s="537" t="s">
        <v>326</v>
      </c>
      <c r="P4" s="537" t="s">
        <v>325</v>
      </c>
      <c r="Q4" s="537" t="s">
        <v>326</v>
      </c>
    </row>
    <row r="5" spans="1:22" ht="15" customHeight="1">
      <c r="A5" s="538" t="s">
        <v>569</v>
      </c>
      <c r="B5" s="337">
        <f>IF(SUM(J5,B17,J17,B29,J29,B41,J41,B53)=0,"-",SUM(J5,B17,J17,B29,J29,B41,J41,B53))</f>
        <v>516</v>
      </c>
      <c r="C5" s="337">
        <f>IF(SUM(K5,C17,K17,C29,K29,C41,K41,C53)=0,"-",SUM(K5,C17,K17,C29,K29,C41,K41,C53))</f>
        <v>313</v>
      </c>
      <c r="D5" s="337">
        <f>IF(SUM(L5,D17,L17,D29,L29,D41,L41,D53)=0,"-",SUM(L5,D17,L17,D29,L29,D41,L41,D53))</f>
        <v>1273</v>
      </c>
      <c r="E5" s="337">
        <f>IF(SUM(M5,E17,M17,E29,M29,E41,M41,E53)=0,"-",SUM(M5,E17,M17,E29,M29,E41,M41,E53))</f>
        <v>918</v>
      </c>
      <c r="F5" s="337">
        <f t="shared" ref="F5:I5" si="0">IF(SUM(N5,F17,N17,F29,N29,F41,N41,F53)=0,"-",SUM(N5,F17,N17,F29,N29,F41,N41,F53))</f>
        <v>1388</v>
      </c>
      <c r="G5" s="337">
        <f t="shared" si="0"/>
        <v>815</v>
      </c>
      <c r="H5" s="337">
        <f t="shared" si="0"/>
        <v>187</v>
      </c>
      <c r="I5" s="337">
        <f t="shared" si="0"/>
        <v>137</v>
      </c>
      <c r="J5" s="539">
        <v>389</v>
      </c>
      <c r="K5" s="337">
        <v>188</v>
      </c>
      <c r="L5" s="337">
        <v>188</v>
      </c>
      <c r="M5" s="337">
        <v>123</v>
      </c>
      <c r="N5" s="337">
        <v>47</v>
      </c>
      <c r="O5" s="337">
        <v>34</v>
      </c>
      <c r="P5" s="337">
        <v>20</v>
      </c>
      <c r="Q5" s="337">
        <v>10</v>
      </c>
    </row>
    <row r="6" spans="1:22" s="91" customFormat="1" ht="15" customHeight="1">
      <c r="A6" s="260" t="s">
        <v>604</v>
      </c>
      <c r="B6" s="337">
        <f t="shared" ref="B6:C6" si="1">IF(SUM(J6,B18,J18,B30,J30,B42,J42,B54)=0,"-",SUM(J6,B18,J18,B30,J30,B42,J42,B54))</f>
        <v>13</v>
      </c>
      <c r="C6" s="337">
        <f t="shared" si="1"/>
        <v>14</v>
      </c>
      <c r="D6" s="337">
        <f t="shared" ref="D6:D8" si="2">IF(SUM(L6,D18,L18,D30,L30,D42,L42,D54)=0,"-",SUM(L6,D18,L18,D30,L30,D42,L42,D54))</f>
        <v>42</v>
      </c>
      <c r="E6" s="337">
        <f t="shared" ref="E6:E8" si="3">IF(SUM(M6,E18,M18,E30,M30,E42,M42,E54)=0,"-",SUM(M6,E18,M18,E30,M30,E42,M42,E54))</f>
        <v>44</v>
      </c>
      <c r="F6" s="337">
        <f t="shared" ref="F6:F8" si="4">IF(SUM(N6,F18,N18,F30,N30,F42,N42,F54)=0,"-",SUM(N6,F18,N18,F30,N30,F42,N42,F54))</f>
        <v>67</v>
      </c>
      <c r="G6" s="337">
        <f t="shared" ref="G6:G8" si="5">IF(SUM(O6,G18,O18,G30,O30,G42,O42,G54)=0,"-",SUM(O6,G18,O18,G30,O30,G42,O42,G54))</f>
        <v>56</v>
      </c>
      <c r="H6" s="337">
        <f t="shared" ref="H6:H8" si="6">IF(SUM(P6,H18,P18,H30,P30,H42,P42,H54)=0,"-",SUM(P6,H18,P18,H30,P30,H42,P42,H54))</f>
        <v>1</v>
      </c>
      <c r="I6" s="337">
        <f t="shared" ref="I6:I8" si="7">IF(SUM(Q6,I18,Q18,I30,Q30,I42,Q42,I54)=0,"-",SUM(Q6,I18,Q18,I30,Q30,I42,Q42,I54))</f>
        <v>1</v>
      </c>
      <c r="J6" s="354">
        <v>10</v>
      </c>
      <c r="K6" s="354">
        <v>11</v>
      </c>
      <c r="L6" s="354">
        <v>3</v>
      </c>
      <c r="M6" s="354">
        <v>3</v>
      </c>
      <c r="N6" s="354">
        <v>2</v>
      </c>
      <c r="O6" s="354" t="s">
        <v>241</v>
      </c>
      <c r="P6" s="354" t="s">
        <v>241</v>
      </c>
      <c r="Q6" s="354" t="s">
        <v>241</v>
      </c>
    </row>
    <row r="7" spans="1:22" s="91" customFormat="1" ht="15" customHeight="1">
      <c r="A7" s="237" t="s">
        <v>629</v>
      </c>
      <c r="B7" s="337">
        <f t="shared" ref="B7:C7" si="8">IF(SUM(J7,B19,J19,B31,J31,B43,J43,B55)=0,"-",SUM(J7,B19,J19,B31,J31,B43,J43,B55))</f>
        <v>4</v>
      </c>
      <c r="C7" s="337">
        <f t="shared" si="8"/>
        <v>4</v>
      </c>
      <c r="D7" s="337">
        <f t="shared" si="2"/>
        <v>4</v>
      </c>
      <c r="E7" s="337">
        <f t="shared" si="3"/>
        <v>4</v>
      </c>
      <c r="F7" s="337">
        <f t="shared" si="4"/>
        <v>12</v>
      </c>
      <c r="G7" s="337">
        <f t="shared" si="5"/>
        <v>12</v>
      </c>
      <c r="H7" s="337" t="str">
        <f t="shared" si="6"/>
        <v>-</v>
      </c>
      <c r="I7" s="337" t="str">
        <f t="shared" si="7"/>
        <v>-</v>
      </c>
      <c r="J7" s="354">
        <v>4</v>
      </c>
      <c r="K7" s="354">
        <v>4</v>
      </c>
      <c r="L7" s="354" t="s">
        <v>241</v>
      </c>
      <c r="M7" s="354" t="s">
        <v>241</v>
      </c>
      <c r="N7" s="354" t="s">
        <v>241</v>
      </c>
      <c r="O7" s="354" t="s">
        <v>241</v>
      </c>
      <c r="P7" s="354" t="s">
        <v>241</v>
      </c>
      <c r="Q7" s="354" t="s">
        <v>241</v>
      </c>
    </row>
    <row r="8" spans="1:22" s="91" customFormat="1" ht="15" customHeight="1">
      <c r="A8" s="237" t="s">
        <v>615</v>
      </c>
      <c r="B8" s="337">
        <f t="shared" ref="B8:C8" si="9">IF(SUM(J8,B20,J20,B32,J32,B44,J44,B56)=0,"-",SUM(J8,B20,J20,B32,J32,B44,J44,B56))</f>
        <v>4</v>
      </c>
      <c r="C8" s="337">
        <f t="shared" si="9"/>
        <v>4</v>
      </c>
      <c r="D8" s="337">
        <f t="shared" si="2"/>
        <v>8</v>
      </c>
      <c r="E8" s="337">
        <f t="shared" si="3"/>
        <v>8</v>
      </c>
      <c r="F8" s="337">
        <f t="shared" si="4"/>
        <v>12</v>
      </c>
      <c r="G8" s="337">
        <f t="shared" si="5"/>
        <v>12</v>
      </c>
      <c r="H8" s="337">
        <f t="shared" si="6"/>
        <v>1</v>
      </c>
      <c r="I8" s="337">
        <f t="shared" si="7"/>
        <v>1</v>
      </c>
      <c r="J8" s="354">
        <v>4</v>
      </c>
      <c r="K8" s="354">
        <v>4</v>
      </c>
      <c r="L8" s="354">
        <v>1</v>
      </c>
      <c r="M8" s="354">
        <v>1</v>
      </c>
      <c r="N8" s="354" t="s">
        <v>241</v>
      </c>
      <c r="O8" s="354" t="s">
        <v>241</v>
      </c>
      <c r="P8" s="354" t="s">
        <v>241</v>
      </c>
      <c r="Q8" s="354" t="s">
        <v>241</v>
      </c>
    </row>
    <row r="9" spans="1:22" ht="13.5" customHeight="1">
      <c r="A9" s="540"/>
      <c r="B9" s="541"/>
      <c r="C9" s="541"/>
      <c r="D9" s="541"/>
      <c r="E9" s="541"/>
      <c r="F9" s="541"/>
      <c r="G9" s="541"/>
      <c r="H9" s="366"/>
      <c r="I9" s="366"/>
      <c r="J9" s="541"/>
      <c r="K9" s="541"/>
      <c r="L9" s="541"/>
      <c r="M9" s="541"/>
    </row>
    <row r="10" spans="1:22" ht="13.5" customHeight="1">
      <c r="A10" s="540"/>
      <c r="B10" s="541"/>
      <c r="C10" s="541"/>
      <c r="D10" s="541"/>
      <c r="E10" s="541"/>
      <c r="F10" s="541"/>
      <c r="G10" s="541"/>
      <c r="H10" s="541"/>
      <c r="I10" s="541"/>
      <c r="J10" s="541"/>
      <c r="K10" s="541"/>
      <c r="L10" s="541"/>
      <c r="M10" s="541"/>
    </row>
    <row r="11" spans="1:22" ht="13.5" customHeight="1">
      <c r="A11" s="540"/>
      <c r="B11" s="541"/>
      <c r="C11" s="541"/>
      <c r="D11" s="541"/>
      <c r="E11" s="541"/>
      <c r="F11" s="541"/>
      <c r="G11" s="541"/>
      <c r="H11" s="541"/>
      <c r="I11" s="541"/>
      <c r="J11" s="541"/>
      <c r="K11" s="541"/>
      <c r="L11" s="541"/>
      <c r="M11" s="541"/>
    </row>
    <row r="12" spans="1:22" ht="13.5" customHeight="1">
      <c r="A12" s="540"/>
      <c r="B12" s="541"/>
      <c r="C12" s="541"/>
      <c r="D12" s="541"/>
      <c r="E12" s="541"/>
      <c r="F12" s="541"/>
      <c r="G12" s="541"/>
      <c r="H12" s="541"/>
      <c r="I12" s="541"/>
      <c r="J12" s="541"/>
      <c r="K12" s="541"/>
      <c r="L12" s="541"/>
      <c r="M12" s="541"/>
    </row>
    <row r="13" spans="1:22" ht="13.5" customHeight="1">
      <c r="A13" s="542"/>
      <c r="B13" s="847"/>
      <c r="C13" s="847"/>
      <c r="D13" s="366"/>
      <c r="E13" s="366"/>
      <c r="F13" s="366"/>
      <c r="G13" s="366"/>
      <c r="H13" s="366"/>
      <c r="I13" s="366"/>
      <c r="J13" s="366"/>
      <c r="K13" s="366"/>
      <c r="L13" s="366"/>
      <c r="M13" s="366"/>
      <c r="N13" s="846"/>
      <c r="O13" s="846"/>
      <c r="P13" s="846"/>
      <c r="Q13" s="846"/>
      <c r="R13" s="846"/>
      <c r="S13" s="846"/>
      <c r="T13" s="846"/>
      <c r="U13" s="846"/>
    </row>
    <row r="14" spans="1:22" ht="24" customHeight="1">
      <c r="A14" s="543"/>
      <c r="B14" s="1167" t="s">
        <v>327</v>
      </c>
      <c r="C14" s="1168"/>
      <c r="D14" s="1168"/>
      <c r="E14" s="1168"/>
      <c r="F14" s="1168"/>
      <c r="G14" s="1168"/>
      <c r="H14" s="1169"/>
      <c r="I14" s="1170"/>
      <c r="J14" s="986" t="s">
        <v>328</v>
      </c>
      <c r="K14" s="987"/>
      <c r="L14" s="987"/>
      <c r="M14" s="987"/>
      <c r="N14" s="987"/>
      <c r="O14" s="987"/>
      <c r="P14" s="1110"/>
      <c r="Q14" s="1111"/>
      <c r="R14" s="708"/>
      <c r="S14" s="708"/>
      <c r="T14" s="708"/>
      <c r="U14" s="708"/>
      <c r="V14" s="846"/>
    </row>
    <row r="15" spans="1:22" ht="50.25" customHeight="1">
      <c r="A15" s="544"/>
      <c r="B15" s="1191" t="s">
        <v>695</v>
      </c>
      <c r="C15" s="1192"/>
      <c r="D15" s="1191" t="s">
        <v>696</v>
      </c>
      <c r="E15" s="1192"/>
      <c r="F15" s="1189" t="s">
        <v>697</v>
      </c>
      <c r="G15" s="1190"/>
      <c r="H15" s="1025" t="s">
        <v>60</v>
      </c>
      <c r="I15" s="1025"/>
      <c r="J15" s="1187" t="s">
        <v>695</v>
      </c>
      <c r="K15" s="1188"/>
      <c r="L15" s="1187" t="s">
        <v>696</v>
      </c>
      <c r="M15" s="1188"/>
      <c r="N15" s="1184" t="s">
        <v>697</v>
      </c>
      <c r="O15" s="1185"/>
      <c r="P15" s="1024" t="s">
        <v>60</v>
      </c>
      <c r="Q15" s="1024"/>
      <c r="R15" s="545"/>
      <c r="S15" s="545"/>
      <c r="T15" s="545"/>
      <c r="U15" s="545"/>
      <c r="V15" s="846"/>
    </row>
    <row r="16" spans="1:22" ht="18" customHeight="1">
      <c r="A16" s="546"/>
      <c r="B16" s="537" t="s">
        <v>325</v>
      </c>
      <c r="C16" s="537" t="s">
        <v>326</v>
      </c>
      <c r="D16" s="537" t="s">
        <v>325</v>
      </c>
      <c r="E16" s="537" t="s">
        <v>326</v>
      </c>
      <c r="F16" s="537" t="s">
        <v>325</v>
      </c>
      <c r="G16" s="537" t="s">
        <v>326</v>
      </c>
      <c r="H16" s="537" t="s">
        <v>325</v>
      </c>
      <c r="I16" s="537" t="s">
        <v>326</v>
      </c>
      <c r="J16" s="537" t="s">
        <v>325</v>
      </c>
      <c r="K16" s="537" t="s">
        <v>326</v>
      </c>
      <c r="L16" s="537" t="s">
        <v>325</v>
      </c>
      <c r="M16" s="537" t="s">
        <v>326</v>
      </c>
      <c r="N16" s="537" t="s">
        <v>325</v>
      </c>
      <c r="O16" s="547" t="s">
        <v>326</v>
      </c>
      <c r="P16" s="537" t="s">
        <v>325</v>
      </c>
      <c r="Q16" s="537" t="s">
        <v>326</v>
      </c>
      <c r="R16" s="708"/>
      <c r="S16" s="708"/>
      <c r="T16" s="708"/>
      <c r="U16" s="708"/>
      <c r="V16" s="846"/>
    </row>
    <row r="17" spans="1:22" ht="15" customHeight="1">
      <c r="A17" s="538" t="s">
        <v>569</v>
      </c>
      <c r="B17" s="337">
        <v>70</v>
      </c>
      <c r="C17" s="337">
        <v>79</v>
      </c>
      <c r="D17" s="337">
        <v>290</v>
      </c>
      <c r="E17" s="337">
        <v>307</v>
      </c>
      <c r="F17" s="337">
        <v>133</v>
      </c>
      <c r="G17" s="337">
        <v>102</v>
      </c>
      <c r="H17" s="337">
        <v>32</v>
      </c>
      <c r="I17" s="337">
        <v>42</v>
      </c>
      <c r="J17" s="337" t="s">
        <v>859</v>
      </c>
      <c r="K17" s="337" t="s">
        <v>859</v>
      </c>
      <c r="L17" s="337">
        <v>135</v>
      </c>
      <c r="M17" s="337">
        <v>108</v>
      </c>
      <c r="N17" s="337">
        <v>36</v>
      </c>
      <c r="O17" s="548">
        <v>31</v>
      </c>
      <c r="P17" s="337">
        <v>1</v>
      </c>
      <c r="Q17" s="337" t="s">
        <v>859</v>
      </c>
      <c r="R17" s="707"/>
      <c r="S17" s="707"/>
      <c r="T17" s="707"/>
      <c r="U17" s="707"/>
      <c r="V17" s="846"/>
    </row>
    <row r="18" spans="1:22" s="91" customFormat="1" ht="15" customHeight="1">
      <c r="A18" s="260" t="s">
        <v>604</v>
      </c>
      <c r="B18" s="354">
        <v>3</v>
      </c>
      <c r="C18" s="354">
        <v>3</v>
      </c>
      <c r="D18" s="354">
        <v>12</v>
      </c>
      <c r="E18" s="354">
        <v>12</v>
      </c>
      <c r="F18" s="354">
        <v>7</v>
      </c>
      <c r="G18" s="354">
        <v>7</v>
      </c>
      <c r="H18" s="354" t="s">
        <v>241</v>
      </c>
      <c r="I18" s="354" t="s">
        <v>241</v>
      </c>
      <c r="J18" s="354" t="s">
        <v>241</v>
      </c>
      <c r="K18" s="354" t="s">
        <v>241</v>
      </c>
      <c r="L18" s="354">
        <v>6</v>
      </c>
      <c r="M18" s="354">
        <v>8</v>
      </c>
      <c r="N18" s="354" t="s">
        <v>241</v>
      </c>
      <c r="O18" s="354" t="s">
        <v>241</v>
      </c>
      <c r="P18" s="354" t="s">
        <v>241</v>
      </c>
      <c r="Q18" s="354" t="s">
        <v>241</v>
      </c>
      <c r="R18" s="707"/>
      <c r="S18" s="707"/>
      <c r="T18" s="707"/>
      <c r="U18" s="707"/>
      <c r="V18" s="847"/>
    </row>
    <row r="19" spans="1:22" s="91" customFormat="1" ht="15" customHeight="1">
      <c r="A19" s="237" t="s">
        <v>629</v>
      </c>
      <c r="B19" s="354" t="s">
        <v>241</v>
      </c>
      <c r="C19" s="354" t="s">
        <v>241</v>
      </c>
      <c r="D19" s="354">
        <v>1</v>
      </c>
      <c r="E19" s="354">
        <v>1</v>
      </c>
      <c r="F19" s="354">
        <v>2</v>
      </c>
      <c r="G19" s="354">
        <v>2</v>
      </c>
      <c r="H19" s="354" t="s">
        <v>241</v>
      </c>
      <c r="I19" s="354" t="s">
        <v>241</v>
      </c>
      <c r="J19" s="354" t="s">
        <v>241</v>
      </c>
      <c r="K19" s="354" t="s">
        <v>241</v>
      </c>
      <c r="L19" s="354" t="s">
        <v>241</v>
      </c>
      <c r="M19" s="354" t="s">
        <v>241</v>
      </c>
      <c r="N19" s="354">
        <v>1</v>
      </c>
      <c r="O19" s="354">
        <v>1</v>
      </c>
      <c r="P19" s="354" t="s">
        <v>241</v>
      </c>
      <c r="Q19" s="354" t="s">
        <v>241</v>
      </c>
      <c r="R19" s="707"/>
      <c r="S19" s="707"/>
      <c r="T19" s="707"/>
      <c r="U19" s="707"/>
      <c r="V19" s="847"/>
    </row>
    <row r="20" spans="1:22" s="91" customFormat="1" ht="15" customHeight="1">
      <c r="A20" s="237" t="s">
        <v>615</v>
      </c>
      <c r="B20" s="354" t="s">
        <v>241</v>
      </c>
      <c r="C20" s="354" t="s">
        <v>241</v>
      </c>
      <c r="D20" s="354">
        <v>3</v>
      </c>
      <c r="E20" s="354">
        <v>3</v>
      </c>
      <c r="F20" s="354">
        <v>1</v>
      </c>
      <c r="G20" s="354">
        <v>1</v>
      </c>
      <c r="H20" s="354" t="s">
        <v>241</v>
      </c>
      <c r="I20" s="354" t="s">
        <v>241</v>
      </c>
      <c r="J20" s="354" t="s">
        <v>241</v>
      </c>
      <c r="K20" s="354" t="s">
        <v>241</v>
      </c>
      <c r="L20" s="354" t="s">
        <v>241</v>
      </c>
      <c r="M20" s="354" t="s">
        <v>241</v>
      </c>
      <c r="N20" s="354">
        <v>1</v>
      </c>
      <c r="O20" s="354">
        <v>1</v>
      </c>
      <c r="P20" s="354" t="s">
        <v>241</v>
      </c>
      <c r="Q20" s="354" t="s">
        <v>241</v>
      </c>
      <c r="R20" s="707"/>
      <c r="S20" s="707"/>
      <c r="T20" s="707"/>
      <c r="U20" s="707"/>
      <c r="V20" s="847"/>
    </row>
    <row r="21" spans="1:22" ht="13.5" customHeight="1">
      <c r="A21" s="74"/>
      <c r="D21" s="541"/>
      <c r="E21" s="541"/>
      <c r="F21" s="541"/>
      <c r="G21" s="541"/>
      <c r="H21" s="541"/>
      <c r="I21" s="541"/>
      <c r="J21" s="541"/>
      <c r="K21" s="541"/>
      <c r="L21" s="541"/>
      <c r="M21" s="541"/>
      <c r="P21" s="846"/>
      <c r="Q21" s="846"/>
      <c r="R21" s="846"/>
      <c r="S21" s="846"/>
      <c r="T21" s="846"/>
      <c r="U21" s="846"/>
    </row>
    <row r="22" spans="1:22" ht="13.5" customHeight="1">
      <c r="A22" s="74"/>
      <c r="D22" s="541"/>
      <c r="E22" s="541"/>
      <c r="F22" s="541"/>
      <c r="G22" s="541"/>
      <c r="H22" s="541"/>
      <c r="I22" s="541"/>
      <c r="J22" s="541"/>
      <c r="K22" s="541"/>
      <c r="L22" s="541"/>
      <c r="M22" s="541"/>
    </row>
    <row r="23" spans="1:22" ht="13.5" customHeight="1">
      <c r="A23" s="74"/>
      <c r="D23" s="541"/>
      <c r="E23" s="541"/>
      <c r="F23" s="541"/>
      <c r="G23" s="541"/>
      <c r="H23" s="541"/>
      <c r="I23" s="541"/>
      <c r="J23" s="541"/>
      <c r="K23" s="541"/>
      <c r="L23" s="541"/>
      <c r="M23" s="541"/>
    </row>
    <row r="24" spans="1:22" ht="13.5" customHeight="1">
      <c r="A24" s="74"/>
      <c r="D24" s="541"/>
      <c r="E24" s="541"/>
      <c r="F24" s="541"/>
      <c r="G24" s="541"/>
      <c r="H24" s="541"/>
      <c r="I24" s="541"/>
      <c r="J24" s="541"/>
      <c r="K24" s="541"/>
      <c r="L24" s="541"/>
      <c r="M24" s="541"/>
    </row>
    <row r="25" spans="1:22" ht="13.5" customHeight="1">
      <c r="A25" s="863"/>
      <c r="B25" s="847"/>
      <c r="C25" s="847"/>
      <c r="D25" s="847"/>
      <c r="E25" s="847"/>
      <c r="F25" s="847"/>
      <c r="G25" s="847"/>
      <c r="H25" s="847"/>
      <c r="I25" s="847"/>
      <c r="J25" s="847"/>
      <c r="K25" s="847"/>
      <c r="L25" s="847"/>
      <c r="M25" s="847"/>
      <c r="N25" s="846"/>
      <c r="O25" s="846"/>
      <c r="P25" s="846"/>
      <c r="Q25" s="846"/>
    </row>
    <row r="26" spans="1:22" ht="24" customHeight="1">
      <c r="A26" s="543"/>
      <c r="B26" s="986" t="s">
        <v>329</v>
      </c>
      <c r="C26" s="987"/>
      <c r="D26" s="987"/>
      <c r="E26" s="987"/>
      <c r="F26" s="987"/>
      <c r="G26" s="987"/>
      <c r="H26" s="1145"/>
      <c r="I26" s="1146"/>
      <c r="J26" s="1017" t="s">
        <v>330</v>
      </c>
      <c r="K26" s="1186"/>
      <c r="L26" s="1186"/>
      <c r="M26" s="1186"/>
      <c r="N26" s="1186"/>
      <c r="O26" s="1186"/>
      <c r="P26" s="1145"/>
      <c r="Q26" s="1146"/>
      <c r="R26" s="846"/>
    </row>
    <row r="27" spans="1:22" ht="50.25" customHeight="1">
      <c r="A27" s="544"/>
      <c r="B27" s="1187" t="s">
        <v>695</v>
      </c>
      <c r="C27" s="1188"/>
      <c r="D27" s="1187" t="s">
        <v>696</v>
      </c>
      <c r="E27" s="1188"/>
      <c r="F27" s="1171" t="s">
        <v>697</v>
      </c>
      <c r="G27" s="1172"/>
      <c r="H27" s="1024" t="s">
        <v>60</v>
      </c>
      <c r="I27" s="1024"/>
      <c r="J27" s="1187" t="s">
        <v>695</v>
      </c>
      <c r="K27" s="1188"/>
      <c r="L27" s="1187" t="s">
        <v>696</v>
      </c>
      <c r="M27" s="1188"/>
      <c r="N27" s="1171" t="s">
        <v>697</v>
      </c>
      <c r="O27" s="1172"/>
      <c r="P27" s="1024" t="s">
        <v>60</v>
      </c>
      <c r="Q27" s="1024"/>
    </row>
    <row r="28" spans="1:22" ht="18" customHeight="1">
      <c r="A28" s="546"/>
      <c r="B28" s="537" t="s">
        <v>325</v>
      </c>
      <c r="C28" s="537" t="s">
        <v>326</v>
      </c>
      <c r="D28" s="537" t="s">
        <v>325</v>
      </c>
      <c r="E28" s="537" t="s">
        <v>326</v>
      </c>
      <c r="F28" s="537" t="s">
        <v>325</v>
      </c>
      <c r="G28" s="537" t="s">
        <v>326</v>
      </c>
      <c r="H28" s="537" t="s">
        <v>325</v>
      </c>
      <c r="I28" s="537" t="s">
        <v>326</v>
      </c>
      <c r="J28" s="537" t="s">
        <v>325</v>
      </c>
      <c r="K28" s="537" t="s">
        <v>326</v>
      </c>
      <c r="L28" s="537" t="s">
        <v>325</v>
      </c>
      <c r="M28" s="537" t="s">
        <v>326</v>
      </c>
      <c r="N28" s="537" t="s">
        <v>325</v>
      </c>
      <c r="O28" s="537" t="s">
        <v>326</v>
      </c>
      <c r="P28" s="537" t="s">
        <v>325</v>
      </c>
      <c r="Q28" s="537" t="s">
        <v>326</v>
      </c>
    </row>
    <row r="29" spans="1:22" ht="15" customHeight="1">
      <c r="A29" s="538" t="s">
        <v>569</v>
      </c>
      <c r="B29" s="337" t="s">
        <v>859</v>
      </c>
      <c r="C29" s="337" t="s">
        <v>859</v>
      </c>
      <c r="D29" s="337">
        <v>196</v>
      </c>
      <c r="E29" s="337">
        <v>140</v>
      </c>
      <c r="F29" s="337">
        <v>290</v>
      </c>
      <c r="G29" s="337">
        <v>184</v>
      </c>
      <c r="H29" s="337">
        <v>32</v>
      </c>
      <c r="I29" s="337">
        <v>29</v>
      </c>
      <c r="J29" s="337">
        <v>2</v>
      </c>
      <c r="K29" s="337">
        <v>2</v>
      </c>
      <c r="L29" s="337">
        <v>263</v>
      </c>
      <c r="M29" s="337">
        <v>88</v>
      </c>
      <c r="N29" s="337">
        <v>520</v>
      </c>
      <c r="O29" s="337">
        <v>218</v>
      </c>
      <c r="P29" s="337">
        <v>48</v>
      </c>
      <c r="Q29" s="337">
        <v>24</v>
      </c>
    </row>
    <row r="30" spans="1:22" s="91" customFormat="1" ht="15" customHeight="1">
      <c r="A30" s="260" t="s">
        <v>604</v>
      </c>
      <c r="B30" s="354" t="s">
        <v>241</v>
      </c>
      <c r="C30" s="354" t="s">
        <v>241</v>
      </c>
      <c r="D30" s="354">
        <v>9</v>
      </c>
      <c r="E30" s="354">
        <v>9</v>
      </c>
      <c r="F30" s="354">
        <v>11</v>
      </c>
      <c r="G30" s="354">
        <v>9</v>
      </c>
      <c r="H30" s="354" t="s">
        <v>241</v>
      </c>
      <c r="I30" s="354" t="s">
        <v>241</v>
      </c>
      <c r="J30" s="354" t="s">
        <v>241</v>
      </c>
      <c r="K30" s="354" t="s">
        <v>241</v>
      </c>
      <c r="L30" s="354">
        <v>4</v>
      </c>
      <c r="M30" s="354">
        <v>4</v>
      </c>
      <c r="N30" s="354">
        <v>36</v>
      </c>
      <c r="O30" s="354">
        <v>29</v>
      </c>
      <c r="P30" s="354">
        <v>1</v>
      </c>
      <c r="Q30" s="354">
        <v>1</v>
      </c>
    </row>
    <row r="31" spans="1:22" s="91" customFormat="1" ht="15" customHeight="1">
      <c r="A31" s="237" t="s">
        <v>629</v>
      </c>
      <c r="B31" s="354" t="s">
        <v>241</v>
      </c>
      <c r="C31" s="354" t="s">
        <v>241</v>
      </c>
      <c r="D31" s="354">
        <v>1</v>
      </c>
      <c r="E31" s="354">
        <v>1</v>
      </c>
      <c r="F31" s="354">
        <v>2</v>
      </c>
      <c r="G31" s="354">
        <v>2</v>
      </c>
      <c r="H31" s="354" t="s">
        <v>241</v>
      </c>
      <c r="I31" s="354" t="s">
        <v>241</v>
      </c>
      <c r="J31" s="354" t="s">
        <v>241</v>
      </c>
      <c r="K31" s="354" t="s">
        <v>241</v>
      </c>
      <c r="L31" s="354" t="s">
        <v>241</v>
      </c>
      <c r="M31" s="354" t="s">
        <v>241</v>
      </c>
      <c r="N31" s="354">
        <v>5</v>
      </c>
      <c r="O31" s="354">
        <v>5</v>
      </c>
      <c r="P31" s="354" t="s">
        <v>241</v>
      </c>
      <c r="Q31" s="354" t="s">
        <v>241</v>
      </c>
    </row>
    <row r="32" spans="1:22" s="91" customFormat="1" ht="15" customHeight="1">
      <c r="A32" s="237" t="s">
        <v>615</v>
      </c>
      <c r="B32" s="354" t="s">
        <v>241</v>
      </c>
      <c r="C32" s="354" t="s">
        <v>241</v>
      </c>
      <c r="D32" s="354">
        <v>2</v>
      </c>
      <c r="E32" s="354">
        <v>2</v>
      </c>
      <c r="F32" s="354">
        <v>1</v>
      </c>
      <c r="G32" s="354">
        <v>1</v>
      </c>
      <c r="H32" s="354">
        <v>1</v>
      </c>
      <c r="I32" s="354">
        <v>1</v>
      </c>
      <c r="J32" s="354" t="s">
        <v>241</v>
      </c>
      <c r="K32" s="354" t="s">
        <v>241</v>
      </c>
      <c r="L32" s="354" t="s">
        <v>241</v>
      </c>
      <c r="M32" s="354" t="s">
        <v>241</v>
      </c>
      <c r="N32" s="354">
        <v>6</v>
      </c>
      <c r="O32" s="354">
        <v>6</v>
      </c>
      <c r="P32" s="354" t="s">
        <v>241</v>
      </c>
      <c r="Q32" s="354" t="s">
        <v>241</v>
      </c>
    </row>
    <row r="33" spans="1:23" ht="13.5" customHeight="1">
      <c r="A33" s="540"/>
      <c r="B33" s="541"/>
      <c r="C33" s="541"/>
      <c r="D33" s="541"/>
      <c r="E33" s="541"/>
      <c r="F33" s="541"/>
      <c r="G33" s="541"/>
      <c r="R33" s="541"/>
      <c r="S33" s="541"/>
      <c r="T33" s="541"/>
      <c r="U33" s="541"/>
      <c r="V33" s="541"/>
      <c r="W33" s="541"/>
    </row>
    <row r="34" spans="1:23" ht="13.5" customHeight="1">
      <c r="R34" s="91"/>
      <c r="S34" s="91"/>
      <c r="T34" s="91"/>
      <c r="U34" s="91"/>
      <c r="V34" s="91"/>
      <c r="W34" s="91"/>
    </row>
    <row r="35" spans="1:23" ht="13.5" customHeight="1">
      <c r="R35" s="91"/>
      <c r="S35" s="91"/>
      <c r="T35" s="91"/>
      <c r="U35" s="91"/>
      <c r="V35" s="91"/>
      <c r="W35" s="91"/>
    </row>
    <row r="36" spans="1:23" ht="13.5" customHeight="1">
      <c r="R36" s="91"/>
      <c r="S36" s="91"/>
      <c r="T36" s="91"/>
      <c r="U36" s="91"/>
      <c r="V36" s="91"/>
      <c r="W36" s="91"/>
    </row>
    <row r="37" spans="1:23" ht="13.5" customHeight="1">
      <c r="A37" s="863"/>
      <c r="B37" s="847"/>
      <c r="C37" s="847"/>
      <c r="D37" s="847"/>
      <c r="E37" s="847"/>
      <c r="F37" s="847"/>
      <c r="G37" s="847"/>
      <c r="H37" s="847"/>
      <c r="I37" s="847"/>
      <c r="J37" s="847"/>
      <c r="K37" s="847"/>
      <c r="L37" s="847"/>
      <c r="M37" s="847"/>
      <c r="N37" s="846"/>
      <c r="O37" s="846"/>
      <c r="P37" s="846"/>
      <c r="Q37" s="846"/>
      <c r="R37" s="91"/>
      <c r="S37" s="91"/>
      <c r="T37" s="91"/>
      <c r="U37" s="550"/>
      <c r="V37" s="91"/>
      <c r="W37" s="91"/>
    </row>
    <row r="38" spans="1:23" ht="24" customHeight="1">
      <c r="A38" s="543"/>
      <c r="B38" s="1017" t="s">
        <v>331</v>
      </c>
      <c r="C38" s="1186"/>
      <c r="D38" s="1186"/>
      <c r="E38" s="1186"/>
      <c r="F38" s="1186"/>
      <c r="G38" s="1186"/>
      <c r="H38" s="1145"/>
      <c r="I38" s="1146"/>
      <c r="J38" s="1017" t="s">
        <v>332</v>
      </c>
      <c r="K38" s="1186"/>
      <c r="L38" s="1186"/>
      <c r="M38" s="1186"/>
      <c r="N38" s="1186"/>
      <c r="O38" s="1186"/>
      <c r="P38" s="1145"/>
      <c r="Q38" s="1146"/>
      <c r="R38" s="846"/>
    </row>
    <row r="39" spans="1:23" ht="50.25" customHeight="1">
      <c r="A39" s="544"/>
      <c r="B39" s="1187" t="s">
        <v>695</v>
      </c>
      <c r="C39" s="1188"/>
      <c r="D39" s="1187" t="s">
        <v>696</v>
      </c>
      <c r="E39" s="1188"/>
      <c r="F39" s="1184" t="s">
        <v>697</v>
      </c>
      <c r="G39" s="1185"/>
      <c r="H39" s="1024" t="s">
        <v>60</v>
      </c>
      <c r="I39" s="1024"/>
      <c r="J39" s="1187" t="s">
        <v>695</v>
      </c>
      <c r="K39" s="1188"/>
      <c r="L39" s="1187" t="s">
        <v>696</v>
      </c>
      <c r="M39" s="1188"/>
      <c r="N39" s="1184" t="s">
        <v>697</v>
      </c>
      <c r="O39" s="1185"/>
      <c r="P39" s="1024" t="s">
        <v>60</v>
      </c>
      <c r="Q39" s="1024"/>
    </row>
    <row r="40" spans="1:23" ht="18" customHeight="1">
      <c r="A40" s="546"/>
      <c r="B40" s="537" t="s">
        <v>325</v>
      </c>
      <c r="C40" s="537" t="s">
        <v>326</v>
      </c>
      <c r="D40" s="537" t="s">
        <v>325</v>
      </c>
      <c r="E40" s="537" t="s">
        <v>326</v>
      </c>
      <c r="F40" s="537" t="s">
        <v>325</v>
      </c>
      <c r="G40" s="537" t="s">
        <v>326</v>
      </c>
      <c r="H40" s="537" t="s">
        <v>325</v>
      </c>
      <c r="I40" s="537" t="s">
        <v>326</v>
      </c>
      <c r="J40" s="537" t="s">
        <v>325</v>
      </c>
      <c r="K40" s="537" t="s">
        <v>326</v>
      </c>
      <c r="L40" s="537" t="s">
        <v>325</v>
      </c>
      <c r="M40" s="537" t="s">
        <v>326</v>
      </c>
      <c r="N40" s="537" t="s">
        <v>325</v>
      </c>
      <c r="O40" s="537" t="s">
        <v>326</v>
      </c>
      <c r="P40" s="537" t="s">
        <v>325</v>
      </c>
      <c r="Q40" s="537" t="s">
        <v>326</v>
      </c>
    </row>
    <row r="41" spans="1:23" ht="15" customHeight="1">
      <c r="A41" s="538" t="s">
        <v>569</v>
      </c>
      <c r="B41" s="337">
        <v>2</v>
      </c>
      <c r="C41" s="337">
        <v>2</v>
      </c>
      <c r="D41" s="337">
        <v>53</v>
      </c>
      <c r="E41" s="337">
        <v>31</v>
      </c>
      <c r="F41" s="337">
        <v>145</v>
      </c>
      <c r="G41" s="337">
        <v>86</v>
      </c>
      <c r="H41" s="337">
        <v>24</v>
      </c>
      <c r="I41" s="337">
        <v>17</v>
      </c>
      <c r="J41" s="337">
        <v>20</v>
      </c>
      <c r="K41" s="337">
        <v>20</v>
      </c>
      <c r="L41" s="337">
        <v>49</v>
      </c>
      <c r="M41" s="337">
        <v>50</v>
      </c>
      <c r="N41" s="337">
        <v>60</v>
      </c>
      <c r="O41" s="337">
        <v>49</v>
      </c>
      <c r="P41" s="337">
        <v>11</v>
      </c>
      <c r="Q41" s="337">
        <v>8</v>
      </c>
    </row>
    <row r="42" spans="1:23" s="91" customFormat="1" ht="15" customHeight="1">
      <c r="A42" s="260" t="s">
        <v>604</v>
      </c>
      <c r="B42" s="354" t="s">
        <v>241</v>
      </c>
      <c r="C42" s="354" t="s">
        <v>241</v>
      </c>
      <c r="D42" s="354">
        <v>2</v>
      </c>
      <c r="E42" s="354">
        <v>3</v>
      </c>
      <c r="F42" s="354">
        <v>2</v>
      </c>
      <c r="G42" s="354">
        <v>2</v>
      </c>
      <c r="H42" s="354" t="s">
        <v>241</v>
      </c>
      <c r="I42" s="354" t="s">
        <v>241</v>
      </c>
      <c r="J42" s="354" t="s">
        <v>241</v>
      </c>
      <c r="K42" s="354" t="s">
        <v>241</v>
      </c>
      <c r="L42" s="354">
        <v>1</v>
      </c>
      <c r="M42" s="354">
        <v>1</v>
      </c>
      <c r="N42" s="354">
        <v>3</v>
      </c>
      <c r="O42" s="354">
        <v>3</v>
      </c>
      <c r="P42" s="354" t="s">
        <v>241</v>
      </c>
      <c r="Q42" s="354" t="s">
        <v>241</v>
      </c>
    </row>
    <row r="43" spans="1:23" s="91" customFormat="1" ht="15" customHeight="1">
      <c r="A43" s="237" t="s">
        <v>629</v>
      </c>
      <c r="B43" s="354" t="s">
        <v>241</v>
      </c>
      <c r="C43" s="354" t="s">
        <v>241</v>
      </c>
      <c r="D43" s="354" t="s">
        <v>241</v>
      </c>
      <c r="E43" s="354" t="s">
        <v>241</v>
      </c>
      <c r="F43" s="354">
        <v>1</v>
      </c>
      <c r="G43" s="354">
        <v>1</v>
      </c>
      <c r="H43" s="354" t="s">
        <v>241</v>
      </c>
      <c r="I43" s="354" t="s">
        <v>241</v>
      </c>
      <c r="J43" s="354" t="s">
        <v>241</v>
      </c>
      <c r="K43" s="354" t="s">
        <v>241</v>
      </c>
      <c r="L43" s="354">
        <v>1</v>
      </c>
      <c r="M43" s="354">
        <v>1</v>
      </c>
      <c r="N43" s="354">
        <v>1</v>
      </c>
      <c r="O43" s="354">
        <v>1</v>
      </c>
      <c r="P43" s="354" t="s">
        <v>241</v>
      </c>
      <c r="Q43" s="354" t="s">
        <v>241</v>
      </c>
    </row>
    <row r="44" spans="1:23" s="91" customFormat="1" ht="15" customHeight="1">
      <c r="A44" s="237" t="s">
        <v>615</v>
      </c>
      <c r="B44" s="354" t="s">
        <v>241</v>
      </c>
      <c r="C44" s="354" t="s">
        <v>241</v>
      </c>
      <c r="D44" s="354" t="s">
        <v>241</v>
      </c>
      <c r="E44" s="354" t="s">
        <v>241</v>
      </c>
      <c r="F44" s="354">
        <v>1</v>
      </c>
      <c r="G44" s="354">
        <v>1</v>
      </c>
      <c r="H44" s="354" t="s">
        <v>241</v>
      </c>
      <c r="I44" s="354" t="s">
        <v>241</v>
      </c>
      <c r="J44" s="354" t="s">
        <v>241</v>
      </c>
      <c r="K44" s="354" t="s">
        <v>241</v>
      </c>
      <c r="L44" s="354" t="s">
        <v>241</v>
      </c>
      <c r="M44" s="354" t="s">
        <v>241</v>
      </c>
      <c r="N44" s="354">
        <v>1</v>
      </c>
      <c r="O44" s="354">
        <v>1</v>
      </c>
      <c r="P44" s="354" t="s">
        <v>241</v>
      </c>
      <c r="Q44" s="354" t="s">
        <v>241</v>
      </c>
    </row>
    <row r="45" spans="1:23" ht="13.5" customHeight="1">
      <c r="A45" s="540"/>
      <c r="B45" s="541"/>
      <c r="C45" s="541"/>
      <c r="D45" s="541"/>
      <c r="E45" s="541"/>
      <c r="F45" s="541"/>
      <c r="G45" s="541"/>
      <c r="H45" s="541"/>
      <c r="I45" s="541"/>
      <c r="J45" s="541"/>
      <c r="K45" s="541"/>
      <c r="L45" s="541"/>
      <c r="M45" s="541"/>
    </row>
    <row r="46" spans="1:23" ht="13.5" customHeight="1"/>
    <row r="47" spans="1:23" ht="13.5" customHeight="1"/>
    <row r="48" spans="1:23" ht="13.5" customHeight="1">
      <c r="L48" s="847"/>
      <c r="M48" s="847"/>
      <c r="N48" s="846"/>
      <c r="O48" s="846"/>
      <c r="P48" s="846"/>
      <c r="Q48" s="846"/>
      <c r="R48" s="846"/>
      <c r="S48" s="846"/>
      <c r="T48" s="846"/>
      <c r="U48" s="846"/>
      <c r="V48" s="846"/>
    </row>
    <row r="49" spans="1:23" ht="16.5" customHeight="1">
      <c r="A49" s="863"/>
      <c r="B49" s="847"/>
      <c r="C49" s="847"/>
      <c r="D49" s="847"/>
      <c r="E49" s="847"/>
      <c r="F49" s="847"/>
      <c r="H49" s="864"/>
      <c r="I49" s="306" t="s">
        <v>810</v>
      </c>
      <c r="J49" s="847"/>
      <c r="K49" s="707"/>
      <c r="L49" s="865"/>
      <c r="M49" s="866"/>
      <c r="N49" s="866"/>
      <c r="O49" s="866"/>
      <c r="P49" s="866"/>
      <c r="Q49" s="866"/>
      <c r="R49" s="866"/>
      <c r="S49" s="866"/>
      <c r="T49" s="866"/>
      <c r="U49" s="866"/>
      <c r="V49" s="866"/>
      <c r="W49" s="846"/>
    </row>
    <row r="50" spans="1:23" ht="24" customHeight="1">
      <c r="A50" s="543"/>
      <c r="B50" s="986" t="s">
        <v>633</v>
      </c>
      <c r="C50" s="987"/>
      <c r="D50" s="987"/>
      <c r="E50" s="987"/>
      <c r="F50" s="987"/>
      <c r="G50" s="987"/>
      <c r="H50" s="1105"/>
      <c r="I50" s="1106"/>
      <c r="J50" s="867"/>
      <c r="K50" s="867"/>
      <c r="L50" s="866"/>
      <c r="M50" s="866"/>
      <c r="N50" s="866"/>
      <c r="O50" s="866"/>
      <c r="P50" s="866"/>
      <c r="Q50" s="866"/>
      <c r="R50" s="866"/>
      <c r="S50" s="866"/>
      <c r="T50" s="866"/>
      <c r="U50" s="866"/>
      <c r="V50" s="866"/>
      <c r="W50" s="847"/>
    </row>
    <row r="51" spans="1:23" ht="50.25" customHeight="1">
      <c r="A51" s="544"/>
      <c r="B51" s="1194" t="s">
        <v>695</v>
      </c>
      <c r="C51" s="1181"/>
      <c r="D51" s="1171" t="s">
        <v>696</v>
      </c>
      <c r="E51" s="1181"/>
      <c r="F51" s="1184" t="s">
        <v>697</v>
      </c>
      <c r="G51" s="1185"/>
      <c r="H51" s="1024" t="s">
        <v>60</v>
      </c>
      <c r="I51" s="1024"/>
      <c r="J51" s="867"/>
      <c r="K51" s="867"/>
      <c r="L51" s="866"/>
      <c r="M51" s="866"/>
      <c r="N51" s="866"/>
      <c r="O51" s="866"/>
      <c r="P51" s="866"/>
      <c r="Q51" s="866"/>
      <c r="R51" s="866"/>
      <c r="S51" s="866"/>
      <c r="T51" s="866"/>
      <c r="U51" s="866"/>
      <c r="V51" s="866"/>
      <c r="W51" s="847"/>
    </row>
    <row r="52" spans="1:23" ht="18" customHeight="1">
      <c r="A52" s="546"/>
      <c r="B52" s="537" t="s">
        <v>325</v>
      </c>
      <c r="C52" s="537" t="s">
        <v>326</v>
      </c>
      <c r="D52" s="537" t="s">
        <v>325</v>
      </c>
      <c r="E52" s="537" t="s">
        <v>326</v>
      </c>
      <c r="F52" s="537" t="s">
        <v>325</v>
      </c>
      <c r="G52" s="547" t="s">
        <v>326</v>
      </c>
      <c r="H52" s="537" t="s">
        <v>325</v>
      </c>
      <c r="I52" s="537" t="s">
        <v>326</v>
      </c>
      <c r="J52" s="705"/>
      <c r="K52" s="868"/>
      <c r="L52" s="866"/>
      <c r="M52" s="866"/>
      <c r="N52" s="866"/>
      <c r="O52" s="866"/>
      <c r="P52" s="866"/>
      <c r="Q52" s="866"/>
      <c r="R52" s="866"/>
      <c r="S52" s="866"/>
      <c r="T52" s="866"/>
      <c r="U52" s="866"/>
      <c r="V52" s="866"/>
      <c r="W52" s="847"/>
    </row>
    <row r="53" spans="1:23" ht="15" customHeight="1">
      <c r="A53" s="538" t="s">
        <v>569</v>
      </c>
      <c r="B53" s="337">
        <v>33</v>
      </c>
      <c r="C53" s="337">
        <v>22</v>
      </c>
      <c r="D53" s="337">
        <v>99</v>
      </c>
      <c r="E53" s="337">
        <v>71</v>
      </c>
      <c r="F53" s="337">
        <v>157</v>
      </c>
      <c r="G53" s="548">
        <v>111</v>
      </c>
      <c r="H53" s="337">
        <v>19</v>
      </c>
      <c r="I53" s="337">
        <v>7</v>
      </c>
      <c r="J53" s="707"/>
      <c r="K53" s="707"/>
      <c r="L53" s="866"/>
      <c r="M53" s="866"/>
      <c r="N53" s="866"/>
      <c r="O53" s="866"/>
      <c r="P53" s="866"/>
      <c r="Q53" s="866"/>
      <c r="R53" s="866"/>
      <c r="S53" s="866"/>
      <c r="T53" s="866"/>
      <c r="U53" s="866"/>
      <c r="V53" s="866"/>
      <c r="W53" s="847"/>
    </row>
    <row r="54" spans="1:23" s="91" customFormat="1" ht="15" customHeight="1">
      <c r="A54" s="260" t="s">
        <v>604</v>
      </c>
      <c r="B54" s="354" t="s">
        <v>241</v>
      </c>
      <c r="C54" s="354" t="s">
        <v>241</v>
      </c>
      <c r="D54" s="354">
        <v>5</v>
      </c>
      <c r="E54" s="354">
        <v>4</v>
      </c>
      <c r="F54" s="354">
        <v>6</v>
      </c>
      <c r="G54" s="354">
        <v>6</v>
      </c>
      <c r="H54" s="354" t="s">
        <v>241</v>
      </c>
      <c r="I54" s="354" t="s">
        <v>241</v>
      </c>
      <c r="J54" s="707"/>
      <c r="K54" s="707"/>
      <c r="L54" s="869"/>
      <c r="M54" s="869"/>
      <c r="N54" s="869"/>
      <c r="O54" s="869"/>
      <c r="P54" s="869"/>
      <c r="Q54" s="869"/>
      <c r="R54" s="869"/>
      <c r="S54" s="869"/>
      <c r="T54" s="869"/>
      <c r="U54" s="869"/>
      <c r="V54" s="869"/>
      <c r="W54" s="847"/>
    </row>
    <row r="55" spans="1:23" s="91" customFormat="1" ht="15" customHeight="1">
      <c r="A55" s="237" t="s">
        <v>629</v>
      </c>
      <c r="B55" s="354" t="s">
        <v>241</v>
      </c>
      <c r="C55" s="354" t="s">
        <v>241</v>
      </c>
      <c r="D55" s="354">
        <v>1</v>
      </c>
      <c r="E55" s="354">
        <v>1</v>
      </c>
      <c r="F55" s="354" t="s">
        <v>241</v>
      </c>
      <c r="G55" s="354" t="s">
        <v>241</v>
      </c>
      <c r="H55" s="354" t="s">
        <v>241</v>
      </c>
      <c r="I55" s="354" t="s">
        <v>241</v>
      </c>
      <c r="J55" s="707"/>
      <c r="K55" s="707"/>
      <c r="L55" s="869"/>
      <c r="M55" s="869"/>
      <c r="N55" s="869"/>
      <c r="O55" s="869"/>
      <c r="P55" s="869"/>
      <c r="Q55" s="869"/>
      <c r="R55" s="869"/>
      <c r="S55" s="869"/>
      <c r="T55" s="869"/>
      <c r="U55" s="869"/>
      <c r="V55" s="869"/>
      <c r="W55" s="847"/>
    </row>
    <row r="56" spans="1:23" s="91" customFormat="1" ht="15" customHeight="1">
      <c r="A56" s="237" t="s">
        <v>615</v>
      </c>
      <c r="B56" s="354" t="s">
        <v>241</v>
      </c>
      <c r="C56" s="354" t="s">
        <v>241</v>
      </c>
      <c r="D56" s="354">
        <v>2</v>
      </c>
      <c r="E56" s="354">
        <v>2</v>
      </c>
      <c r="F56" s="354">
        <v>1</v>
      </c>
      <c r="G56" s="354">
        <v>1</v>
      </c>
      <c r="H56" s="354" t="s">
        <v>241</v>
      </c>
      <c r="I56" s="354" t="s">
        <v>241</v>
      </c>
      <c r="J56" s="707"/>
      <c r="K56" s="707"/>
      <c r="L56" s="869"/>
      <c r="M56" s="869"/>
      <c r="N56" s="869"/>
      <c r="O56" s="869"/>
      <c r="P56" s="869"/>
      <c r="Q56" s="869"/>
      <c r="R56" s="869"/>
      <c r="S56" s="869"/>
      <c r="T56" s="869"/>
      <c r="U56" s="869"/>
      <c r="V56" s="869"/>
      <c r="W56" s="847"/>
    </row>
    <row r="57" spans="1:23" ht="15" customHeight="1">
      <c r="A57" s="367" t="s">
        <v>333</v>
      </c>
      <c r="B57" s="860"/>
      <c r="C57" s="860"/>
      <c r="D57" s="860"/>
      <c r="E57" s="860"/>
      <c r="F57" s="860"/>
      <c r="G57" s="860"/>
      <c r="H57" s="864"/>
      <c r="I57" s="864"/>
      <c r="J57" s="847"/>
      <c r="K57" s="847"/>
      <c r="L57" s="866"/>
      <c r="M57" s="866"/>
      <c r="N57" s="866"/>
      <c r="O57" s="866"/>
      <c r="P57" s="866"/>
      <c r="Q57" s="866"/>
      <c r="R57" s="866"/>
      <c r="S57" s="866"/>
      <c r="T57" s="866"/>
      <c r="U57" s="866"/>
      <c r="V57" s="866"/>
      <c r="W57" s="846"/>
    </row>
    <row r="58" spans="1:23" ht="15" customHeight="1">
      <c r="A58" s="870"/>
      <c r="B58" s="860"/>
      <c r="C58" s="860"/>
      <c r="D58" s="860"/>
      <c r="E58" s="860"/>
      <c r="F58" s="860"/>
      <c r="G58" s="860"/>
      <c r="H58" s="860"/>
      <c r="I58" s="860"/>
      <c r="K58" s="847"/>
      <c r="L58" s="866"/>
      <c r="M58" s="866"/>
      <c r="N58" s="866"/>
      <c r="O58" s="866"/>
      <c r="P58" s="866"/>
      <c r="Q58" s="866"/>
      <c r="R58" s="866"/>
      <c r="S58" s="866"/>
      <c r="T58" s="866"/>
      <c r="U58" s="866"/>
      <c r="V58" s="866"/>
      <c r="W58" s="846"/>
    </row>
    <row r="59" spans="1:23" s="75" customFormat="1" ht="15" customHeight="1">
      <c r="A59" s="551" t="s">
        <v>334</v>
      </c>
      <c r="B59" s="871"/>
      <c r="C59" s="871"/>
      <c r="D59" s="871"/>
      <c r="E59" s="871"/>
      <c r="F59" s="871"/>
      <c r="G59" s="871"/>
      <c r="H59" s="871"/>
      <c r="I59" s="871"/>
      <c r="J59" s="541"/>
      <c r="K59" s="366"/>
      <c r="L59" s="872"/>
      <c r="M59" s="872"/>
      <c r="N59" s="872"/>
      <c r="O59" s="872"/>
      <c r="P59" s="872"/>
      <c r="Q59" s="872"/>
      <c r="R59" s="872"/>
      <c r="S59" s="872"/>
      <c r="T59" s="872"/>
      <c r="U59" s="872"/>
      <c r="V59" s="872"/>
      <c r="W59" s="76"/>
    </row>
    <row r="60" spans="1:23" s="75" customFormat="1" ht="15" customHeight="1">
      <c r="A60" s="551" t="s">
        <v>700</v>
      </c>
      <c r="B60" s="871"/>
      <c r="C60" s="871"/>
      <c r="D60" s="871"/>
      <c r="E60" s="871"/>
      <c r="F60" s="871"/>
      <c r="G60" s="871"/>
      <c r="H60" s="871"/>
      <c r="I60" s="871"/>
      <c r="J60" s="541"/>
      <c r="K60" s="366"/>
      <c r="L60" s="872"/>
      <c r="M60" s="872"/>
      <c r="N60" s="872"/>
      <c r="O60" s="872"/>
      <c r="P60" s="872"/>
      <c r="Q60" s="872"/>
      <c r="R60" s="872"/>
      <c r="S60" s="872"/>
      <c r="T60" s="872"/>
      <c r="U60" s="872"/>
      <c r="V60" s="872"/>
      <c r="W60" s="76"/>
    </row>
    <row r="61" spans="1:23" s="861" customFormat="1" ht="15">
      <c r="A61" s="193"/>
      <c r="B61" s="194"/>
      <c r="C61" s="194"/>
      <c r="D61" s="194"/>
      <c r="E61" s="194"/>
      <c r="F61" s="194"/>
      <c r="G61" s="194"/>
      <c r="H61" s="194"/>
      <c r="I61" s="194"/>
      <c r="J61" s="194"/>
      <c r="K61" s="195"/>
      <c r="L61" s="873"/>
      <c r="M61" s="873"/>
      <c r="N61" s="873"/>
      <c r="O61" s="873"/>
      <c r="P61" s="873"/>
      <c r="Q61" s="873"/>
      <c r="R61" s="873"/>
      <c r="S61" s="873"/>
      <c r="T61" s="873"/>
      <c r="U61" s="873"/>
      <c r="V61" s="873"/>
      <c r="W61" s="874"/>
    </row>
    <row r="62" spans="1:23" s="861" customFormat="1" ht="15">
      <c r="A62" s="174"/>
      <c r="B62" s="194"/>
      <c r="C62" s="194"/>
      <c r="D62" s="194"/>
      <c r="E62" s="194"/>
      <c r="F62" s="194"/>
      <c r="G62" s="194"/>
      <c r="H62" s="194"/>
      <c r="I62" s="194"/>
      <c r="J62" s="194"/>
      <c r="K62" s="195"/>
      <c r="L62" s="873"/>
      <c r="M62" s="873"/>
      <c r="N62" s="873"/>
      <c r="O62" s="873"/>
      <c r="P62" s="873"/>
      <c r="Q62" s="873"/>
      <c r="R62" s="873"/>
      <c r="S62" s="873"/>
      <c r="T62" s="873"/>
      <c r="U62" s="873"/>
      <c r="V62" s="873"/>
      <c r="W62" s="874"/>
    </row>
    <row r="63" spans="1:23" s="861" customFormat="1" ht="15">
      <c r="A63" s="174"/>
      <c r="B63" s="194"/>
      <c r="C63" s="194"/>
      <c r="D63" s="194"/>
      <c r="E63" s="194"/>
      <c r="F63" s="194"/>
      <c r="G63" s="194"/>
      <c r="H63" s="194"/>
      <c r="I63" s="194"/>
      <c r="J63" s="194"/>
      <c r="K63" s="194"/>
      <c r="L63" s="195"/>
      <c r="M63" s="195"/>
      <c r="N63" s="195"/>
      <c r="O63" s="195"/>
      <c r="P63" s="195"/>
      <c r="Q63" s="195"/>
      <c r="R63" s="874"/>
      <c r="S63" s="874"/>
      <c r="T63" s="874"/>
      <c r="U63" s="874"/>
      <c r="V63" s="874"/>
    </row>
    <row r="64" spans="1:23" s="861" customFormat="1" ht="15">
      <c r="A64" s="174"/>
      <c r="B64" s="194"/>
      <c r="C64" s="194"/>
      <c r="D64" s="194"/>
      <c r="E64" s="194"/>
      <c r="F64" s="194"/>
      <c r="G64" s="194"/>
      <c r="H64" s="194"/>
      <c r="I64" s="194"/>
      <c r="J64" s="194"/>
      <c r="K64" s="194"/>
      <c r="L64" s="194"/>
      <c r="M64" s="194"/>
      <c r="N64" s="194"/>
      <c r="O64" s="194"/>
      <c r="P64" s="194"/>
      <c r="Q64" s="194"/>
    </row>
    <row r="65" spans="1:18" s="861" customFormat="1" ht="30" customHeight="1">
      <c r="A65" s="1193"/>
      <c r="B65" s="1193"/>
      <c r="C65" s="1193"/>
      <c r="D65" s="1193"/>
      <c r="E65" s="1193"/>
      <c r="F65" s="1193"/>
      <c r="G65" s="1193"/>
      <c r="H65" s="1193"/>
      <c r="I65" s="1193"/>
      <c r="J65" s="1193"/>
      <c r="K65" s="1193"/>
      <c r="L65" s="1193"/>
      <c r="M65" s="1193"/>
      <c r="N65" s="1193"/>
      <c r="O65" s="1193"/>
      <c r="P65" s="1193"/>
      <c r="Q65" s="1193"/>
      <c r="R65" s="1193"/>
    </row>
    <row r="66" spans="1:18" s="861" customFormat="1" ht="15">
      <c r="A66" s="174"/>
      <c r="B66" s="194"/>
      <c r="C66" s="194"/>
      <c r="D66" s="194"/>
      <c r="E66" s="194"/>
      <c r="F66" s="194"/>
      <c r="G66" s="194"/>
      <c r="H66" s="194"/>
      <c r="I66" s="194"/>
      <c r="J66" s="194"/>
      <c r="K66" s="194"/>
      <c r="L66" s="194"/>
      <c r="M66" s="194"/>
      <c r="N66" s="194"/>
      <c r="O66" s="194"/>
      <c r="P66" s="194"/>
      <c r="Q66" s="194"/>
    </row>
    <row r="67" spans="1:18">
      <c r="A67" s="90"/>
      <c r="N67" s="91"/>
      <c r="O67" s="91"/>
      <c r="P67" s="91"/>
      <c r="Q67" s="91"/>
    </row>
    <row r="68" spans="1:18">
      <c r="A68" s="74"/>
    </row>
  </sheetData>
  <customSheetViews>
    <customSheetView guid="{8B4C5619-54EF-4E9D-AF19-AC3668C76619}" showPageBreaks="1" showGridLines="0" outlineSymbols="0" printArea="1" view="pageBreakPreview" topLeftCell="C34">
      <selection activeCell="T13" sqref="T13"/>
      <rowBreaks count="3" manualBreakCount="3">
        <brk id="10212" min="273" max="30784" man="1"/>
        <brk id="41700" min="264" max="3956" man="1"/>
        <brk id="58744" min="268" max="20300" man="1"/>
      </rowBreaks>
      <pageMargins left="0.78740157480314965" right="0.78740157480314965" top="0.78740157480314965" bottom="0.78740157480314965" header="0" footer="0"/>
      <headerFooter alignWithMargins="0"/>
    </customSheetView>
  </customSheetViews>
  <mergeCells count="46">
    <mergeCell ref="A65:R65"/>
    <mergeCell ref="N39:O39"/>
    <mergeCell ref="P39:Q39"/>
    <mergeCell ref="B50:I50"/>
    <mergeCell ref="H51:I51"/>
    <mergeCell ref="L39:M39"/>
    <mergeCell ref="F39:G39"/>
    <mergeCell ref="J39:K39"/>
    <mergeCell ref="H39:I39"/>
    <mergeCell ref="F51:G51"/>
    <mergeCell ref="B51:C51"/>
    <mergeCell ref="D51:E51"/>
    <mergeCell ref="B39:C39"/>
    <mergeCell ref="D39:E39"/>
    <mergeCell ref="N27:O27"/>
    <mergeCell ref="P27:Q27"/>
    <mergeCell ref="B38:I38"/>
    <mergeCell ref="J38:Q38"/>
    <mergeCell ref="L27:M27"/>
    <mergeCell ref="H27:I27"/>
    <mergeCell ref="J27:K27"/>
    <mergeCell ref="F27:G27"/>
    <mergeCell ref="B27:C27"/>
    <mergeCell ref="D27:E27"/>
    <mergeCell ref="N15:O15"/>
    <mergeCell ref="P15:Q15"/>
    <mergeCell ref="B26:I26"/>
    <mergeCell ref="J26:Q26"/>
    <mergeCell ref="L15:M15"/>
    <mergeCell ref="H15:I15"/>
    <mergeCell ref="J15:K15"/>
    <mergeCell ref="F15:G15"/>
    <mergeCell ref="D15:E15"/>
    <mergeCell ref="B15:C15"/>
    <mergeCell ref="J2:Q2"/>
    <mergeCell ref="P3:Q3"/>
    <mergeCell ref="B14:I14"/>
    <mergeCell ref="J14:Q14"/>
    <mergeCell ref="N3:O3"/>
    <mergeCell ref="L3:M3"/>
    <mergeCell ref="B2:I2"/>
    <mergeCell ref="F3:G3"/>
    <mergeCell ref="H3:I3"/>
    <mergeCell ref="J3:K3"/>
    <mergeCell ref="B3:C3"/>
    <mergeCell ref="D3:E3"/>
  </mergeCells>
  <phoneticPr fontId="2"/>
  <pageMargins left="0.78740157480314965" right="0.39370078740157483" top="0.78740157480314965" bottom="0.78740157480314965" header="0" footer="0"/>
  <headerFooter alignWithMargins="0">
    <oddFooter>&amp;R&amp;D&amp;T</oddFooter>
  </headerFooter>
  <rowBreaks count="3" manualBreakCount="3">
    <brk id="10212" min="273" max="30784" man="1"/>
    <brk id="41700" min="264" max="3956" man="1"/>
    <brk id="58744" min="268" max="20300"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E15"/>
  <sheetViews>
    <sheetView showGridLines="0" showOutlineSymbols="0" view="pageBreakPreview" zoomScaleNormal="100" zoomScaleSheetLayoutView="100" workbookViewId="0">
      <selection activeCell="D4" sqref="D4:K4"/>
    </sheetView>
  </sheetViews>
  <sheetFormatPr defaultColWidth="10" defaultRowHeight="12"/>
  <cols>
    <col min="1" max="1" width="13.625" style="862" customWidth="1"/>
    <col min="2" max="11" width="10.75" style="91" customWidth="1"/>
    <col min="12" max="15" width="5.625" style="91" customWidth="1"/>
    <col min="16" max="17" width="5.375" style="91" customWidth="1"/>
    <col min="18" max="19" width="5.375" style="831" customWidth="1"/>
    <col min="20" max="16384" width="10" style="831"/>
  </cols>
  <sheetData>
    <row r="1" spans="1:31" s="194" customFormat="1" ht="16.5" customHeight="1">
      <c r="A1" s="140" t="s">
        <v>479</v>
      </c>
      <c r="B1" s="195"/>
      <c r="C1" s="141"/>
      <c r="D1" s="195"/>
      <c r="E1" s="141"/>
      <c r="F1" s="141"/>
      <c r="G1" s="141"/>
      <c r="H1" s="142"/>
      <c r="I1" s="143"/>
      <c r="J1" s="1207" t="s">
        <v>810</v>
      </c>
      <c r="K1" s="1207"/>
      <c r="L1" s="142"/>
      <c r="M1" s="142"/>
      <c r="P1" s="142"/>
      <c r="Q1" s="142"/>
      <c r="R1" s="195"/>
      <c r="S1" s="195"/>
    </row>
    <row r="2" spans="1:31" ht="50.25" customHeight="1">
      <c r="A2" s="544"/>
      <c r="B2" s="1205" t="s">
        <v>253</v>
      </c>
      <c r="C2" s="1206"/>
      <c r="D2" s="1191" t="s">
        <v>695</v>
      </c>
      <c r="E2" s="1192"/>
      <c r="F2" s="1191" t="s">
        <v>698</v>
      </c>
      <c r="G2" s="1192"/>
      <c r="H2" s="1191" t="s">
        <v>699</v>
      </c>
      <c r="I2" s="1200"/>
      <c r="J2" s="1203" t="s">
        <v>60</v>
      </c>
      <c r="K2" s="1204"/>
      <c r="L2" s="552"/>
      <c r="M2" s="553"/>
      <c r="N2" s="852"/>
      <c r="O2" s="852"/>
      <c r="P2" s="1198"/>
      <c r="Q2" s="1198"/>
      <c r="R2" s="1199"/>
      <c r="S2" s="1199"/>
      <c r="T2" s="1202"/>
      <c r="U2" s="1202"/>
      <c r="V2" s="1201"/>
      <c r="W2" s="1201"/>
      <c r="X2" s="1201"/>
      <c r="Y2" s="1201"/>
      <c r="Z2" s="1198"/>
      <c r="AA2" s="1198"/>
      <c r="AB2" s="1199"/>
      <c r="AC2" s="1199"/>
      <c r="AD2" s="847"/>
      <c r="AE2" s="91"/>
    </row>
    <row r="3" spans="1:31" s="856" customFormat="1" ht="15" customHeight="1">
      <c r="A3" s="554"/>
      <c r="B3" s="555" t="s">
        <v>495</v>
      </c>
      <c r="C3" s="555" t="s">
        <v>496</v>
      </c>
      <c r="D3" s="556" t="s">
        <v>495</v>
      </c>
      <c r="E3" s="556" t="s">
        <v>496</v>
      </c>
      <c r="F3" s="556" t="s">
        <v>495</v>
      </c>
      <c r="G3" s="556" t="s">
        <v>496</v>
      </c>
      <c r="H3" s="556" t="s">
        <v>495</v>
      </c>
      <c r="I3" s="680" t="s">
        <v>496</v>
      </c>
      <c r="J3" s="680" t="s">
        <v>495</v>
      </c>
      <c r="K3" s="556" t="s">
        <v>496</v>
      </c>
      <c r="L3" s="557"/>
      <c r="M3" s="853"/>
      <c r="N3" s="708"/>
      <c r="O3" s="853"/>
      <c r="P3" s="1172"/>
      <c r="Q3" s="1172"/>
      <c r="R3" s="1172"/>
      <c r="S3" s="1195"/>
      <c r="T3" s="708"/>
      <c r="U3" s="708"/>
      <c r="V3" s="708"/>
      <c r="W3" s="708"/>
      <c r="X3" s="708"/>
      <c r="Y3" s="708"/>
      <c r="Z3" s="1172"/>
      <c r="AA3" s="1172"/>
      <c r="AB3" s="1172"/>
      <c r="AC3" s="1195"/>
      <c r="AD3" s="854"/>
      <c r="AE3" s="855"/>
    </row>
    <row r="4" spans="1:31" ht="15" customHeight="1">
      <c r="A4" s="538" t="s">
        <v>553</v>
      </c>
      <c r="B4" s="337">
        <f>IF(SUM(D4,F4,H4,J4)=0,"-",SUM(D4,F4,H4,J4))</f>
        <v>2188</v>
      </c>
      <c r="C4" s="337">
        <f>IF(SUM(E4,G4,I4,K4)=0,"-",SUM(E4,G4,I4,K4))</f>
        <v>2503</v>
      </c>
      <c r="D4" s="337">
        <v>209</v>
      </c>
      <c r="E4" s="337">
        <v>308</v>
      </c>
      <c r="F4" s="337">
        <v>838</v>
      </c>
      <c r="G4" s="337">
        <v>945</v>
      </c>
      <c r="H4" s="337">
        <v>951</v>
      </c>
      <c r="I4" s="548">
        <v>1043</v>
      </c>
      <c r="J4" s="548">
        <v>190</v>
      </c>
      <c r="K4" s="337">
        <v>207</v>
      </c>
      <c r="L4" s="558"/>
      <c r="M4" s="366"/>
      <c r="N4" s="559"/>
      <c r="O4" s="857"/>
      <c r="P4" s="1197"/>
      <c r="Q4" s="1197"/>
      <c r="R4" s="1197"/>
      <c r="S4" s="1197"/>
      <c r="T4" s="707"/>
      <c r="U4" s="707"/>
      <c r="V4" s="707"/>
      <c r="W4" s="707"/>
      <c r="X4" s="707"/>
      <c r="Y4" s="707"/>
      <c r="Z4" s="1196"/>
      <c r="AA4" s="1196"/>
      <c r="AB4" s="1196"/>
      <c r="AC4" s="1196"/>
      <c r="AD4" s="847"/>
      <c r="AE4" s="91"/>
    </row>
    <row r="5" spans="1:31" s="91" customFormat="1" ht="15" customHeight="1">
      <c r="A5" s="237" t="s">
        <v>604</v>
      </c>
      <c r="B5" s="346">
        <f t="shared" ref="B5:B7" si="0">IF(SUM(D5,F5,H5,J5)=0,"-",SUM(D5,F5,H5,J5))</f>
        <v>122</v>
      </c>
      <c r="C5" s="346">
        <f>IF(SUM(E5,G5,I5,K5)=0,"-",SUM(E5,G5,I5,K5))</f>
        <v>176</v>
      </c>
      <c r="D5" s="346">
        <v>13</v>
      </c>
      <c r="E5" s="346">
        <v>25</v>
      </c>
      <c r="F5" s="346">
        <v>55</v>
      </c>
      <c r="G5" s="346">
        <v>86</v>
      </c>
      <c r="H5" s="346">
        <v>54</v>
      </c>
      <c r="I5" s="346">
        <v>65</v>
      </c>
      <c r="J5" s="346" t="s">
        <v>854</v>
      </c>
      <c r="K5" s="346" t="s">
        <v>854</v>
      </c>
      <c r="L5" s="558"/>
      <c r="M5" s="858"/>
      <c r="N5" s="559"/>
      <c r="O5" s="859"/>
      <c r="P5" s="1197"/>
      <c r="Q5" s="1197"/>
      <c r="R5" s="1197"/>
      <c r="S5" s="1197"/>
      <c r="T5" s="707"/>
      <c r="U5" s="707"/>
      <c r="V5" s="707"/>
      <c r="W5" s="707"/>
      <c r="X5" s="707"/>
      <c r="Y5" s="707"/>
      <c r="Z5" s="1197"/>
      <c r="AA5" s="1197"/>
      <c r="AB5" s="1197"/>
      <c r="AC5" s="1197"/>
      <c r="AD5" s="847"/>
    </row>
    <row r="6" spans="1:31" s="91" customFormat="1" ht="15" customHeight="1">
      <c r="A6" s="237" t="s">
        <v>629</v>
      </c>
      <c r="B6" s="346">
        <f t="shared" ref="B6" si="1">IF(SUM(D6,F6,H6,J6)=0,"-",SUM(D6,F6,H6,J6))</f>
        <v>26</v>
      </c>
      <c r="C6" s="346">
        <f>IF(SUM(E6,G6,I6,K6)=0,"-",SUM(E6,G6,I6,K6))</f>
        <v>47</v>
      </c>
      <c r="D6" s="346">
        <v>5</v>
      </c>
      <c r="E6" s="346">
        <v>15</v>
      </c>
      <c r="F6" s="346">
        <v>5</v>
      </c>
      <c r="G6" s="346">
        <v>10</v>
      </c>
      <c r="H6" s="346">
        <v>11</v>
      </c>
      <c r="I6" s="346">
        <v>17</v>
      </c>
      <c r="J6" s="346">
        <v>5</v>
      </c>
      <c r="K6" s="346">
        <v>5</v>
      </c>
      <c r="L6" s="558"/>
      <c r="M6" s="858"/>
      <c r="N6" s="559"/>
      <c r="O6" s="859"/>
      <c r="P6" s="1197"/>
      <c r="Q6" s="1197"/>
      <c r="R6" s="1197"/>
      <c r="S6" s="1197"/>
      <c r="T6" s="707"/>
      <c r="U6" s="707"/>
      <c r="V6" s="707"/>
      <c r="W6" s="707"/>
      <c r="X6" s="707"/>
      <c r="Y6" s="707"/>
      <c r="Z6" s="1197"/>
      <c r="AA6" s="1197"/>
      <c r="AB6" s="1197"/>
      <c r="AC6" s="1197"/>
      <c r="AD6" s="847"/>
    </row>
    <row r="7" spans="1:31" s="91" customFormat="1" ht="15" customHeight="1">
      <c r="A7" s="237" t="s">
        <v>615</v>
      </c>
      <c r="B7" s="346">
        <f t="shared" si="0"/>
        <v>18</v>
      </c>
      <c r="C7" s="346">
        <f>IF(SUM(E7,G7,I7,K7)=0,"-",SUM(E7,G7,I7,K7))</f>
        <v>25</v>
      </c>
      <c r="D7" s="346">
        <v>3</v>
      </c>
      <c r="E7" s="346">
        <v>3</v>
      </c>
      <c r="F7" s="346">
        <v>6</v>
      </c>
      <c r="G7" s="346">
        <v>9</v>
      </c>
      <c r="H7" s="346">
        <v>7</v>
      </c>
      <c r="I7" s="346">
        <v>10</v>
      </c>
      <c r="J7" s="346">
        <v>2</v>
      </c>
      <c r="K7" s="346">
        <v>3</v>
      </c>
      <c r="L7" s="558"/>
      <c r="M7" s="858"/>
      <c r="N7" s="559"/>
      <c r="O7" s="859"/>
      <c r="P7" s="1197"/>
      <c r="Q7" s="1197"/>
      <c r="R7" s="1197"/>
      <c r="S7" s="1197"/>
      <c r="T7" s="707"/>
      <c r="U7" s="707"/>
      <c r="V7" s="707"/>
      <c r="W7" s="707"/>
      <c r="X7" s="707"/>
      <c r="Y7" s="707"/>
      <c r="Z7" s="1197"/>
      <c r="AA7" s="1197"/>
      <c r="AB7" s="1197"/>
      <c r="AC7" s="1197"/>
      <c r="AD7" s="847"/>
    </row>
    <row r="8" spans="1:31" ht="15" customHeight="1">
      <c r="A8" s="367" t="s">
        <v>333</v>
      </c>
      <c r="B8" s="860"/>
      <c r="C8" s="860"/>
      <c r="D8" s="860"/>
      <c r="E8" s="860"/>
      <c r="F8" s="860"/>
      <c r="G8" s="860"/>
      <c r="H8" s="860"/>
      <c r="I8" s="860"/>
      <c r="J8" s="860"/>
      <c r="K8" s="860"/>
      <c r="L8" s="847"/>
      <c r="M8" s="847"/>
      <c r="N8" s="847"/>
      <c r="O8" s="847"/>
      <c r="P8" s="847"/>
      <c r="Q8" s="847"/>
      <c r="R8" s="846"/>
      <c r="S8" s="846"/>
      <c r="T8" s="846"/>
      <c r="U8" s="846"/>
      <c r="V8" s="846"/>
      <c r="W8" s="846"/>
      <c r="X8" s="846"/>
      <c r="Y8" s="846"/>
    </row>
    <row r="9" spans="1:31" ht="15" customHeight="1">
      <c r="A9" s="367"/>
      <c r="B9" s="860"/>
      <c r="C9" s="860"/>
      <c r="D9" s="860"/>
      <c r="E9" s="860"/>
      <c r="F9" s="860"/>
      <c r="G9" s="860"/>
      <c r="H9" s="860"/>
      <c r="I9" s="860"/>
      <c r="J9" s="860"/>
      <c r="K9" s="860"/>
      <c r="L9" s="847"/>
      <c r="M9" s="847"/>
      <c r="N9" s="847"/>
      <c r="O9" s="847"/>
      <c r="P9" s="847"/>
      <c r="Q9" s="847"/>
      <c r="R9" s="846"/>
      <c r="S9" s="846"/>
      <c r="T9" s="846"/>
      <c r="U9" s="846"/>
      <c r="V9" s="846"/>
      <c r="W9" s="846"/>
      <c r="X9" s="846"/>
      <c r="Y9" s="846"/>
    </row>
    <row r="10" spans="1:31" ht="15" customHeight="1">
      <c r="A10" s="551" t="s">
        <v>709</v>
      </c>
      <c r="B10" s="860"/>
      <c r="C10" s="860"/>
      <c r="D10" s="860"/>
      <c r="E10" s="860"/>
      <c r="F10" s="860"/>
      <c r="G10" s="860"/>
      <c r="H10" s="860"/>
      <c r="I10" s="860"/>
      <c r="J10" s="860"/>
      <c r="K10" s="860"/>
    </row>
    <row r="11" spans="1:31" s="861" customFormat="1" ht="15">
      <c r="A11" s="193"/>
      <c r="B11" s="194"/>
      <c r="C11" s="194"/>
      <c r="D11" s="194"/>
      <c r="E11" s="194"/>
      <c r="F11" s="194"/>
      <c r="G11" s="194"/>
      <c r="H11" s="194"/>
      <c r="I11" s="194"/>
      <c r="J11" s="194"/>
      <c r="K11" s="194"/>
      <c r="L11" s="194"/>
      <c r="M11" s="194"/>
      <c r="N11" s="194"/>
      <c r="O11" s="194"/>
      <c r="P11" s="194"/>
      <c r="Q11" s="194"/>
    </row>
    <row r="12" spans="1:31" s="861" customFormat="1" ht="15">
      <c r="A12" s="174"/>
      <c r="B12" s="194"/>
      <c r="C12" s="194"/>
      <c r="D12" s="194"/>
      <c r="E12" s="194"/>
      <c r="F12" s="194"/>
      <c r="G12" s="194"/>
      <c r="H12" s="194"/>
      <c r="I12" s="194"/>
      <c r="J12" s="194"/>
      <c r="K12" s="194"/>
      <c r="L12" s="194"/>
      <c r="M12" s="194"/>
      <c r="N12" s="194"/>
      <c r="O12" s="194"/>
      <c r="P12" s="194"/>
      <c r="Q12" s="194"/>
    </row>
    <row r="13" spans="1:31" s="861" customFormat="1" ht="15">
      <c r="A13" s="174"/>
      <c r="B13" s="194"/>
      <c r="C13" s="194"/>
      <c r="D13" s="194"/>
      <c r="E13" s="194"/>
      <c r="F13" s="194"/>
      <c r="G13" s="194"/>
      <c r="H13" s="194"/>
      <c r="I13" s="194"/>
      <c r="J13" s="194"/>
      <c r="K13" s="194"/>
      <c r="L13" s="194"/>
      <c r="M13" s="194"/>
      <c r="N13" s="194"/>
      <c r="O13" s="194"/>
      <c r="P13" s="194"/>
      <c r="Q13" s="194"/>
    </row>
    <row r="14" spans="1:31" s="861" customFormat="1" ht="15">
      <c r="A14" s="174"/>
      <c r="B14" s="194"/>
      <c r="C14" s="194"/>
      <c r="D14" s="194"/>
      <c r="E14" s="194"/>
      <c r="F14" s="194"/>
      <c r="G14" s="194"/>
      <c r="H14" s="194"/>
      <c r="I14" s="194"/>
      <c r="J14" s="194"/>
      <c r="K14" s="194"/>
      <c r="L14" s="194"/>
      <c r="M14" s="194"/>
      <c r="N14" s="194"/>
      <c r="O14" s="194"/>
      <c r="P14" s="194"/>
      <c r="Q14" s="194"/>
    </row>
    <row r="15" spans="1:31" s="861" customFormat="1" ht="29.25" customHeight="1">
      <c r="A15" s="1193"/>
      <c r="B15" s="1193"/>
      <c r="C15" s="1193"/>
      <c r="D15" s="1193"/>
      <c r="E15" s="1193"/>
      <c r="F15" s="1193"/>
      <c r="G15" s="1193"/>
      <c r="H15" s="1193"/>
      <c r="I15" s="1193"/>
      <c r="J15" s="1193"/>
      <c r="K15" s="1193"/>
      <c r="L15" s="1193"/>
      <c r="M15" s="1193"/>
      <c r="N15" s="1193"/>
      <c r="O15" s="1193"/>
      <c r="P15" s="1193"/>
      <c r="Q15" s="194"/>
    </row>
  </sheetData>
  <customSheetViews>
    <customSheetView guid="{8B4C5619-54EF-4E9D-AF19-AC3668C76619}" showPageBreaks="1" showGridLines="0" outlineSymbols="0" printArea="1" view="pageBreakPreview">
      <selection activeCell="K25" sqref="K25"/>
      <rowBreaks count="3" manualBreakCount="3">
        <brk id="10212" min="273" max="30784" man="1"/>
        <brk id="41700" min="264" max="3956" man="1"/>
        <brk id="58744" min="268" max="20300" man="1"/>
      </rowBreaks>
      <pageMargins left="0.78740157480314965" right="0.78740157480314965" top="0.78740157480314965" bottom="0.78740157480314965" header="0" footer="0"/>
      <headerFooter alignWithMargins="0"/>
    </customSheetView>
  </customSheetViews>
  <mergeCells count="32">
    <mergeCell ref="A15:P15"/>
    <mergeCell ref="B2:C2"/>
    <mergeCell ref="J1:K1"/>
    <mergeCell ref="P6:Q6"/>
    <mergeCell ref="P5:Q5"/>
    <mergeCell ref="R7:S7"/>
    <mergeCell ref="P2:S2"/>
    <mergeCell ref="P3:Q3"/>
    <mergeCell ref="R3:S3"/>
    <mergeCell ref="P7:Q7"/>
    <mergeCell ref="P4:Q4"/>
    <mergeCell ref="R4:S4"/>
    <mergeCell ref="R6:S6"/>
    <mergeCell ref="R5:S5"/>
    <mergeCell ref="Z2:AC2"/>
    <mergeCell ref="H2:I2"/>
    <mergeCell ref="D2:E2"/>
    <mergeCell ref="F2:G2"/>
    <mergeCell ref="X2:Y2"/>
    <mergeCell ref="T2:U2"/>
    <mergeCell ref="V2:W2"/>
    <mergeCell ref="J2:K2"/>
    <mergeCell ref="Z3:AA3"/>
    <mergeCell ref="AB3:AC3"/>
    <mergeCell ref="Z4:AA4"/>
    <mergeCell ref="Z7:AA7"/>
    <mergeCell ref="AB4:AC4"/>
    <mergeCell ref="AB7:AC7"/>
    <mergeCell ref="AB6:AC6"/>
    <mergeCell ref="Z6:AA6"/>
    <mergeCell ref="Z5:AA5"/>
    <mergeCell ref="AB5:AC5"/>
  </mergeCells>
  <phoneticPr fontId="2"/>
  <pageMargins left="0.78740157480314965" right="0.78740157480314965" top="0.78740157480314965" bottom="0.78740157480314965" header="0" footer="0"/>
  <headerFooter alignWithMargins="0">
    <oddFooter>&amp;R&amp;D&amp;T</oddFooter>
  </headerFooter>
  <rowBreaks count="3" manualBreakCount="3">
    <brk id="10212" min="273" max="30784" man="1"/>
    <brk id="41701" min="266" max="3958" man="1"/>
    <brk id="58744" min="268" max="20300"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4"/>
  <sheetViews>
    <sheetView showOutlineSymbols="0" view="pageBreakPreview" zoomScaleNormal="75" zoomScaleSheetLayoutView="100" workbookViewId="0">
      <pane xSplit="1" ySplit="2" topLeftCell="B3" activePane="bottomRight" state="frozen"/>
      <selection pane="topRight" activeCell="B1" sqref="B1"/>
      <selection pane="bottomLeft" activeCell="A3" sqref="A3"/>
      <selection pane="bottomRight"/>
    </sheetView>
  </sheetViews>
  <sheetFormatPr defaultRowHeight="12"/>
  <cols>
    <col min="1" max="1" width="11.125" style="823" customWidth="1"/>
    <col min="2" max="21" width="7.625" style="804" customWidth="1"/>
    <col min="22" max="22" width="9.625" style="804" customWidth="1"/>
    <col min="23" max="16384" width="9" style="804"/>
  </cols>
  <sheetData>
    <row r="1" spans="1:23" s="114" customFormat="1" ht="16.5" customHeight="1">
      <c r="A1" s="282" t="s">
        <v>352</v>
      </c>
      <c r="B1" s="282"/>
      <c r="C1" s="282"/>
      <c r="D1" s="282"/>
      <c r="E1" s="282"/>
      <c r="F1" s="282"/>
      <c r="G1" s="286"/>
      <c r="H1" s="286"/>
      <c r="I1" s="286"/>
      <c r="J1" s="286"/>
      <c r="K1" s="286"/>
      <c r="L1" s="286"/>
      <c r="M1" s="286"/>
      <c r="N1" s="286"/>
      <c r="O1" s="276"/>
      <c r="P1" s="287"/>
      <c r="Q1" s="288"/>
      <c r="R1" s="848"/>
      <c r="S1" s="844"/>
      <c r="T1" s="844"/>
      <c r="U1" s="844"/>
      <c r="V1" s="304" t="s">
        <v>817</v>
      </c>
    </row>
    <row r="2" spans="1:23" s="850" customFormat="1" ht="42" customHeight="1">
      <c r="A2" s="560"/>
      <c r="B2" s="712" t="s">
        <v>353</v>
      </c>
      <c r="C2" s="701" t="s">
        <v>570</v>
      </c>
      <c r="D2" s="701" t="s">
        <v>571</v>
      </c>
      <c r="E2" s="701" t="s">
        <v>354</v>
      </c>
      <c r="F2" s="701" t="s">
        <v>355</v>
      </c>
      <c r="G2" s="701" t="s">
        <v>572</v>
      </c>
      <c r="H2" s="701" t="s">
        <v>573</v>
      </c>
      <c r="I2" s="701" t="s">
        <v>574</v>
      </c>
      <c r="J2" s="701" t="s">
        <v>575</v>
      </c>
      <c r="K2" s="701" t="s">
        <v>576</v>
      </c>
      <c r="L2" s="701" t="s">
        <v>356</v>
      </c>
      <c r="M2" s="710" t="s">
        <v>357</v>
      </c>
      <c r="N2" s="701" t="s">
        <v>358</v>
      </c>
      <c r="O2" s="561" t="s">
        <v>359</v>
      </c>
      <c r="P2" s="701" t="s">
        <v>360</v>
      </c>
      <c r="Q2" s="562" t="s">
        <v>361</v>
      </c>
      <c r="R2" s="701" t="s">
        <v>362</v>
      </c>
      <c r="S2" s="701" t="s">
        <v>363</v>
      </c>
      <c r="T2" s="701" t="s">
        <v>364</v>
      </c>
      <c r="U2" s="913" t="s">
        <v>735</v>
      </c>
      <c r="V2" s="563" t="s">
        <v>710</v>
      </c>
      <c r="W2" s="849"/>
    </row>
    <row r="3" spans="1:23" s="91" customFormat="1" ht="15" customHeight="1">
      <c r="A3" s="564" t="s">
        <v>480</v>
      </c>
      <c r="B3" s="565">
        <f t="shared" ref="B3:B20" si="0">IF(SUM(C3:U3)=0,"-",SUM(C3:U3))</f>
        <v>18280</v>
      </c>
      <c r="C3" s="565">
        <v>29</v>
      </c>
      <c r="D3" s="565">
        <v>9</v>
      </c>
      <c r="E3" s="565">
        <v>13</v>
      </c>
      <c r="F3" s="565">
        <v>163</v>
      </c>
      <c r="G3" s="565">
        <v>524</v>
      </c>
      <c r="H3" s="565">
        <v>603</v>
      </c>
      <c r="I3" s="565">
        <v>517</v>
      </c>
      <c r="J3" s="565">
        <v>584</v>
      </c>
      <c r="K3" s="565">
        <v>693</v>
      </c>
      <c r="L3" s="565">
        <v>670</v>
      </c>
      <c r="M3" s="566">
        <v>646</v>
      </c>
      <c r="N3" s="566">
        <v>705</v>
      </c>
      <c r="O3" s="566">
        <v>958</v>
      </c>
      <c r="P3" s="566">
        <v>1401</v>
      </c>
      <c r="Q3" s="566">
        <v>1636</v>
      </c>
      <c r="R3" s="566">
        <v>2121</v>
      </c>
      <c r="S3" s="566">
        <v>2756</v>
      </c>
      <c r="T3" s="566">
        <v>2561</v>
      </c>
      <c r="U3" s="914">
        <v>1691</v>
      </c>
      <c r="V3" s="567">
        <v>6675</v>
      </c>
      <c r="W3" s="847"/>
    </row>
    <row r="4" spans="1:23" s="91" customFormat="1" ht="15" customHeight="1">
      <c r="A4" s="564" t="s">
        <v>392</v>
      </c>
      <c r="B4" s="565">
        <f t="shared" si="0"/>
        <v>533</v>
      </c>
      <c r="C4" s="565" t="s">
        <v>859</v>
      </c>
      <c r="D4" s="565" t="s">
        <v>859</v>
      </c>
      <c r="E4" s="565" t="s">
        <v>859</v>
      </c>
      <c r="F4" s="565">
        <v>2</v>
      </c>
      <c r="G4" s="565">
        <v>4</v>
      </c>
      <c r="H4" s="565">
        <v>10</v>
      </c>
      <c r="I4" s="565">
        <v>4</v>
      </c>
      <c r="J4" s="565">
        <v>16</v>
      </c>
      <c r="K4" s="565">
        <v>22</v>
      </c>
      <c r="L4" s="565">
        <v>19</v>
      </c>
      <c r="M4" s="566">
        <v>17</v>
      </c>
      <c r="N4" s="566">
        <v>16</v>
      </c>
      <c r="O4" s="566">
        <v>23</v>
      </c>
      <c r="P4" s="566">
        <v>33</v>
      </c>
      <c r="Q4" s="566">
        <v>46</v>
      </c>
      <c r="R4" s="566">
        <v>92</v>
      </c>
      <c r="S4" s="566">
        <v>90</v>
      </c>
      <c r="T4" s="566">
        <v>77</v>
      </c>
      <c r="U4" s="914">
        <v>62</v>
      </c>
      <c r="V4" s="567">
        <v>272</v>
      </c>
      <c r="W4" s="847"/>
    </row>
    <row r="5" spans="1:23" s="91" customFormat="1" ht="15" customHeight="1">
      <c r="A5" s="678" t="s">
        <v>604</v>
      </c>
      <c r="B5" s="346">
        <f t="shared" si="0"/>
        <v>26</v>
      </c>
      <c r="C5" s="346" t="str">
        <f>IF(SUM(C6:C13)=0,"-",SUM(C6:C13))</f>
        <v>-</v>
      </c>
      <c r="D5" s="346" t="str">
        <f t="shared" ref="D5:T5" si="1">IF(SUM(D6:D13)=0,"-",SUM(D6:D13))</f>
        <v>-</v>
      </c>
      <c r="E5" s="346" t="str">
        <f t="shared" si="1"/>
        <v>-</v>
      </c>
      <c r="F5" s="346" t="str">
        <f t="shared" si="1"/>
        <v>-</v>
      </c>
      <c r="G5" s="346">
        <f t="shared" si="1"/>
        <v>1</v>
      </c>
      <c r="H5" s="346" t="str">
        <f t="shared" si="1"/>
        <v>-</v>
      </c>
      <c r="I5" s="346" t="str">
        <f t="shared" si="1"/>
        <v>-</v>
      </c>
      <c r="J5" s="346">
        <f t="shared" si="1"/>
        <v>2</v>
      </c>
      <c r="K5" s="346" t="str">
        <f t="shared" si="1"/>
        <v>-</v>
      </c>
      <c r="L5" s="346" t="str">
        <f t="shared" si="1"/>
        <v>-</v>
      </c>
      <c r="M5" s="346">
        <f t="shared" si="1"/>
        <v>2</v>
      </c>
      <c r="N5" s="346">
        <f t="shared" si="1"/>
        <v>1</v>
      </c>
      <c r="O5" s="346">
        <f t="shared" si="1"/>
        <v>2</v>
      </c>
      <c r="P5" s="346">
        <f t="shared" si="1"/>
        <v>2</v>
      </c>
      <c r="Q5" s="346">
        <f t="shared" si="1"/>
        <v>2</v>
      </c>
      <c r="R5" s="346">
        <f t="shared" si="1"/>
        <v>2</v>
      </c>
      <c r="S5" s="346">
        <f t="shared" si="1"/>
        <v>6</v>
      </c>
      <c r="T5" s="346">
        <f t="shared" si="1"/>
        <v>4</v>
      </c>
      <c r="U5" s="915">
        <f>IF(SUM(U6:U13)=0,"-",SUM(U6:U13))</f>
        <v>2</v>
      </c>
      <c r="V5" s="568">
        <f t="shared" ref="V5" si="2">IF(SUM(V6:V13)=0,"-",SUM(V6:V13))</f>
        <v>10</v>
      </c>
      <c r="W5" s="847"/>
    </row>
    <row r="6" spans="1:23" s="91" customFormat="1" ht="15" customHeight="1">
      <c r="A6" s="238" t="s">
        <v>605</v>
      </c>
      <c r="B6" s="384">
        <f t="shared" si="0"/>
        <v>20</v>
      </c>
      <c r="C6" s="382" t="s">
        <v>854</v>
      </c>
      <c r="D6" s="382" t="s">
        <v>854</v>
      </c>
      <c r="E6" s="382" t="s">
        <v>854</v>
      </c>
      <c r="F6" s="382" t="s">
        <v>854</v>
      </c>
      <c r="G6" s="382" t="s">
        <v>854</v>
      </c>
      <c r="H6" s="382" t="s">
        <v>854</v>
      </c>
      <c r="I6" s="382" t="s">
        <v>854</v>
      </c>
      <c r="J6" s="382">
        <v>2</v>
      </c>
      <c r="K6" s="382" t="s">
        <v>854</v>
      </c>
      <c r="L6" s="382" t="s">
        <v>854</v>
      </c>
      <c r="M6" s="382">
        <v>2</v>
      </c>
      <c r="N6" s="382">
        <v>1</v>
      </c>
      <c r="O6" s="382">
        <v>1</v>
      </c>
      <c r="P6" s="382">
        <v>1</v>
      </c>
      <c r="Q6" s="382">
        <v>1</v>
      </c>
      <c r="R6" s="382">
        <v>2</v>
      </c>
      <c r="S6" s="382">
        <v>4</v>
      </c>
      <c r="T6" s="382">
        <v>4</v>
      </c>
      <c r="U6" s="912">
        <v>2</v>
      </c>
      <c r="V6" s="911">
        <v>10</v>
      </c>
      <c r="W6" s="847"/>
    </row>
    <row r="7" spans="1:23" s="91" customFormat="1" ht="15" customHeight="1">
      <c r="A7" s="239" t="s">
        <v>606</v>
      </c>
      <c r="B7" s="388">
        <f t="shared" si="0"/>
        <v>1</v>
      </c>
      <c r="C7" s="385" t="s">
        <v>854</v>
      </c>
      <c r="D7" s="385" t="s">
        <v>854</v>
      </c>
      <c r="E7" s="385" t="s">
        <v>854</v>
      </c>
      <c r="F7" s="385" t="s">
        <v>854</v>
      </c>
      <c r="G7" s="385">
        <v>1</v>
      </c>
      <c r="H7" s="385" t="s">
        <v>854</v>
      </c>
      <c r="I7" s="385" t="s">
        <v>854</v>
      </c>
      <c r="J7" s="385" t="s">
        <v>854</v>
      </c>
      <c r="K7" s="385" t="s">
        <v>854</v>
      </c>
      <c r="L7" s="385" t="s">
        <v>854</v>
      </c>
      <c r="M7" s="385" t="s">
        <v>854</v>
      </c>
      <c r="N7" s="385" t="s">
        <v>854</v>
      </c>
      <c r="O7" s="385" t="s">
        <v>854</v>
      </c>
      <c r="P7" s="385" t="s">
        <v>854</v>
      </c>
      <c r="Q7" s="385" t="s">
        <v>854</v>
      </c>
      <c r="R7" s="385" t="s">
        <v>854</v>
      </c>
      <c r="S7" s="385" t="s">
        <v>854</v>
      </c>
      <c r="T7" s="385" t="s">
        <v>854</v>
      </c>
      <c r="U7" s="916" t="s">
        <v>854</v>
      </c>
      <c r="V7" s="928" t="s">
        <v>854</v>
      </c>
      <c r="W7" s="847"/>
    </row>
    <row r="8" spans="1:23" s="91" customFormat="1" ht="15" customHeight="1">
      <c r="A8" s="239" t="s">
        <v>620</v>
      </c>
      <c r="B8" s="388" t="str">
        <f t="shared" si="0"/>
        <v>-</v>
      </c>
      <c r="C8" s="385" t="s">
        <v>854</v>
      </c>
      <c r="D8" s="385" t="s">
        <v>854</v>
      </c>
      <c r="E8" s="385" t="s">
        <v>854</v>
      </c>
      <c r="F8" s="385" t="s">
        <v>854</v>
      </c>
      <c r="G8" s="385" t="s">
        <v>854</v>
      </c>
      <c r="H8" s="385" t="s">
        <v>854</v>
      </c>
      <c r="I8" s="385" t="s">
        <v>854</v>
      </c>
      <c r="J8" s="385" t="s">
        <v>854</v>
      </c>
      <c r="K8" s="385" t="s">
        <v>854</v>
      </c>
      <c r="L8" s="385" t="s">
        <v>854</v>
      </c>
      <c r="M8" s="385" t="s">
        <v>854</v>
      </c>
      <c r="N8" s="385" t="s">
        <v>854</v>
      </c>
      <c r="O8" s="385" t="s">
        <v>854</v>
      </c>
      <c r="P8" s="385" t="s">
        <v>854</v>
      </c>
      <c r="Q8" s="385" t="s">
        <v>854</v>
      </c>
      <c r="R8" s="385" t="s">
        <v>854</v>
      </c>
      <c r="S8" s="385" t="s">
        <v>854</v>
      </c>
      <c r="T8" s="385" t="s">
        <v>854</v>
      </c>
      <c r="U8" s="916" t="s">
        <v>854</v>
      </c>
      <c r="V8" s="928" t="s">
        <v>854</v>
      </c>
      <c r="W8" s="847"/>
    </row>
    <row r="9" spans="1:23" s="91" customFormat="1" ht="15" customHeight="1">
      <c r="A9" s="239" t="s">
        <v>608</v>
      </c>
      <c r="B9" s="388" t="str">
        <f t="shared" si="0"/>
        <v>-</v>
      </c>
      <c r="C9" s="385" t="s">
        <v>854</v>
      </c>
      <c r="D9" s="385" t="s">
        <v>854</v>
      </c>
      <c r="E9" s="385" t="s">
        <v>854</v>
      </c>
      <c r="F9" s="385" t="s">
        <v>854</v>
      </c>
      <c r="G9" s="385" t="s">
        <v>854</v>
      </c>
      <c r="H9" s="385" t="s">
        <v>854</v>
      </c>
      <c r="I9" s="385" t="s">
        <v>854</v>
      </c>
      <c r="J9" s="385" t="s">
        <v>854</v>
      </c>
      <c r="K9" s="385" t="s">
        <v>854</v>
      </c>
      <c r="L9" s="385" t="s">
        <v>854</v>
      </c>
      <c r="M9" s="385" t="s">
        <v>854</v>
      </c>
      <c r="N9" s="385" t="s">
        <v>854</v>
      </c>
      <c r="O9" s="385" t="s">
        <v>854</v>
      </c>
      <c r="P9" s="385" t="s">
        <v>854</v>
      </c>
      <c r="Q9" s="385" t="s">
        <v>854</v>
      </c>
      <c r="R9" s="385" t="s">
        <v>854</v>
      </c>
      <c r="S9" s="385" t="s">
        <v>854</v>
      </c>
      <c r="T9" s="385" t="s">
        <v>854</v>
      </c>
      <c r="U9" s="916" t="s">
        <v>854</v>
      </c>
      <c r="V9" s="928" t="s">
        <v>854</v>
      </c>
      <c r="W9" s="847"/>
    </row>
    <row r="10" spans="1:23" s="91" customFormat="1" ht="15" customHeight="1">
      <c r="A10" s="239" t="s">
        <v>609</v>
      </c>
      <c r="B10" s="388">
        <f t="shared" si="0"/>
        <v>2</v>
      </c>
      <c r="C10" s="385" t="s">
        <v>854</v>
      </c>
      <c r="D10" s="385" t="s">
        <v>854</v>
      </c>
      <c r="E10" s="385" t="s">
        <v>854</v>
      </c>
      <c r="F10" s="385" t="s">
        <v>854</v>
      </c>
      <c r="G10" s="385" t="s">
        <v>854</v>
      </c>
      <c r="H10" s="385" t="s">
        <v>854</v>
      </c>
      <c r="I10" s="385" t="s">
        <v>854</v>
      </c>
      <c r="J10" s="385" t="s">
        <v>854</v>
      </c>
      <c r="K10" s="385" t="s">
        <v>854</v>
      </c>
      <c r="L10" s="385" t="s">
        <v>854</v>
      </c>
      <c r="M10" s="385" t="s">
        <v>854</v>
      </c>
      <c r="N10" s="385" t="s">
        <v>854</v>
      </c>
      <c r="O10" s="385" t="s">
        <v>854</v>
      </c>
      <c r="P10" s="385" t="s">
        <v>854</v>
      </c>
      <c r="Q10" s="385" t="s">
        <v>854</v>
      </c>
      <c r="R10" s="385" t="s">
        <v>854</v>
      </c>
      <c r="S10" s="385">
        <v>2</v>
      </c>
      <c r="T10" s="385" t="s">
        <v>854</v>
      </c>
      <c r="U10" s="916" t="s">
        <v>854</v>
      </c>
      <c r="V10" s="928" t="s">
        <v>854</v>
      </c>
      <c r="W10" s="847"/>
    </row>
    <row r="11" spans="1:23" s="91" customFormat="1" ht="15" customHeight="1">
      <c r="A11" s="239" t="s">
        <v>622</v>
      </c>
      <c r="B11" s="388">
        <f t="shared" si="0"/>
        <v>1</v>
      </c>
      <c r="C11" s="385" t="s">
        <v>854</v>
      </c>
      <c r="D11" s="385" t="s">
        <v>854</v>
      </c>
      <c r="E11" s="385" t="s">
        <v>854</v>
      </c>
      <c r="F11" s="385" t="s">
        <v>854</v>
      </c>
      <c r="G11" s="385" t="s">
        <v>854</v>
      </c>
      <c r="H11" s="385" t="s">
        <v>854</v>
      </c>
      <c r="I11" s="385" t="s">
        <v>854</v>
      </c>
      <c r="J11" s="385" t="s">
        <v>854</v>
      </c>
      <c r="K11" s="385" t="s">
        <v>854</v>
      </c>
      <c r="L11" s="385" t="s">
        <v>854</v>
      </c>
      <c r="M11" s="385" t="s">
        <v>854</v>
      </c>
      <c r="N11" s="385" t="s">
        <v>854</v>
      </c>
      <c r="O11" s="385" t="s">
        <v>854</v>
      </c>
      <c r="P11" s="385">
        <v>1</v>
      </c>
      <c r="Q11" s="385" t="s">
        <v>854</v>
      </c>
      <c r="R11" s="385" t="s">
        <v>854</v>
      </c>
      <c r="S11" s="385"/>
      <c r="T11" s="385" t="s">
        <v>854</v>
      </c>
      <c r="U11" s="916" t="s">
        <v>854</v>
      </c>
      <c r="V11" s="928" t="s">
        <v>854</v>
      </c>
      <c r="W11" s="847"/>
    </row>
    <row r="12" spans="1:23" s="91" customFormat="1" ht="15" customHeight="1">
      <c r="A12" s="239" t="s">
        <v>611</v>
      </c>
      <c r="B12" s="388">
        <f t="shared" si="0"/>
        <v>1</v>
      </c>
      <c r="C12" s="385" t="s">
        <v>854</v>
      </c>
      <c r="D12" s="385" t="s">
        <v>854</v>
      </c>
      <c r="E12" s="385" t="s">
        <v>854</v>
      </c>
      <c r="F12" s="385" t="s">
        <v>854</v>
      </c>
      <c r="G12" s="385" t="s">
        <v>854</v>
      </c>
      <c r="H12" s="385" t="s">
        <v>854</v>
      </c>
      <c r="I12" s="385" t="s">
        <v>854</v>
      </c>
      <c r="J12" s="385" t="s">
        <v>854</v>
      </c>
      <c r="K12" s="385" t="s">
        <v>854</v>
      </c>
      <c r="L12" s="385" t="s">
        <v>854</v>
      </c>
      <c r="M12" s="385" t="s">
        <v>854</v>
      </c>
      <c r="N12" s="385" t="s">
        <v>854</v>
      </c>
      <c r="O12" s="385">
        <v>1</v>
      </c>
      <c r="P12" s="385" t="s">
        <v>854</v>
      </c>
      <c r="Q12" s="385" t="s">
        <v>854</v>
      </c>
      <c r="R12" s="385" t="s">
        <v>854</v>
      </c>
      <c r="S12" s="385"/>
      <c r="T12" s="385" t="s">
        <v>854</v>
      </c>
      <c r="U12" s="916" t="s">
        <v>854</v>
      </c>
      <c r="V12" s="928" t="s">
        <v>854</v>
      </c>
      <c r="W12" s="847"/>
    </row>
    <row r="13" spans="1:23" s="91" customFormat="1" ht="15" customHeight="1">
      <c r="A13" s="240" t="s">
        <v>612</v>
      </c>
      <c r="B13" s="393">
        <f>IF(SUM(C13:U13)=0,"-",SUM(C13:U13))</f>
        <v>1</v>
      </c>
      <c r="C13" s="385" t="s">
        <v>854</v>
      </c>
      <c r="D13" s="385" t="s">
        <v>854</v>
      </c>
      <c r="E13" s="385" t="s">
        <v>854</v>
      </c>
      <c r="F13" s="385" t="s">
        <v>854</v>
      </c>
      <c r="G13" s="385" t="s">
        <v>854</v>
      </c>
      <c r="H13" s="385" t="s">
        <v>854</v>
      </c>
      <c r="I13" s="385" t="s">
        <v>854</v>
      </c>
      <c r="J13" s="385" t="s">
        <v>854</v>
      </c>
      <c r="K13" s="385" t="s">
        <v>854</v>
      </c>
      <c r="L13" s="385" t="s">
        <v>854</v>
      </c>
      <c r="M13" s="385" t="s">
        <v>854</v>
      </c>
      <c r="N13" s="385" t="s">
        <v>854</v>
      </c>
      <c r="O13" s="385" t="s">
        <v>854</v>
      </c>
      <c r="P13" s="385" t="s">
        <v>854</v>
      </c>
      <c r="Q13" s="385">
        <v>1</v>
      </c>
      <c r="R13" s="385" t="s">
        <v>854</v>
      </c>
      <c r="S13" s="385"/>
      <c r="T13" s="385" t="s">
        <v>854</v>
      </c>
      <c r="U13" s="929" t="s">
        <v>854</v>
      </c>
      <c r="V13" s="928" t="s">
        <v>854</v>
      </c>
      <c r="W13" s="847"/>
    </row>
    <row r="14" spans="1:23" s="91" customFormat="1" ht="15" customHeight="1">
      <c r="A14" s="237" t="s">
        <v>613</v>
      </c>
      <c r="B14" s="346">
        <f t="shared" si="0"/>
        <v>2</v>
      </c>
      <c r="C14" s="346" t="str">
        <f>IF(SUM(C15)=0,"-",SUM(C15))</f>
        <v>-</v>
      </c>
      <c r="D14" s="346" t="str">
        <f t="shared" ref="D14:T14" si="3">IF(SUM(D15)=0,"-",SUM(D15))</f>
        <v>-</v>
      </c>
      <c r="E14" s="346" t="str">
        <f t="shared" si="3"/>
        <v>-</v>
      </c>
      <c r="F14" s="346" t="str">
        <f t="shared" si="3"/>
        <v>-</v>
      </c>
      <c r="G14" s="346" t="str">
        <f t="shared" si="3"/>
        <v>-</v>
      </c>
      <c r="H14" s="346" t="str">
        <f t="shared" si="3"/>
        <v>-</v>
      </c>
      <c r="I14" s="346" t="str">
        <f t="shared" si="3"/>
        <v>-</v>
      </c>
      <c r="J14" s="346" t="str">
        <f t="shared" si="3"/>
        <v>-</v>
      </c>
      <c r="K14" s="346">
        <f t="shared" si="3"/>
        <v>1</v>
      </c>
      <c r="L14" s="346" t="str">
        <f t="shared" si="3"/>
        <v>-</v>
      </c>
      <c r="M14" s="346" t="str">
        <f t="shared" si="3"/>
        <v>-</v>
      </c>
      <c r="N14" s="346" t="str">
        <f t="shared" si="3"/>
        <v>-</v>
      </c>
      <c r="O14" s="346" t="str">
        <f t="shared" si="3"/>
        <v>-</v>
      </c>
      <c r="P14" s="346" t="str">
        <f t="shared" si="3"/>
        <v>-</v>
      </c>
      <c r="Q14" s="346" t="str">
        <f t="shared" si="3"/>
        <v>-</v>
      </c>
      <c r="R14" s="346">
        <f t="shared" si="3"/>
        <v>1</v>
      </c>
      <c r="S14" s="346" t="str">
        <f t="shared" si="3"/>
        <v>-</v>
      </c>
      <c r="T14" s="346" t="str">
        <f t="shared" si="3"/>
        <v>-</v>
      </c>
      <c r="U14" s="413" t="str">
        <f t="shared" ref="U14" si="4">IF(SUM(U15)=0,"-",SUM(U15))</f>
        <v>-</v>
      </c>
      <c r="V14" s="568" t="str">
        <f t="shared" ref="V14" si="5">IF(SUM(V15)=0,"-",SUM(V15))</f>
        <v>-</v>
      </c>
      <c r="W14" s="847"/>
    </row>
    <row r="15" spans="1:23" s="91" customFormat="1" ht="15" customHeight="1">
      <c r="A15" s="241" t="s">
        <v>614</v>
      </c>
      <c r="B15" s="396">
        <f t="shared" si="0"/>
        <v>2</v>
      </c>
      <c r="C15" s="354" t="s">
        <v>241</v>
      </c>
      <c r="D15" s="354" t="s">
        <v>241</v>
      </c>
      <c r="E15" s="354" t="s">
        <v>241</v>
      </c>
      <c r="F15" s="354" t="s">
        <v>241</v>
      </c>
      <c r="G15" s="354" t="s">
        <v>241</v>
      </c>
      <c r="H15" s="354" t="s">
        <v>241</v>
      </c>
      <c r="I15" s="354" t="s">
        <v>241</v>
      </c>
      <c r="J15" s="354" t="s">
        <v>241</v>
      </c>
      <c r="K15" s="354">
        <v>1</v>
      </c>
      <c r="L15" s="354" t="s">
        <v>241</v>
      </c>
      <c r="M15" s="354" t="s">
        <v>241</v>
      </c>
      <c r="N15" s="354" t="s">
        <v>241</v>
      </c>
      <c r="O15" s="354" t="s">
        <v>241</v>
      </c>
      <c r="P15" s="354" t="s">
        <v>241</v>
      </c>
      <c r="Q15" s="354" t="s">
        <v>241</v>
      </c>
      <c r="R15" s="354">
        <v>1</v>
      </c>
      <c r="S15" s="354" t="s">
        <v>241</v>
      </c>
      <c r="T15" s="354" t="s">
        <v>241</v>
      </c>
      <c r="U15" s="549" t="s">
        <v>241</v>
      </c>
      <c r="V15" s="573" t="s">
        <v>241</v>
      </c>
      <c r="W15" s="847"/>
    </row>
    <row r="16" spans="1:23" s="91" customFormat="1" ht="15" customHeight="1">
      <c r="A16" s="260" t="s">
        <v>615</v>
      </c>
      <c r="B16" s="346">
        <f t="shared" si="0"/>
        <v>3</v>
      </c>
      <c r="C16" s="346" t="str">
        <f>IF(SUM(C17:C20)=0,"-",SUM(C17:C20))</f>
        <v>-</v>
      </c>
      <c r="D16" s="346" t="str">
        <f t="shared" ref="D16:T16" si="6">IF(SUM(D17:D20)=0,"-",SUM(D17:D20))</f>
        <v>-</v>
      </c>
      <c r="E16" s="346" t="str">
        <f t="shared" si="6"/>
        <v>-</v>
      </c>
      <c r="F16" s="346" t="str">
        <f t="shared" si="6"/>
        <v>-</v>
      </c>
      <c r="G16" s="346" t="str">
        <f t="shared" si="6"/>
        <v>-</v>
      </c>
      <c r="H16" s="346" t="str">
        <f t="shared" si="6"/>
        <v>-</v>
      </c>
      <c r="I16" s="346" t="str">
        <f t="shared" si="6"/>
        <v>-</v>
      </c>
      <c r="J16" s="346">
        <f t="shared" si="6"/>
        <v>1</v>
      </c>
      <c r="K16" s="346" t="str">
        <f t="shared" si="6"/>
        <v>-</v>
      </c>
      <c r="L16" s="346" t="str">
        <f t="shared" si="6"/>
        <v>-</v>
      </c>
      <c r="M16" s="346" t="str">
        <f t="shared" si="6"/>
        <v>-</v>
      </c>
      <c r="N16" s="346" t="str">
        <f t="shared" si="6"/>
        <v>-</v>
      </c>
      <c r="O16" s="346" t="str">
        <f t="shared" si="6"/>
        <v>-</v>
      </c>
      <c r="P16" s="346">
        <f t="shared" si="6"/>
        <v>1</v>
      </c>
      <c r="Q16" s="346" t="str">
        <f t="shared" si="6"/>
        <v>-</v>
      </c>
      <c r="R16" s="346" t="str">
        <f t="shared" si="6"/>
        <v>-</v>
      </c>
      <c r="S16" s="346" t="str">
        <f t="shared" si="6"/>
        <v>-</v>
      </c>
      <c r="T16" s="346">
        <f t="shared" si="6"/>
        <v>1</v>
      </c>
      <c r="U16" s="413" t="str">
        <f t="shared" ref="U16" si="7">IF(SUM(U17:U20)=0,"-",SUM(U17:U20))</f>
        <v>-</v>
      </c>
      <c r="V16" s="568" t="str">
        <f t="shared" ref="V16" si="8">IF(SUM(V17:V20)=0,"-",SUM(V17:V20))</f>
        <v>-</v>
      </c>
      <c r="W16" s="847"/>
    </row>
    <row r="17" spans="1:23" s="91" customFormat="1" ht="15" customHeight="1">
      <c r="A17" s="238" t="s">
        <v>616</v>
      </c>
      <c r="B17" s="384" t="str">
        <f t="shared" si="0"/>
        <v>-</v>
      </c>
      <c r="C17" s="385" t="s">
        <v>829</v>
      </c>
      <c r="D17" s="385" t="s">
        <v>829</v>
      </c>
      <c r="E17" s="385" t="s">
        <v>829</v>
      </c>
      <c r="F17" s="385" t="s">
        <v>829</v>
      </c>
      <c r="G17" s="385" t="s">
        <v>829</v>
      </c>
      <c r="H17" s="385" t="s">
        <v>829</v>
      </c>
      <c r="I17" s="385" t="s">
        <v>829</v>
      </c>
      <c r="J17" s="385" t="s">
        <v>829</v>
      </c>
      <c r="K17" s="385" t="s">
        <v>829</v>
      </c>
      <c r="L17" s="385" t="s">
        <v>829</v>
      </c>
      <c r="M17" s="385" t="s">
        <v>829</v>
      </c>
      <c r="N17" s="385" t="s">
        <v>829</v>
      </c>
      <c r="O17" s="385" t="s">
        <v>829</v>
      </c>
      <c r="P17" s="385" t="s">
        <v>829</v>
      </c>
      <c r="Q17" s="385" t="s">
        <v>829</v>
      </c>
      <c r="R17" s="385" t="s">
        <v>829</v>
      </c>
      <c r="S17" s="385" t="s">
        <v>829</v>
      </c>
      <c r="T17" s="385" t="s">
        <v>829</v>
      </c>
      <c r="U17" s="574" t="s">
        <v>829</v>
      </c>
      <c r="V17" s="569" t="s">
        <v>829</v>
      </c>
      <c r="W17" s="847"/>
    </row>
    <row r="18" spans="1:23" s="91" customFormat="1" ht="15" customHeight="1">
      <c r="A18" s="239" t="s">
        <v>617</v>
      </c>
      <c r="B18" s="388">
        <f t="shared" si="0"/>
        <v>1</v>
      </c>
      <c r="C18" s="385" t="s">
        <v>829</v>
      </c>
      <c r="D18" s="385" t="s">
        <v>829</v>
      </c>
      <c r="E18" s="385" t="s">
        <v>829</v>
      </c>
      <c r="F18" s="385" t="s">
        <v>829</v>
      </c>
      <c r="G18" s="385" t="s">
        <v>829</v>
      </c>
      <c r="H18" s="385" t="s">
        <v>829</v>
      </c>
      <c r="I18" s="385" t="s">
        <v>829</v>
      </c>
      <c r="J18" s="385">
        <v>1</v>
      </c>
      <c r="K18" s="385" t="s">
        <v>829</v>
      </c>
      <c r="L18" s="385" t="s">
        <v>829</v>
      </c>
      <c r="M18" s="385" t="s">
        <v>829</v>
      </c>
      <c r="N18" s="385" t="s">
        <v>829</v>
      </c>
      <c r="O18" s="385" t="s">
        <v>829</v>
      </c>
      <c r="P18" s="385" t="s">
        <v>829</v>
      </c>
      <c r="Q18" s="385" t="s">
        <v>829</v>
      </c>
      <c r="R18" s="385" t="s">
        <v>829</v>
      </c>
      <c r="S18" s="385" t="s">
        <v>829</v>
      </c>
      <c r="T18" s="385" t="s">
        <v>829</v>
      </c>
      <c r="U18" s="574" t="s">
        <v>829</v>
      </c>
      <c r="V18" s="570" t="s">
        <v>829</v>
      </c>
      <c r="W18" s="847"/>
    </row>
    <row r="19" spans="1:23" s="91" customFormat="1" ht="15" customHeight="1">
      <c r="A19" s="239" t="s">
        <v>618</v>
      </c>
      <c r="B19" s="388" t="str">
        <f t="shared" si="0"/>
        <v>-</v>
      </c>
      <c r="C19" s="385" t="s">
        <v>829</v>
      </c>
      <c r="D19" s="385" t="s">
        <v>829</v>
      </c>
      <c r="E19" s="385" t="s">
        <v>829</v>
      </c>
      <c r="F19" s="385" t="s">
        <v>829</v>
      </c>
      <c r="G19" s="385" t="s">
        <v>829</v>
      </c>
      <c r="H19" s="385" t="s">
        <v>829</v>
      </c>
      <c r="I19" s="385" t="s">
        <v>829</v>
      </c>
      <c r="J19" s="385" t="s">
        <v>829</v>
      </c>
      <c r="K19" s="385" t="s">
        <v>829</v>
      </c>
      <c r="L19" s="385" t="s">
        <v>829</v>
      </c>
      <c r="M19" s="385" t="s">
        <v>829</v>
      </c>
      <c r="N19" s="385" t="s">
        <v>829</v>
      </c>
      <c r="O19" s="385" t="s">
        <v>829</v>
      </c>
      <c r="P19" s="385" t="s">
        <v>829</v>
      </c>
      <c r="Q19" s="385" t="s">
        <v>829</v>
      </c>
      <c r="R19" s="385" t="s">
        <v>829</v>
      </c>
      <c r="S19" s="385" t="s">
        <v>829</v>
      </c>
      <c r="T19" s="385" t="s">
        <v>829</v>
      </c>
      <c r="U19" s="574" t="s">
        <v>829</v>
      </c>
      <c r="V19" s="570" t="s">
        <v>829</v>
      </c>
      <c r="W19" s="847"/>
    </row>
    <row r="20" spans="1:23" s="91" customFormat="1" ht="15" customHeight="1">
      <c r="A20" s="240" t="s">
        <v>619</v>
      </c>
      <c r="B20" s="393">
        <f t="shared" si="0"/>
        <v>2</v>
      </c>
      <c r="C20" s="391" t="s">
        <v>829</v>
      </c>
      <c r="D20" s="391" t="s">
        <v>829</v>
      </c>
      <c r="E20" s="391" t="s">
        <v>829</v>
      </c>
      <c r="F20" s="391" t="s">
        <v>829</v>
      </c>
      <c r="G20" s="391" t="s">
        <v>829</v>
      </c>
      <c r="H20" s="391" t="s">
        <v>829</v>
      </c>
      <c r="I20" s="391" t="s">
        <v>829</v>
      </c>
      <c r="J20" s="391" t="s">
        <v>829</v>
      </c>
      <c r="K20" s="391" t="s">
        <v>829</v>
      </c>
      <c r="L20" s="391" t="s">
        <v>829</v>
      </c>
      <c r="M20" s="391" t="s">
        <v>829</v>
      </c>
      <c r="N20" s="391" t="s">
        <v>829</v>
      </c>
      <c r="O20" s="391" t="s">
        <v>829</v>
      </c>
      <c r="P20" s="391">
        <v>1</v>
      </c>
      <c r="Q20" s="391" t="s">
        <v>829</v>
      </c>
      <c r="R20" s="391" t="s">
        <v>829</v>
      </c>
      <c r="S20" s="391" t="s">
        <v>829</v>
      </c>
      <c r="T20" s="391">
        <v>1</v>
      </c>
      <c r="U20" s="571" t="s">
        <v>829</v>
      </c>
      <c r="V20" s="572" t="s">
        <v>829</v>
      </c>
      <c r="W20" s="847"/>
    </row>
    <row r="21" spans="1:23" s="91" customFormat="1" ht="15" customHeight="1">
      <c r="A21" s="509" t="s">
        <v>577</v>
      </c>
      <c r="B21" s="416"/>
      <c r="C21" s="416"/>
      <c r="D21" s="416"/>
      <c r="E21" s="416"/>
      <c r="F21" s="416"/>
      <c r="G21" s="416"/>
      <c r="H21" s="416"/>
      <c r="I21" s="416"/>
      <c r="J21" s="416"/>
      <c r="K21" s="416"/>
      <c r="L21" s="416"/>
      <c r="M21" s="416"/>
      <c r="N21" s="416"/>
      <c r="O21" s="416"/>
      <c r="P21" s="416"/>
      <c r="Q21" s="416"/>
      <c r="R21" s="416"/>
      <c r="S21" s="416"/>
      <c r="T21" s="416"/>
      <c r="U21" s="416"/>
      <c r="V21" s="416"/>
      <c r="W21" s="847"/>
    </row>
    <row r="22" spans="1:23" s="91" customFormat="1" ht="15" customHeight="1">
      <c r="A22" s="509"/>
      <c r="B22" s="416"/>
      <c r="C22" s="416"/>
      <c r="D22" s="416"/>
      <c r="E22" s="416"/>
      <c r="F22" s="416"/>
      <c r="G22" s="416"/>
      <c r="H22" s="416"/>
      <c r="I22" s="416"/>
      <c r="J22" s="416"/>
      <c r="K22" s="416"/>
      <c r="L22" s="416"/>
      <c r="M22" s="416"/>
      <c r="N22" s="416"/>
      <c r="O22" s="416"/>
      <c r="P22" s="416"/>
      <c r="Q22" s="416"/>
      <c r="R22" s="416"/>
      <c r="S22" s="416"/>
      <c r="T22" s="416"/>
      <c r="U22" s="416"/>
      <c r="V22" s="416"/>
      <c r="W22" s="847"/>
    </row>
    <row r="23" spans="1:23" s="91" customFormat="1" ht="15" customHeight="1">
      <c r="A23" s="417" t="s">
        <v>595</v>
      </c>
      <c r="B23" s="416"/>
      <c r="C23" s="416"/>
      <c r="D23" s="416"/>
      <c r="E23" s="416"/>
      <c r="F23" s="416"/>
      <c r="G23" s="416"/>
      <c r="H23" s="416"/>
      <c r="I23" s="416"/>
      <c r="J23" s="416"/>
      <c r="K23" s="416"/>
      <c r="L23" s="416"/>
      <c r="M23" s="416"/>
      <c r="N23" s="416"/>
      <c r="O23" s="416"/>
      <c r="P23" s="416"/>
      <c r="Q23" s="416"/>
      <c r="R23" s="416"/>
      <c r="S23" s="416"/>
      <c r="T23" s="416"/>
      <c r="U23" s="416"/>
      <c r="V23" s="416"/>
      <c r="W23" s="847"/>
    </row>
    <row r="24" spans="1:23" s="194" customFormat="1" ht="17.25" customHeight="1">
      <c r="A24" s="160"/>
      <c r="B24" s="143"/>
      <c r="C24" s="143"/>
      <c r="D24" s="143"/>
      <c r="E24" s="143"/>
      <c r="F24" s="143"/>
      <c r="G24" s="143"/>
      <c r="H24" s="143"/>
      <c r="I24" s="143"/>
      <c r="J24" s="143"/>
      <c r="K24" s="143"/>
      <c r="L24" s="143"/>
      <c r="M24" s="143"/>
      <c r="N24" s="143"/>
      <c r="O24" s="143"/>
      <c r="P24" s="143"/>
      <c r="Q24" s="143"/>
      <c r="R24" s="143"/>
      <c r="S24" s="143"/>
      <c r="T24" s="143"/>
      <c r="U24" s="143"/>
      <c r="V24" s="143"/>
      <c r="W24" s="195"/>
    </row>
    <row r="25" spans="1:23" s="194" customFormat="1" ht="17.25" customHeight="1">
      <c r="A25" s="160"/>
      <c r="B25" s="143"/>
      <c r="C25" s="143"/>
      <c r="D25" s="143"/>
      <c r="E25" s="143"/>
      <c r="F25" s="143"/>
      <c r="G25" s="143"/>
      <c r="H25" s="143"/>
      <c r="I25" s="143"/>
      <c r="J25" s="143"/>
      <c r="K25" s="143"/>
      <c r="L25" s="143"/>
      <c r="M25" s="143"/>
      <c r="N25" s="143"/>
      <c r="O25" s="143"/>
      <c r="P25" s="143"/>
      <c r="Q25" s="143"/>
      <c r="R25" s="143"/>
      <c r="S25" s="143"/>
      <c r="T25" s="143"/>
      <c r="U25" s="143"/>
      <c r="V25" s="143"/>
      <c r="W25" s="195"/>
    </row>
    <row r="26" spans="1:23" s="194" customFormat="1" ht="17.25" customHeight="1">
      <c r="A26" s="160"/>
      <c r="B26" s="143"/>
      <c r="C26" s="143"/>
      <c r="D26" s="143"/>
      <c r="E26" s="143"/>
      <c r="F26" s="143"/>
      <c r="G26" s="143"/>
      <c r="H26" s="143"/>
      <c r="I26" s="143"/>
      <c r="J26" s="143"/>
      <c r="K26" s="143"/>
      <c r="L26" s="143"/>
      <c r="M26" s="143"/>
      <c r="N26" s="143"/>
      <c r="O26" s="143"/>
      <c r="P26" s="143"/>
      <c r="Q26" s="143"/>
      <c r="R26" s="143"/>
      <c r="S26" s="143"/>
      <c r="T26" s="143"/>
      <c r="U26" s="143"/>
      <c r="V26" s="143"/>
      <c r="W26" s="195"/>
    </row>
    <row r="27" spans="1:23" s="194" customFormat="1" ht="17.25" customHeight="1">
      <c r="A27" s="160"/>
      <c r="B27" s="143"/>
      <c r="C27" s="143"/>
      <c r="D27" s="143"/>
      <c r="E27" s="143"/>
      <c r="F27" s="143"/>
      <c r="G27" s="143"/>
      <c r="H27" s="143"/>
      <c r="I27" s="143"/>
      <c r="J27" s="143"/>
      <c r="K27" s="143"/>
      <c r="L27" s="143"/>
      <c r="M27" s="143"/>
      <c r="N27" s="143"/>
      <c r="O27" s="143"/>
      <c r="P27" s="143"/>
      <c r="Q27" s="143"/>
      <c r="R27" s="143"/>
      <c r="S27" s="143"/>
      <c r="T27" s="143"/>
      <c r="U27" s="143"/>
      <c r="V27" s="143"/>
      <c r="W27" s="195"/>
    </row>
    <row r="28" spans="1:23" s="114" customFormat="1" ht="12" customHeight="1">
      <c r="B28" s="197"/>
      <c r="C28" s="197"/>
      <c r="D28" s="197"/>
      <c r="E28" s="197"/>
      <c r="F28" s="197"/>
      <c r="G28" s="197"/>
      <c r="H28" s="197"/>
      <c r="I28" s="197"/>
      <c r="J28" s="197"/>
      <c r="K28" s="197"/>
      <c r="L28" s="197"/>
      <c r="M28" s="197"/>
      <c r="N28" s="197"/>
      <c r="O28" s="197"/>
      <c r="P28" s="198"/>
      <c r="Q28" s="198"/>
      <c r="R28" s="187"/>
      <c r="S28" s="187"/>
      <c r="T28" s="187"/>
      <c r="U28" s="187"/>
      <c r="V28" s="187"/>
    </row>
    <row r="29" spans="1:23" s="114" customFormat="1" ht="12" customHeight="1">
      <c r="B29" s="199"/>
      <c r="C29" s="199"/>
      <c r="D29" s="199"/>
      <c r="E29" s="199"/>
      <c r="F29" s="199"/>
      <c r="G29" s="199"/>
      <c r="H29" s="199"/>
      <c r="I29" s="199"/>
      <c r="J29" s="199"/>
      <c r="K29" s="199"/>
      <c r="L29" s="199"/>
      <c r="M29" s="199"/>
      <c r="N29" s="199"/>
      <c r="O29" s="199"/>
      <c r="P29" s="198"/>
      <c r="Q29" s="198"/>
    </row>
    <row r="30" spans="1:23" s="114" customFormat="1" ht="12" customHeight="1">
      <c r="A30" s="179"/>
      <c r="B30" s="198"/>
      <c r="C30" s="198"/>
      <c r="D30" s="198"/>
      <c r="E30" s="198"/>
      <c r="F30" s="198"/>
      <c r="G30" s="198"/>
      <c r="H30" s="198"/>
      <c r="I30" s="198"/>
      <c r="J30" s="198"/>
      <c r="K30" s="198"/>
      <c r="L30" s="198"/>
      <c r="M30" s="198"/>
      <c r="N30" s="198"/>
      <c r="O30" s="198"/>
      <c r="P30" s="198"/>
      <c r="Q30" s="198"/>
    </row>
    <row r="31" spans="1:23" s="114" customFormat="1" ht="12" customHeight="1">
      <c r="A31" s="179"/>
      <c r="B31" s="198"/>
      <c r="C31" s="198"/>
      <c r="D31" s="198"/>
      <c r="E31" s="198"/>
      <c r="F31" s="198"/>
      <c r="G31" s="198"/>
      <c r="H31" s="198"/>
      <c r="I31" s="198"/>
      <c r="J31" s="198"/>
      <c r="K31" s="198"/>
      <c r="L31" s="198"/>
      <c r="M31" s="198"/>
      <c r="N31" s="198"/>
      <c r="O31" s="198"/>
      <c r="P31" s="198"/>
      <c r="Q31" s="198"/>
    </row>
    <row r="32" spans="1:23" s="114" customFormat="1" ht="12" customHeight="1">
      <c r="A32" s="179"/>
      <c r="B32" s="198"/>
      <c r="C32" s="198"/>
      <c r="D32" s="198"/>
      <c r="E32" s="198"/>
      <c r="F32" s="198"/>
      <c r="G32" s="198"/>
      <c r="H32" s="198"/>
      <c r="I32" s="198"/>
      <c r="J32" s="198"/>
      <c r="K32" s="198"/>
      <c r="L32" s="198"/>
      <c r="M32" s="198"/>
      <c r="N32" s="198"/>
      <c r="O32" s="198"/>
      <c r="P32" s="198"/>
      <c r="Q32" s="198"/>
    </row>
    <row r="33" spans="1:23" s="114" customFormat="1" ht="14.25" customHeight="1">
      <c r="A33" s="1208"/>
      <c r="B33" s="1208"/>
      <c r="C33" s="1208"/>
      <c r="D33" s="1208"/>
      <c r="E33" s="1208"/>
      <c r="F33" s="1208"/>
      <c r="G33" s="1208"/>
      <c r="H33" s="1208"/>
      <c r="I33" s="1208"/>
      <c r="J33" s="1208"/>
      <c r="K33" s="1208"/>
      <c r="L33" s="1208"/>
      <c r="M33" s="1208"/>
      <c r="N33" s="1208"/>
      <c r="O33" s="1208"/>
      <c r="P33" s="1208"/>
      <c r="Q33" s="1208"/>
      <c r="R33" s="1208"/>
      <c r="S33" s="1208"/>
      <c r="T33" s="1208"/>
      <c r="U33" s="1208"/>
      <c r="V33" s="1208"/>
      <c r="W33" s="1208"/>
    </row>
    <row r="34" spans="1:23" s="103" customFormat="1" ht="12" customHeight="1">
      <c r="A34" s="851"/>
      <c r="P34" s="102"/>
      <c r="Q34" s="102"/>
    </row>
  </sheetData>
  <customSheetViews>
    <customSheetView guid="{8B4C5619-54EF-4E9D-AF19-AC3668C76619}" showPageBreaks="1" showGridLines="0" outlineSymbols="0" printArea="1" view="pageBreakPreview">
      <selection activeCell="P24" sqref="P24"/>
      <rowBreaks count="3" manualBreakCount="3">
        <brk id="10017" min="286" max="27697" man="1"/>
        <brk id="16525" min="282" max="36097" man="1"/>
        <brk id="22817" min="278" max="42565" man="1"/>
      </rowBreaks>
      <pageMargins left="0.74" right="0.78740157480314965" top="0.78740157480314965" bottom="0.78740157480314965" header="0" footer="0"/>
      <headerFooter alignWithMargins="0"/>
    </customSheetView>
  </customSheetViews>
  <mergeCells count="1">
    <mergeCell ref="A33:W33"/>
  </mergeCells>
  <phoneticPr fontId="2"/>
  <pageMargins left="0.39370078740157483" right="0.39370078740157483" top="0.78740157480314965" bottom="0.78740157480314965" header="0" footer="0"/>
  <headerFooter alignWithMargins="0">
    <oddFooter>&amp;R&amp;D&amp;T</oddFooter>
  </headerFooter>
  <rowBreaks count="3" manualBreakCount="3">
    <brk id="10017" min="286" max="27697" man="1"/>
    <brk id="16525" min="282" max="36097" man="1"/>
    <brk id="22817" min="278" max="42565"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3"/>
  <sheetViews>
    <sheetView showOutlineSymbols="0" view="pageBreakPreview" zoomScaleNormal="75" zoomScaleSheetLayoutView="100" workbookViewId="0">
      <pane xSplit="1" ySplit="2" topLeftCell="B3" activePane="bottomRight" state="frozen"/>
      <selection pane="topRight" activeCell="B1" sqref="B1"/>
      <selection pane="bottomLeft" activeCell="A3" sqref="A3"/>
      <selection pane="bottomRight"/>
    </sheetView>
  </sheetViews>
  <sheetFormatPr defaultRowHeight="12"/>
  <cols>
    <col min="1" max="1" width="11.125" style="823" customWidth="1"/>
    <col min="2" max="21" width="7.625" style="804" customWidth="1"/>
    <col min="22" max="22" width="9.625" style="804" customWidth="1"/>
    <col min="23" max="16384" width="9" style="804"/>
  </cols>
  <sheetData>
    <row r="1" spans="1:23" s="114" customFormat="1" ht="16.5" customHeight="1">
      <c r="A1" s="282" t="s">
        <v>365</v>
      </c>
      <c r="B1" s="282"/>
      <c r="C1" s="282"/>
      <c r="D1" s="282"/>
      <c r="E1" s="282"/>
      <c r="F1" s="282"/>
      <c r="G1" s="286"/>
      <c r="H1" s="286"/>
      <c r="I1" s="286"/>
      <c r="J1" s="286"/>
      <c r="K1" s="286"/>
      <c r="L1" s="286"/>
      <c r="M1" s="286"/>
      <c r="N1" s="286"/>
      <c r="O1" s="276"/>
      <c r="P1" s="288"/>
      <c r="Q1" s="288"/>
      <c r="R1" s="844"/>
      <c r="S1" s="844"/>
      <c r="T1" s="844"/>
      <c r="U1" s="844"/>
      <c r="V1" s="304" t="s">
        <v>818</v>
      </c>
    </row>
    <row r="2" spans="1:23" s="826" customFormat="1" ht="42" customHeight="1">
      <c r="A2" s="575"/>
      <c r="B2" s="712" t="s">
        <v>353</v>
      </c>
      <c r="C2" s="701" t="s">
        <v>578</v>
      </c>
      <c r="D2" s="701" t="s">
        <v>579</v>
      </c>
      <c r="E2" s="701" t="s">
        <v>354</v>
      </c>
      <c r="F2" s="701" t="s">
        <v>355</v>
      </c>
      <c r="G2" s="701" t="s">
        <v>580</v>
      </c>
      <c r="H2" s="701" t="s">
        <v>581</v>
      </c>
      <c r="I2" s="701" t="s">
        <v>582</v>
      </c>
      <c r="J2" s="701" t="s">
        <v>583</v>
      </c>
      <c r="K2" s="701" t="s">
        <v>584</v>
      </c>
      <c r="L2" s="701" t="s">
        <v>356</v>
      </c>
      <c r="M2" s="710" t="s">
        <v>357</v>
      </c>
      <c r="N2" s="701" t="s">
        <v>358</v>
      </c>
      <c r="O2" s="561" t="s">
        <v>359</v>
      </c>
      <c r="P2" s="701" t="s">
        <v>360</v>
      </c>
      <c r="Q2" s="701" t="s">
        <v>361</v>
      </c>
      <c r="R2" s="701" t="s">
        <v>362</v>
      </c>
      <c r="S2" s="701" t="s">
        <v>363</v>
      </c>
      <c r="T2" s="701" t="s">
        <v>364</v>
      </c>
      <c r="U2" s="710" t="s">
        <v>735</v>
      </c>
      <c r="V2" s="563" t="s">
        <v>710</v>
      </c>
      <c r="W2" s="845"/>
    </row>
    <row r="3" spans="1:23" s="831" customFormat="1" ht="15" customHeight="1">
      <c r="A3" s="576" t="s">
        <v>480</v>
      </c>
      <c r="B3" s="337">
        <f t="shared" ref="B3:B20" si="0">IF(SUM(C3:U3)=0,"-",SUM(C3:U3))</f>
        <v>44888</v>
      </c>
      <c r="C3" s="337">
        <v>52</v>
      </c>
      <c r="D3" s="337">
        <v>39</v>
      </c>
      <c r="E3" s="337">
        <v>40</v>
      </c>
      <c r="F3" s="337">
        <v>275</v>
      </c>
      <c r="G3" s="337">
        <v>1151</v>
      </c>
      <c r="H3" s="337">
        <v>1724</v>
      </c>
      <c r="I3" s="337">
        <v>1695</v>
      </c>
      <c r="J3" s="337">
        <v>1781</v>
      </c>
      <c r="K3" s="337">
        <v>2148</v>
      </c>
      <c r="L3" s="337">
        <v>2081</v>
      </c>
      <c r="M3" s="548">
        <v>2053</v>
      </c>
      <c r="N3" s="548">
        <v>2167</v>
      </c>
      <c r="O3" s="548">
        <v>2743</v>
      </c>
      <c r="P3" s="548">
        <v>3962</v>
      </c>
      <c r="Q3" s="548">
        <v>4028</v>
      </c>
      <c r="R3" s="548">
        <v>4820</v>
      </c>
      <c r="S3" s="548">
        <v>5892</v>
      </c>
      <c r="T3" s="548">
        <v>5184</v>
      </c>
      <c r="U3" s="548">
        <v>3053</v>
      </c>
      <c r="V3" s="577">
        <v>19297</v>
      </c>
      <c r="W3" s="846"/>
    </row>
    <row r="4" spans="1:23" s="831" customFormat="1" ht="15" customHeight="1">
      <c r="A4" s="576" t="s">
        <v>392</v>
      </c>
      <c r="B4" s="337">
        <f t="shared" si="0"/>
        <v>1305</v>
      </c>
      <c r="C4" s="337" t="s">
        <v>859</v>
      </c>
      <c r="D4" s="337" t="s">
        <v>859</v>
      </c>
      <c r="E4" s="337" t="s">
        <v>859</v>
      </c>
      <c r="F4" s="337">
        <v>6</v>
      </c>
      <c r="G4" s="337">
        <v>20</v>
      </c>
      <c r="H4" s="337">
        <v>23</v>
      </c>
      <c r="I4" s="337">
        <v>28</v>
      </c>
      <c r="J4" s="337">
        <v>40</v>
      </c>
      <c r="K4" s="337">
        <v>43</v>
      </c>
      <c r="L4" s="337">
        <v>44</v>
      </c>
      <c r="M4" s="548">
        <v>45</v>
      </c>
      <c r="N4" s="548">
        <v>42</v>
      </c>
      <c r="O4" s="548">
        <v>66</v>
      </c>
      <c r="P4" s="548">
        <v>96</v>
      </c>
      <c r="Q4" s="548">
        <v>124</v>
      </c>
      <c r="R4" s="548">
        <v>183</v>
      </c>
      <c r="S4" s="548">
        <v>230</v>
      </c>
      <c r="T4" s="548">
        <v>189</v>
      </c>
      <c r="U4" s="548">
        <v>126</v>
      </c>
      <c r="V4" s="577">
        <v>679</v>
      </c>
      <c r="W4" s="846"/>
    </row>
    <row r="5" spans="1:23" s="91" customFormat="1" ht="15" customHeight="1">
      <c r="A5" s="678" t="s">
        <v>604</v>
      </c>
      <c r="B5" s="346">
        <f t="shared" si="0"/>
        <v>38</v>
      </c>
      <c r="C5" s="346" t="str">
        <f>IF(SUM(C6:C13)=0,"-",SUM(C6:C13))</f>
        <v>-</v>
      </c>
      <c r="D5" s="346" t="str">
        <f t="shared" ref="D5:T5" si="1">IF(SUM(D6:D13)=0,"-",SUM(D6:D13))</f>
        <v>-</v>
      </c>
      <c r="E5" s="346" t="str">
        <f t="shared" si="1"/>
        <v>-</v>
      </c>
      <c r="F5" s="346" t="str">
        <f t="shared" si="1"/>
        <v>-</v>
      </c>
      <c r="G5" s="346" t="str">
        <f t="shared" si="1"/>
        <v>-</v>
      </c>
      <c r="H5" s="346">
        <f t="shared" si="1"/>
        <v>1</v>
      </c>
      <c r="I5" s="346">
        <f t="shared" si="1"/>
        <v>2</v>
      </c>
      <c r="J5" s="346">
        <f t="shared" si="1"/>
        <v>2</v>
      </c>
      <c r="K5" s="346">
        <f t="shared" si="1"/>
        <v>1</v>
      </c>
      <c r="L5" s="346" t="str">
        <f t="shared" si="1"/>
        <v>-</v>
      </c>
      <c r="M5" s="346">
        <f t="shared" si="1"/>
        <v>2</v>
      </c>
      <c r="N5" s="346">
        <f t="shared" si="1"/>
        <v>1</v>
      </c>
      <c r="O5" s="346">
        <f t="shared" si="1"/>
        <v>2</v>
      </c>
      <c r="P5" s="346">
        <f t="shared" si="1"/>
        <v>4</v>
      </c>
      <c r="Q5" s="346">
        <f t="shared" si="1"/>
        <v>3</v>
      </c>
      <c r="R5" s="346">
        <f t="shared" si="1"/>
        <v>5</v>
      </c>
      <c r="S5" s="346">
        <f t="shared" si="1"/>
        <v>6</v>
      </c>
      <c r="T5" s="346">
        <f t="shared" si="1"/>
        <v>7</v>
      </c>
      <c r="U5" s="346">
        <f>IF(SUM(U6:U13)=0,"-",SUM(U6:U13))</f>
        <v>2</v>
      </c>
      <c r="V5" s="568">
        <f t="shared" ref="V5" si="2">IF(SUM(V6:V13)=0,"-",SUM(V6:V13))</f>
        <v>18</v>
      </c>
      <c r="W5" s="847"/>
    </row>
    <row r="6" spans="1:23" s="91" customFormat="1" ht="15" customHeight="1">
      <c r="A6" s="238" t="s">
        <v>605</v>
      </c>
      <c r="B6" s="384">
        <f t="shared" si="0"/>
        <v>28</v>
      </c>
      <c r="C6" s="382" t="s">
        <v>854</v>
      </c>
      <c r="D6" s="382" t="s">
        <v>854</v>
      </c>
      <c r="E6" s="382" t="s">
        <v>854</v>
      </c>
      <c r="F6" s="382" t="s">
        <v>854</v>
      </c>
      <c r="G6" s="382" t="s">
        <v>854</v>
      </c>
      <c r="H6" s="382" t="s">
        <v>854</v>
      </c>
      <c r="I6" s="382">
        <v>1</v>
      </c>
      <c r="J6" s="382">
        <v>2</v>
      </c>
      <c r="K6" s="382">
        <v>1</v>
      </c>
      <c r="L6" s="385" t="s">
        <v>854</v>
      </c>
      <c r="M6" s="382">
        <v>2</v>
      </c>
      <c r="N6" s="382">
        <v>1</v>
      </c>
      <c r="O6" s="382">
        <v>1</v>
      </c>
      <c r="P6" s="382">
        <v>2</v>
      </c>
      <c r="Q6" s="382">
        <v>1</v>
      </c>
      <c r="R6" s="382">
        <v>5</v>
      </c>
      <c r="S6" s="382">
        <v>4</v>
      </c>
      <c r="T6" s="382">
        <v>6</v>
      </c>
      <c r="U6" s="916">
        <v>2</v>
      </c>
      <c r="V6" s="928">
        <v>18</v>
      </c>
      <c r="W6" s="847"/>
    </row>
    <row r="7" spans="1:23" s="91" customFormat="1" ht="15" customHeight="1">
      <c r="A7" s="239" t="s">
        <v>606</v>
      </c>
      <c r="B7" s="388">
        <f t="shared" si="0"/>
        <v>3</v>
      </c>
      <c r="C7" s="385" t="s">
        <v>854</v>
      </c>
      <c r="D7" s="385" t="s">
        <v>854</v>
      </c>
      <c r="E7" s="385" t="s">
        <v>854</v>
      </c>
      <c r="F7" s="385" t="s">
        <v>854</v>
      </c>
      <c r="G7" s="385" t="s">
        <v>854</v>
      </c>
      <c r="H7" s="385">
        <v>1</v>
      </c>
      <c r="I7" s="385">
        <v>1</v>
      </c>
      <c r="J7" s="385" t="s">
        <v>854</v>
      </c>
      <c r="K7" s="385" t="s">
        <v>854</v>
      </c>
      <c r="L7" s="385" t="s">
        <v>854</v>
      </c>
      <c r="M7" s="385" t="s">
        <v>854</v>
      </c>
      <c r="N7" s="385" t="s">
        <v>854</v>
      </c>
      <c r="O7" s="385" t="s">
        <v>854</v>
      </c>
      <c r="P7" s="385">
        <v>1</v>
      </c>
      <c r="Q7" s="385" t="s">
        <v>854</v>
      </c>
      <c r="R7" s="385" t="s">
        <v>854</v>
      </c>
      <c r="S7" s="385" t="s">
        <v>854</v>
      </c>
      <c r="T7" s="385" t="s">
        <v>854</v>
      </c>
      <c r="U7" s="916" t="s">
        <v>854</v>
      </c>
      <c r="V7" s="928" t="s">
        <v>854</v>
      </c>
      <c r="W7" s="847"/>
    </row>
    <row r="8" spans="1:23" s="91" customFormat="1" ht="15" customHeight="1">
      <c r="A8" s="239" t="s">
        <v>620</v>
      </c>
      <c r="B8" s="388">
        <f t="shared" si="0"/>
        <v>1</v>
      </c>
      <c r="C8" s="385" t="s">
        <v>854</v>
      </c>
      <c r="D8" s="385" t="s">
        <v>854</v>
      </c>
      <c r="E8" s="385" t="s">
        <v>854</v>
      </c>
      <c r="F8" s="385" t="s">
        <v>854</v>
      </c>
      <c r="G8" s="385" t="s">
        <v>854</v>
      </c>
      <c r="H8" s="385" t="s">
        <v>854</v>
      </c>
      <c r="I8" s="385" t="s">
        <v>854</v>
      </c>
      <c r="J8" s="385" t="s">
        <v>854</v>
      </c>
      <c r="K8" s="385" t="s">
        <v>854</v>
      </c>
      <c r="L8" s="385" t="s">
        <v>854</v>
      </c>
      <c r="M8" s="385" t="s">
        <v>854</v>
      </c>
      <c r="N8" s="385" t="s">
        <v>854</v>
      </c>
      <c r="O8" s="385" t="s">
        <v>854</v>
      </c>
      <c r="P8" s="385" t="s">
        <v>854</v>
      </c>
      <c r="Q8" s="385" t="s">
        <v>854</v>
      </c>
      <c r="R8" s="385" t="s">
        <v>854</v>
      </c>
      <c r="S8" s="385" t="s">
        <v>854</v>
      </c>
      <c r="T8" s="385">
        <v>1</v>
      </c>
      <c r="U8" s="916" t="s">
        <v>854</v>
      </c>
      <c r="V8" s="928" t="s">
        <v>854</v>
      </c>
      <c r="W8" s="847"/>
    </row>
    <row r="9" spans="1:23" s="91" customFormat="1" ht="15" customHeight="1">
      <c r="A9" s="239" t="s">
        <v>608</v>
      </c>
      <c r="B9" s="388" t="str">
        <f t="shared" si="0"/>
        <v>-</v>
      </c>
      <c r="C9" s="385" t="s">
        <v>854</v>
      </c>
      <c r="D9" s="385" t="s">
        <v>854</v>
      </c>
      <c r="E9" s="385" t="s">
        <v>854</v>
      </c>
      <c r="F9" s="385" t="s">
        <v>854</v>
      </c>
      <c r="G9" s="385" t="s">
        <v>854</v>
      </c>
      <c r="H9" s="385" t="s">
        <v>854</v>
      </c>
      <c r="I9" s="385" t="s">
        <v>854</v>
      </c>
      <c r="J9" s="385" t="s">
        <v>854</v>
      </c>
      <c r="K9" s="385" t="s">
        <v>854</v>
      </c>
      <c r="L9" s="385" t="s">
        <v>854</v>
      </c>
      <c r="M9" s="385" t="s">
        <v>854</v>
      </c>
      <c r="N9" s="385" t="s">
        <v>854</v>
      </c>
      <c r="O9" s="385" t="s">
        <v>854</v>
      </c>
      <c r="P9" s="385" t="s">
        <v>854</v>
      </c>
      <c r="Q9" s="385" t="s">
        <v>854</v>
      </c>
      <c r="R9" s="385" t="s">
        <v>854</v>
      </c>
      <c r="S9" s="385" t="s">
        <v>854</v>
      </c>
      <c r="T9" s="385" t="s">
        <v>854</v>
      </c>
      <c r="U9" s="916" t="s">
        <v>854</v>
      </c>
      <c r="V9" s="928" t="s">
        <v>854</v>
      </c>
      <c r="W9" s="847"/>
    </row>
    <row r="10" spans="1:23" s="91" customFormat="1" ht="15" customHeight="1">
      <c r="A10" s="239" t="s">
        <v>609</v>
      </c>
      <c r="B10" s="388">
        <f t="shared" si="0"/>
        <v>2</v>
      </c>
      <c r="C10" s="385" t="s">
        <v>854</v>
      </c>
      <c r="D10" s="385" t="s">
        <v>854</v>
      </c>
      <c r="E10" s="385" t="s">
        <v>854</v>
      </c>
      <c r="F10" s="385" t="s">
        <v>854</v>
      </c>
      <c r="G10" s="385" t="s">
        <v>854</v>
      </c>
      <c r="H10" s="385" t="s">
        <v>854</v>
      </c>
      <c r="I10" s="385" t="s">
        <v>854</v>
      </c>
      <c r="J10" s="385" t="s">
        <v>854</v>
      </c>
      <c r="K10" s="385" t="s">
        <v>854</v>
      </c>
      <c r="L10" s="385" t="s">
        <v>854</v>
      </c>
      <c r="M10" s="385" t="s">
        <v>854</v>
      </c>
      <c r="N10" s="385" t="s">
        <v>854</v>
      </c>
      <c r="O10" s="385" t="s">
        <v>854</v>
      </c>
      <c r="P10" s="385" t="s">
        <v>854</v>
      </c>
      <c r="Q10" s="385" t="s">
        <v>854</v>
      </c>
      <c r="R10" s="385" t="s">
        <v>854</v>
      </c>
      <c r="S10" s="385">
        <v>2</v>
      </c>
      <c r="T10" s="385" t="s">
        <v>854</v>
      </c>
      <c r="U10" s="916" t="s">
        <v>854</v>
      </c>
      <c r="V10" s="928" t="s">
        <v>854</v>
      </c>
      <c r="W10" s="847"/>
    </row>
    <row r="11" spans="1:23" s="91" customFormat="1" ht="15" customHeight="1">
      <c r="A11" s="239" t="s">
        <v>610</v>
      </c>
      <c r="B11" s="388">
        <f t="shared" si="0"/>
        <v>1</v>
      </c>
      <c r="C11" s="910" t="s">
        <v>854</v>
      </c>
      <c r="D11" s="910" t="s">
        <v>854</v>
      </c>
      <c r="E11" s="910" t="s">
        <v>854</v>
      </c>
      <c r="F11" s="910" t="s">
        <v>854</v>
      </c>
      <c r="G11" s="910" t="s">
        <v>854</v>
      </c>
      <c r="H11" s="910" t="s">
        <v>854</v>
      </c>
      <c r="I11" s="910" t="s">
        <v>854</v>
      </c>
      <c r="J11" s="910" t="s">
        <v>854</v>
      </c>
      <c r="K11" s="910" t="s">
        <v>854</v>
      </c>
      <c r="L11" s="910" t="s">
        <v>854</v>
      </c>
      <c r="M11" s="910" t="s">
        <v>854</v>
      </c>
      <c r="N11" s="910" t="s">
        <v>854</v>
      </c>
      <c r="O11" s="910" t="s">
        <v>854</v>
      </c>
      <c r="P11" s="910">
        <v>1</v>
      </c>
      <c r="Q11" s="910" t="s">
        <v>854</v>
      </c>
      <c r="R11" s="385" t="s">
        <v>854</v>
      </c>
      <c r="S11" s="385" t="s">
        <v>854</v>
      </c>
      <c r="T11" s="385" t="s">
        <v>854</v>
      </c>
      <c r="U11" s="916" t="s">
        <v>854</v>
      </c>
      <c r="V11" s="928" t="s">
        <v>854</v>
      </c>
      <c r="W11" s="847"/>
    </row>
    <row r="12" spans="1:23" s="91" customFormat="1" ht="15" customHeight="1">
      <c r="A12" s="239" t="s">
        <v>611</v>
      </c>
      <c r="B12" s="388">
        <f t="shared" si="0"/>
        <v>1</v>
      </c>
      <c r="C12" s="385" t="s">
        <v>854</v>
      </c>
      <c r="D12" s="385" t="s">
        <v>854</v>
      </c>
      <c r="E12" s="385" t="s">
        <v>854</v>
      </c>
      <c r="F12" s="385" t="s">
        <v>854</v>
      </c>
      <c r="G12" s="385" t="s">
        <v>854</v>
      </c>
      <c r="H12" s="385" t="s">
        <v>854</v>
      </c>
      <c r="I12" s="385" t="s">
        <v>854</v>
      </c>
      <c r="J12" s="385" t="s">
        <v>854</v>
      </c>
      <c r="K12" s="385" t="s">
        <v>854</v>
      </c>
      <c r="L12" s="385" t="s">
        <v>854</v>
      </c>
      <c r="M12" s="385" t="s">
        <v>854</v>
      </c>
      <c r="N12" s="385" t="s">
        <v>854</v>
      </c>
      <c r="O12" s="385">
        <v>1</v>
      </c>
      <c r="P12" s="385" t="s">
        <v>854</v>
      </c>
      <c r="Q12" s="385" t="s">
        <v>854</v>
      </c>
      <c r="R12" s="385" t="s">
        <v>854</v>
      </c>
      <c r="S12" s="385" t="s">
        <v>854</v>
      </c>
      <c r="T12" s="385" t="s">
        <v>854</v>
      </c>
      <c r="U12" s="916" t="s">
        <v>854</v>
      </c>
      <c r="V12" s="928" t="s">
        <v>854</v>
      </c>
      <c r="W12" s="847"/>
    </row>
    <row r="13" spans="1:23" s="91" customFormat="1" ht="15" customHeight="1">
      <c r="A13" s="240" t="s">
        <v>612</v>
      </c>
      <c r="B13" s="393">
        <f t="shared" si="0"/>
        <v>2</v>
      </c>
      <c r="C13" s="391" t="s">
        <v>854</v>
      </c>
      <c r="D13" s="391" t="s">
        <v>854</v>
      </c>
      <c r="E13" s="391" t="s">
        <v>854</v>
      </c>
      <c r="F13" s="391" t="s">
        <v>854</v>
      </c>
      <c r="G13" s="391" t="s">
        <v>854</v>
      </c>
      <c r="H13" s="391" t="s">
        <v>854</v>
      </c>
      <c r="I13" s="391" t="s">
        <v>854</v>
      </c>
      <c r="J13" s="391" t="s">
        <v>854</v>
      </c>
      <c r="K13" s="391" t="s">
        <v>854</v>
      </c>
      <c r="L13" s="391" t="s">
        <v>854</v>
      </c>
      <c r="M13" s="391" t="s">
        <v>854</v>
      </c>
      <c r="N13" s="391" t="s">
        <v>854</v>
      </c>
      <c r="O13" s="391" t="s">
        <v>854</v>
      </c>
      <c r="P13" s="391" t="s">
        <v>854</v>
      </c>
      <c r="Q13" s="391">
        <v>2</v>
      </c>
      <c r="R13" s="385" t="s">
        <v>854</v>
      </c>
      <c r="S13" s="385" t="s">
        <v>854</v>
      </c>
      <c r="T13" s="385" t="s">
        <v>854</v>
      </c>
      <c r="U13" s="929" t="s">
        <v>854</v>
      </c>
      <c r="V13" s="928" t="s">
        <v>854</v>
      </c>
      <c r="W13" s="847"/>
    </row>
    <row r="14" spans="1:23" s="91" customFormat="1" ht="15" customHeight="1">
      <c r="A14" s="237" t="s">
        <v>613</v>
      </c>
      <c r="B14" s="346">
        <f t="shared" si="0"/>
        <v>4</v>
      </c>
      <c r="C14" s="346" t="str">
        <f>IF(SUM(C15)=0,"-",SUM(C15))</f>
        <v>-</v>
      </c>
      <c r="D14" s="346" t="str">
        <f t="shared" ref="D14:T14" si="3">IF(SUM(D15)=0,"-",SUM(D15))</f>
        <v>-</v>
      </c>
      <c r="E14" s="346" t="str">
        <f t="shared" si="3"/>
        <v>-</v>
      </c>
      <c r="F14" s="346" t="str">
        <f t="shared" si="3"/>
        <v>-</v>
      </c>
      <c r="G14" s="346" t="str">
        <f t="shared" si="3"/>
        <v>-</v>
      </c>
      <c r="H14" s="346">
        <f t="shared" si="3"/>
        <v>1</v>
      </c>
      <c r="I14" s="346" t="str">
        <f t="shared" si="3"/>
        <v>-</v>
      </c>
      <c r="J14" s="346" t="str">
        <f t="shared" si="3"/>
        <v>-</v>
      </c>
      <c r="K14" s="346">
        <f t="shared" si="3"/>
        <v>1</v>
      </c>
      <c r="L14" s="346" t="str">
        <f t="shared" si="3"/>
        <v>-</v>
      </c>
      <c r="M14" s="346" t="str">
        <f t="shared" si="3"/>
        <v>-</v>
      </c>
      <c r="N14" s="346" t="str">
        <f t="shared" si="3"/>
        <v>-</v>
      </c>
      <c r="O14" s="346" t="str">
        <f t="shared" si="3"/>
        <v>-</v>
      </c>
      <c r="P14" s="346">
        <f t="shared" si="3"/>
        <v>1</v>
      </c>
      <c r="Q14" s="346" t="str">
        <f t="shared" si="3"/>
        <v>-</v>
      </c>
      <c r="R14" s="346">
        <f t="shared" si="3"/>
        <v>1</v>
      </c>
      <c r="S14" s="346" t="str">
        <f t="shared" si="3"/>
        <v>-</v>
      </c>
      <c r="T14" s="346" t="str">
        <f t="shared" si="3"/>
        <v>-</v>
      </c>
      <c r="U14" s="413" t="str">
        <f t="shared" ref="U14" si="4">IF(SUM(U15)=0,"-",SUM(U15))</f>
        <v>-</v>
      </c>
      <c r="V14" s="568" t="str">
        <f t="shared" ref="V14" si="5">IF(SUM(V15)=0,"-",SUM(V15))</f>
        <v>-</v>
      </c>
      <c r="W14" s="847"/>
    </row>
    <row r="15" spans="1:23" s="91" customFormat="1" ht="15" customHeight="1">
      <c r="A15" s="241" t="s">
        <v>614</v>
      </c>
      <c r="B15" s="396">
        <f t="shared" si="0"/>
        <v>4</v>
      </c>
      <c r="C15" s="354" t="s">
        <v>241</v>
      </c>
      <c r="D15" s="354" t="s">
        <v>241</v>
      </c>
      <c r="E15" s="354" t="s">
        <v>241</v>
      </c>
      <c r="F15" s="354" t="s">
        <v>241</v>
      </c>
      <c r="G15" s="354" t="s">
        <v>241</v>
      </c>
      <c r="H15" s="354">
        <v>1</v>
      </c>
      <c r="I15" s="354" t="s">
        <v>241</v>
      </c>
      <c r="J15" s="354" t="s">
        <v>241</v>
      </c>
      <c r="K15" s="354">
        <v>1</v>
      </c>
      <c r="L15" s="354" t="s">
        <v>241</v>
      </c>
      <c r="M15" s="354" t="s">
        <v>241</v>
      </c>
      <c r="N15" s="354" t="s">
        <v>241</v>
      </c>
      <c r="O15" s="354" t="s">
        <v>241</v>
      </c>
      <c r="P15" s="354">
        <v>1</v>
      </c>
      <c r="Q15" s="354" t="s">
        <v>241</v>
      </c>
      <c r="R15" s="354">
        <v>1</v>
      </c>
      <c r="S15" s="354" t="s">
        <v>241</v>
      </c>
      <c r="T15" s="354" t="s">
        <v>241</v>
      </c>
      <c r="U15" s="354" t="s">
        <v>241</v>
      </c>
      <c r="V15" s="573" t="s">
        <v>241</v>
      </c>
      <c r="W15" s="847"/>
    </row>
    <row r="16" spans="1:23" s="91" customFormat="1" ht="15" customHeight="1">
      <c r="A16" s="261" t="s">
        <v>615</v>
      </c>
      <c r="B16" s="346">
        <f t="shared" si="0"/>
        <v>12</v>
      </c>
      <c r="C16" s="346">
        <f>IF(SUM(C17:C20)=0,"-",SUM(C17:C20))</f>
        <v>1</v>
      </c>
      <c r="D16" s="346">
        <f t="shared" ref="D16:T16" si="6">IF(SUM(D17:D20)=0,"-",SUM(D17:D20))</f>
        <v>1</v>
      </c>
      <c r="E16" s="346" t="str">
        <f t="shared" si="6"/>
        <v>-</v>
      </c>
      <c r="F16" s="346" t="str">
        <f t="shared" si="6"/>
        <v>-</v>
      </c>
      <c r="G16" s="346">
        <f t="shared" si="6"/>
        <v>2</v>
      </c>
      <c r="H16" s="346" t="str">
        <f t="shared" si="6"/>
        <v>-</v>
      </c>
      <c r="I16" s="346" t="str">
        <f t="shared" si="6"/>
        <v>-</v>
      </c>
      <c r="J16" s="346">
        <f t="shared" si="6"/>
        <v>1</v>
      </c>
      <c r="K16" s="346" t="str">
        <f t="shared" si="6"/>
        <v>-</v>
      </c>
      <c r="L16" s="346">
        <f t="shared" si="6"/>
        <v>1</v>
      </c>
      <c r="M16" s="346" t="str">
        <f t="shared" si="6"/>
        <v>-</v>
      </c>
      <c r="N16" s="346" t="str">
        <f t="shared" si="6"/>
        <v>-</v>
      </c>
      <c r="O16" s="346">
        <f t="shared" si="6"/>
        <v>1</v>
      </c>
      <c r="P16" s="346">
        <f t="shared" si="6"/>
        <v>2</v>
      </c>
      <c r="Q16" s="346">
        <f t="shared" si="6"/>
        <v>2</v>
      </c>
      <c r="R16" s="346" t="str">
        <f t="shared" si="6"/>
        <v>-</v>
      </c>
      <c r="S16" s="346" t="str">
        <f t="shared" si="6"/>
        <v>-</v>
      </c>
      <c r="T16" s="346">
        <f t="shared" si="6"/>
        <v>1</v>
      </c>
      <c r="U16" s="413" t="str">
        <f>IF(SUM(U17:U20)=0,"-",SUM(U17:U20))</f>
        <v>-</v>
      </c>
      <c r="V16" s="568">
        <f t="shared" ref="V16" si="7">IF(SUM(V17:V20)=0,"-",SUM(V17:V20))</f>
        <v>4</v>
      </c>
      <c r="W16" s="847"/>
    </row>
    <row r="17" spans="1:23" s="91" customFormat="1" ht="15" customHeight="1">
      <c r="A17" s="238" t="s">
        <v>616</v>
      </c>
      <c r="B17" s="384">
        <f t="shared" si="0"/>
        <v>2</v>
      </c>
      <c r="C17" s="385" t="s">
        <v>829</v>
      </c>
      <c r="D17" s="385" t="s">
        <v>829</v>
      </c>
      <c r="E17" s="385" t="s">
        <v>829</v>
      </c>
      <c r="F17" s="385" t="s">
        <v>829</v>
      </c>
      <c r="G17" s="385">
        <v>2</v>
      </c>
      <c r="H17" s="385" t="s">
        <v>829</v>
      </c>
      <c r="I17" s="385" t="s">
        <v>829</v>
      </c>
      <c r="J17" s="385" t="s">
        <v>829</v>
      </c>
      <c r="K17" s="385" t="s">
        <v>829</v>
      </c>
      <c r="L17" s="385" t="s">
        <v>829</v>
      </c>
      <c r="M17" s="385" t="s">
        <v>829</v>
      </c>
      <c r="N17" s="385" t="s">
        <v>829</v>
      </c>
      <c r="O17" s="385" t="s">
        <v>829</v>
      </c>
      <c r="P17" s="385" t="s">
        <v>829</v>
      </c>
      <c r="Q17" s="385" t="s">
        <v>829</v>
      </c>
      <c r="R17" s="385" t="s">
        <v>829</v>
      </c>
      <c r="S17" s="385" t="s">
        <v>829</v>
      </c>
      <c r="T17" s="385" t="s">
        <v>829</v>
      </c>
      <c r="U17" s="385" t="s">
        <v>829</v>
      </c>
      <c r="V17" s="569" t="s">
        <v>829</v>
      </c>
      <c r="W17" s="847"/>
    </row>
    <row r="18" spans="1:23" s="91" customFormat="1" ht="15" customHeight="1">
      <c r="A18" s="239" t="s">
        <v>630</v>
      </c>
      <c r="B18" s="388">
        <f t="shared" si="0"/>
        <v>4</v>
      </c>
      <c r="C18" s="385" t="s">
        <v>829</v>
      </c>
      <c r="D18" s="385" t="s">
        <v>829</v>
      </c>
      <c r="E18" s="385" t="s">
        <v>829</v>
      </c>
      <c r="F18" s="385" t="s">
        <v>829</v>
      </c>
      <c r="G18" s="385" t="s">
        <v>829</v>
      </c>
      <c r="H18" s="385" t="s">
        <v>829</v>
      </c>
      <c r="I18" s="385" t="s">
        <v>829</v>
      </c>
      <c r="J18" s="385">
        <v>1</v>
      </c>
      <c r="K18" s="385" t="s">
        <v>829</v>
      </c>
      <c r="L18" s="385">
        <v>1</v>
      </c>
      <c r="M18" s="385" t="s">
        <v>829</v>
      </c>
      <c r="N18" s="385" t="s">
        <v>829</v>
      </c>
      <c r="O18" s="385">
        <v>1</v>
      </c>
      <c r="P18" s="385">
        <v>1</v>
      </c>
      <c r="Q18" s="385" t="s">
        <v>829</v>
      </c>
      <c r="R18" s="385" t="s">
        <v>829</v>
      </c>
      <c r="S18" s="385" t="s">
        <v>829</v>
      </c>
      <c r="T18" s="385" t="s">
        <v>829</v>
      </c>
      <c r="U18" s="385" t="s">
        <v>829</v>
      </c>
      <c r="V18" s="570">
        <v>1</v>
      </c>
      <c r="W18" s="847"/>
    </row>
    <row r="19" spans="1:23" s="91" customFormat="1" ht="15" customHeight="1">
      <c r="A19" s="239" t="s">
        <v>618</v>
      </c>
      <c r="B19" s="388">
        <f t="shared" si="0"/>
        <v>4</v>
      </c>
      <c r="C19" s="385">
        <v>1</v>
      </c>
      <c r="D19" s="385">
        <v>1</v>
      </c>
      <c r="E19" s="385" t="s">
        <v>829</v>
      </c>
      <c r="F19" s="385" t="s">
        <v>829</v>
      </c>
      <c r="G19" s="385" t="s">
        <v>829</v>
      </c>
      <c r="H19" s="385" t="s">
        <v>829</v>
      </c>
      <c r="I19" s="385" t="s">
        <v>829</v>
      </c>
      <c r="J19" s="385" t="s">
        <v>829</v>
      </c>
      <c r="K19" s="385" t="s">
        <v>829</v>
      </c>
      <c r="L19" s="385" t="s">
        <v>829</v>
      </c>
      <c r="M19" s="385" t="s">
        <v>829</v>
      </c>
      <c r="N19" s="385" t="s">
        <v>829</v>
      </c>
      <c r="O19" s="385" t="s">
        <v>829</v>
      </c>
      <c r="P19" s="385" t="s">
        <v>829</v>
      </c>
      <c r="Q19" s="385">
        <v>2</v>
      </c>
      <c r="R19" s="385" t="s">
        <v>829</v>
      </c>
      <c r="S19" s="385" t="s">
        <v>829</v>
      </c>
      <c r="T19" s="385" t="s">
        <v>829</v>
      </c>
      <c r="U19" s="385" t="s">
        <v>829</v>
      </c>
      <c r="V19" s="570">
        <v>3</v>
      </c>
      <c r="W19" s="847"/>
    </row>
    <row r="20" spans="1:23" s="91" customFormat="1" ht="15" customHeight="1">
      <c r="A20" s="240" t="s">
        <v>619</v>
      </c>
      <c r="B20" s="393">
        <f t="shared" si="0"/>
        <v>2</v>
      </c>
      <c r="C20" s="391" t="s">
        <v>829</v>
      </c>
      <c r="D20" s="391" t="s">
        <v>829</v>
      </c>
      <c r="E20" s="391" t="s">
        <v>829</v>
      </c>
      <c r="F20" s="391" t="s">
        <v>829</v>
      </c>
      <c r="G20" s="391" t="s">
        <v>829</v>
      </c>
      <c r="H20" s="391" t="s">
        <v>829</v>
      </c>
      <c r="I20" s="391" t="s">
        <v>829</v>
      </c>
      <c r="J20" s="391" t="s">
        <v>829</v>
      </c>
      <c r="K20" s="391" t="s">
        <v>829</v>
      </c>
      <c r="L20" s="391" t="s">
        <v>829</v>
      </c>
      <c r="M20" s="391" t="s">
        <v>829</v>
      </c>
      <c r="N20" s="391" t="s">
        <v>829</v>
      </c>
      <c r="O20" s="391" t="s">
        <v>829</v>
      </c>
      <c r="P20" s="391">
        <v>1</v>
      </c>
      <c r="Q20" s="391" t="s">
        <v>829</v>
      </c>
      <c r="R20" s="391" t="s">
        <v>829</v>
      </c>
      <c r="S20" s="391" t="s">
        <v>829</v>
      </c>
      <c r="T20" s="391">
        <v>1</v>
      </c>
      <c r="U20" s="571" t="s">
        <v>829</v>
      </c>
      <c r="V20" s="572" t="s">
        <v>829</v>
      </c>
      <c r="W20" s="847"/>
    </row>
    <row r="21" spans="1:23" s="91" customFormat="1" ht="15" customHeight="1">
      <c r="A21" s="509" t="s">
        <v>577</v>
      </c>
      <c r="B21" s="578"/>
      <c r="C21" s="578"/>
      <c r="D21" s="578"/>
      <c r="E21" s="578"/>
      <c r="F21" s="578"/>
      <c r="G21" s="578"/>
      <c r="H21" s="578"/>
      <c r="I21" s="578"/>
      <c r="J21" s="578"/>
      <c r="K21" s="578"/>
      <c r="L21" s="578"/>
      <c r="M21" s="578"/>
      <c r="N21" s="578"/>
      <c r="O21" s="578"/>
      <c r="P21" s="579"/>
      <c r="Q21" s="579"/>
      <c r="R21" s="593"/>
      <c r="S21" s="593"/>
      <c r="T21" s="593"/>
      <c r="U21" s="593"/>
      <c r="V21" s="593"/>
      <c r="W21" s="847"/>
    </row>
    <row r="22" spans="1:23" s="91" customFormat="1" ht="15" customHeight="1">
      <c r="A22" s="509"/>
      <c r="B22" s="578"/>
      <c r="C22" s="578"/>
      <c r="D22" s="578"/>
      <c r="E22" s="578"/>
      <c r="F22" s="578"/>
      <c r="G22" s="578"/>
      <c r="H22" s="578"/>
      <c r="I22" s="578"/>
      <c r="J22" s="578"/>
      <c r="K22" s="578"/>
      <c r="L22" s="578"/>
      <c r="M22" s="578"/>
      <c r="N22" s="578"/>
      <c r="O22" s="578"/>
      <c r="P22" s="579"/>
      <c r="Q22" s="579"/>
      <c r="R22" s="593"/>
      <c r="S22" s="593"/>
      <c r="T22" s="593"/>
      <c r="U22" s="593"/>
      <c r="V22" s="593"/>
      <c r="W22" s="847"/>
    </row>
    <row r="23" spans="1:23" s="91" customFormat="1" ht="15" customHeight="1">
      <c r="A23" s="1209" t="s">
        <v>596</v>
      </c>
      <c r="B23" s="1209"/>
      <c r="C23" s="1209"/>
      <c r="D23" s="1209"/>
      <c r="E23" s="1209"/>
      <c r="F23" s="1209"/>
      <c r="G23" s="1209"/>
      <c r="H23" s="1209"/>
      <c r="I23" s="1209"/>
      <c r="J23" s="1209"/>
      <c r="K23" s="1209"/>
      <c r="L23" s="1209"/>
      <c r="M23" s="1209"/>
      <c r="N23" s="1209"/>
      <c r="O23" s="1209"/>
      <c r="P23" s="1209"/>
      <c r="Q23" s="1209"/>
      <c r="R23" s="1209"/>
      <c r="S23" s="1209"/>
      <c r="T23" s="1209"/>
      <c r="U23" s="1209"/>
      <c r="V23" s="1209"/>
      <c r="W23" s="847"/>
    </row>
    <row r="24" spans="1:23" s="194" customFormat="1" ht="17.25" customHeight="1">
      <c r="A24" s="160"/>
      <c r="B24" s="143"/>
      <c r="C24" s="143"/>
      <c r="D24" s="143"/>
      <c r="E24" s="143"/>
      <c r="F24" s="143"/>
      <c r="G24" s="143"/>
      <c r="H24" s="143"/>
      <c r="I24" s="143"/>
      <c r="J24" s="143"/>
      <c r="K24" s="143"/>
      <c r="L24" s="143"/>
      <c r="M24" s="143"/>
      <c r="N24" s="143"/>
      <c r="O24" s="143"/>
      <c r="P24" s="143"/>
      <c r="Q24" s="143"/>
      <c r="R24" s="143"/>
      <c r="S24" s="143"/>
      <c r="T24" s="143"/>
      <c r="U24" s="143"/>
      <c r="V24" s="143"/>
      <c r="W24" s="195"/>
    </row>
    <row r="25" spans="1:23" s="194" customFormat="1" ht="17.25" customHeight="1">
      <c r="A25" s="160"/>
      <c r="B25" s="143"/>
      <c r="C25" s="143"/>
      <c r="D25" s="143"/>
      <c r="E25" s="143"/>
      <c r="F25" s="143"/>
      <c r="G25" s="143"/>
      <c r="H25" s="143"/>
      <c r="I25" s="143"/>
      <c r="J25" s="143"/>
      <c r="K25" s="143"/>
      <c r="L25" s="143"/>
      <c r="M25" s="143"/>
      <c r="N25" s="143"/>
      <c r="O25" s="143"/>
      <c r="P25" s="143"/>
      <c r="Q25" s="143"/>
      <c r="R25" s="143"/>
      <c r="S25" s="143"/>
      <c r="T25" s="143"/>
      <c r="U25" s="143"/>
      <c r="V25" s="143"/>
      <c r="W25" s="195"/>
    </row>
    <row r="26" spans="1:23" s="194" customFormat="1" ht="17.25" customHeight="1">
      <c r="A26" s="160"/>
      <c r="B26" s="143"/>
      <c r="C26" s="143"/>
      <c r="D26" s="143"/>
      <c r="E26" s="143"/>
      <c r="F26" s="143"/>
      <c r="G26" s="143"/>
      <c r="H26" s="143"/>
      <c r="I26" s="143"/>
      <c r="J26" s="143"/>
      <c r="K26" s="143"/>
      <c r="L26" s="143"/>
      <c r="M26" s="143"/>
      <c r="N26" s="143"/>
      <c r="O26" s="143"/>
      <c r="P26" s="143"/>
      <c r="Q26" s="143"/>
      <c r="R26" s="143"/>
      <c r="S26" s="143"/>
      <c r="T26" s="143"/>
      <c r="U26" s="143"/>
      <c r="V26" s="143"/>
      <c r="W26" s="195"/>
    </row>
    <row r="27" spans="1:23" s="114" customFormat="1" ht="12" customHeight="1"/>
    <row r="28" spans="1:23" s="114" customFormat="1" ht="28.5" customHeight="1"/>
    <row r="29" spans="1:23" s="114" customFormat="1" ht="12" customHeight="1">
      <c r="A29" s="179"/>
      <c r="B29" s="198"/>
      <c r="C29" s="198"/>
      <c r="D29" s="198"/>
      <c r="E29" s="198"/>
      <c r="F29" s="198"/>
      <c r="G29" s="198"/>
      <c r="H29" s="198"/>
      <c r="I29" s="198"/>
      <c r="J29" s="198"/>
      <c r="K29" s="198"/>
      <c r="L29" s="198"/>
      <c r="M29" s="198"/>
      <c r="N29" s="198"/>
      <c r="O29" s="198"/>
      <c r="P29" s="198"/>
      <c r="Q29" s="198"/>
    </row>
    <row r="30" spans="1:23" s="114" customFormat="1" ht="12" customHeight="1">
      <c r="A30" s="179"/>
      <c r="B30" s="198"/>
      <c r="C30" s="198"/>
      <c r="D30" s="198"/>
      <c r="E30" s="198"/>
      <c r="F30" s="198"/>
      <c r="G30" s="198"/>
      <c r="H30" s="198"/>
      <c r="I30" s="198"/>
      <c r="J30" s="198"/>
      <c r="K30" s="198"/>
      <c r="L30" s="198"/>
      <c r="M30" s="198"/>
      <c r="N30" s="198"/>
      <c r="O30" s="198"/>
      <c r="P30" s="198"/>
      <c r="Q30" s="198"/>
    </row>
    <row r="31" spans="1:23" s="114" customFormat="1" ht="12" customHeight="1">
      <c r="A31" s="179"/>
      <c r="B31" s="198"/>
      <c r="C31" s="198"/>
      <c r="D31" s="198"/>
      <c r="E31" s="198"/>
      <c r="F31" s="198"/>
      <c r="G31" s="198"/>
      <c r="H31" s="198"/>
      <c r="I31" s="198"/>
      <c r="J31" s="198"/>
      <c r="K31" s="198"/>
      <c r="L31" s="198"/>
      <c r="M31" s="198"/>
      <c r="N31" s="198"/>
      <c r="O31" s="198"/>
      <c r="P31" s="198"/>
      <c r="Q31" s="198"/>
    </row>
    <row r="32" spans="1:23" s="114" customFormat="1" ht="14.25" customHeight="1">
      <c r="A32" s="1208"/>
      <c r="B32" s="1208"/>
      <c r="C32" s="1208"/>
      <c r="D32" s="1208"/>
      <c r="E32" s="1208"/>
      <c r="F32" s="1208"/>
      <c r="G32" s="1208"/>
      <c r="H32" s="1208"/>
      <c r="I32" s="1208"/>
      <c r="J32" s="1208"/>
      <c r="K32" s="1208"/>
      <c r="L32" s="1208"/>
      <c r="M32" s="1208"/>
      <c r="N32" s="1208"/>
      <c r="O32" s="1208"/>
      <c r="P32" s="1208"/>
      <c r="Q32" s="1208"/>
      <c r="R32" s="1208"/>
      <c r="S32" s="1208"/>
      <c r="T32" s="1208"/>
      <c r="U32" s="1208"/>
      <c r="V32" s="1208"/>
    </row>
    <row r="33" spans="1:1" s="103" customFormat="1" ht="12" customHeight="1">
      <c r="A33" s="101"/>
    </row>
  </sheetData>
  <customSheetViews>
    <customSheetView guid="{8B4C5619-54EF-4E9D-AF19-AC3668C76619}" showPageBreaks="1" showGridLines="0" outlineSymbols="0" printArea="1" view="pageBreakPreview">
      <selection activeCell="T16" sqref="T16"/>
      <rowBreaks count="3" manualBreakCount="3">
        <brk id="10017" min="286" max="27697" man="1"/>
        <brk id="16525" min="282" max="36097" man="1"/>
        <brk id="22817" min="278" max="42565" man="1"/>
      </rowBreaks>
      <pageMargins left="0.78740157480314965" right="0.78740157480314965" top="0.78740157480314965" bottom="0.78740157480314965" header="0" footer="0"/>
      <headerFooter alignWithMargins="0"/>
    </customSheetView>
  </customSheetViews>
  <mergeCells count="2">
    <mergeCell ref="A23:V23"/>
    <mergeCell ref="A32:V32"/>
  </mergeCells>
  <phoneticPr fontId="2"/>
  <pageMargins left="0.39370078740157483" right="0.39370078740157483" top="0.78740157480314965" bottom="0.78740157480314965" header="0" footer="0"/>
  <headerFooter alignWithMargins="0">
    <oddFooter>&amp;R&amp;D&amp;T</oddFooter>
  </headerFooter>
  <rowBreaks count="3" manualBreakCount="3">
    <brk id="10017" min="286" max="27697" man="1"/>
    <brk id="16525" min="282" max="36097" man="1"/>
    <brk id="22817" min="278" max="4256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6"/>
  <sheetViews>
    <sheetView showOutlineSymbols="0" view="pageBreakPreview" zoomScaleNormal="75" workbookViewId="0">
      <pane xSplit="1" ySplit="5" topLeftCell="B6" activePane="bottomRight" state="frozen"/>
      <selection pane="topRight" activeCell="B1" sqref="B1"/>
      <selection pane="bottomLeft" activeCell="A6" sqref="A6"/>
      <selection pane="bottomRight" activeCell="E6" sqref="E6:J7"/>
    </sheetView>
  </sheetViews>
  <sheetFormatPr defaultRowHeight="12"/>
  <cols>
    <col min="1" max="1" width="13.625" style="823" customWidth="1"/>
    <col min="2" max="10" width="10.625" style="804" customWidth="1"/>
    <col min="11" max="11" width="5.375" style="804" customWidth="1"/>
    <col min="12" max="12" width="12.625" style="804" customWidth="1"/>
    <col min="13" max="16384" width="9" style="804"/>
  </cols>
  <sheetData>
    <row r="1" spans="1:15" s="177" customFormat="1" ht="16.5" customHeight="1">
      <c r="A1" s="277" t="s">
        <v>366</v>
      </c>
      <c r="B1" s="277"/>
      <c r="C1" s="277"/>
      <c r="D1" s="277"/>
      <c r="E1" s="277"/>
      <c r="F1" s="277"/>
      <c r="G1" s="277"/>
      <c r="H1" s="281"/>
      <c r="I1" s="281"/>
      <c r="J1" s="304" t="s">
        <v>815</v>
      </c>
      <c r="K1" s="145"/>
      <c r="L1" s="808"/>
      <c r="M1" s="108"/>
      <c r="N1" s="108"/>
      <c r="O1" s="108"/>
    </row>
    <row r="2" spans="1:15" ht="15" customHeight="1">
      <c r="A2" s="580"/>
      <c r="B2" s="1049" t="s">
        <v>367</v>
      </c>
      <c r="C2" s="1050"/>
      <c r="D2" s="1050"/>
      <c r="E2" s="1050"/>
      <c r="F2" s="1050"/>
      <c r="G2" s="1050"/>
      <c r="H2" s="1050"/>
      <c r="I2" s="1210"/>
      <c r="J2" s="1211" t="s">
        <v>712</v>
      </c>
      <c r="K2" s="1214"/>
      <c r="L2" s="1215"/>
    </row>
    <row r="3" spans="1:15" s="806" customFormat="1" ht="15" customHeight="1">
      <c r="A3" s="581"/>
      <c r="B3" s="1164" t="s">
        <v>353</v>
      </c>
      <c r="C3" s="1120" t="s">
        <v>368</v>
      </c>
      <c r="D3" s="1120"/>
      <c r="E3" s="1120"/>
      <c r="F3" s="1120"/>
      <c r="G3" s="1120"/>
      <c r="H3" s="1120"/>
      <c r="I3" s="1211" t="s">
        <v>737</v>
      </c>
      <c r="J3" s="1212"/>
      <c r="K3" s="1214"/>
      <c r="L3" s="1215"/>
    </row>
    <row r="4" spans="1:15" s="806" customFormat="1" ht="28.5" customHeight="1">
      <c r="A4" s="581"/>
      <c r="B4" s="1164"/>
      <c r="C4" s="1164" t="s">
        <v>353</v>
      </c>
      <c r="D4" s="1120" t="s">
        <v>369</v>
      </c>
      <c r="E4" s="1120"/>
      <c r="F4" s="1120"/>
      <c r="G4" s="1120" t="s">
        <v>736</v>
      </c>
      <c r="H4" s="1120" t="s">
        <v>711</v>
      </c>
      <c r="I4" s="1212"/>
      <c r="J4" s="1213"/>
      <c r="K4" s="1214"/>
      <c r="L4" s="1215"/>
    </row>
    <row r="5" spans="1:15" s="806" customFormat="1" ht="39" customHeight="1">
      <c r="A5" s="582"/>
      <c r="B5" s="1164"/>
      <c r="C5" s="1164"/>
      <c r="D5" s="704" t="s">
        <v>353</v>
      </c>
      <c r="E5" s="701" t="s">
        <v>370</v>
      </c>
      <c r="F5" s="701" t="s">
        <v>371</v>
      </c>
      <c r="G5" s="1120"/>
      <c r="H5" s="1120"/>
      <c r="I5" s="1213"/>
      <c r="J5" s="701" t="s">
        <v>585</v>
      </c>
      <c r="K5" s="583"/>
      <c r="L5" s="714"/>
    </row>
    <row r="6" spans="1:15" s="842" customFormat="1" ht="15" customHeight="1">
      <c r="A6" s="576" t="s">
        <v>480</v>
      </c>
      <c r="B6" s="584">
        <f t="shared" ref="B6:B23" si="0">IF(SUM(C6,I6)=0,"-",SUM(C6,I6))</f>
        <v>18280</v>
      </c>
      <c r="C6" s="584">
        <f t="shared" ref="C6:C23" si="1">IF(SUM(D6,G6:H6)=0,"-",SUM(D6,G6:H6))</f>
        <v>14123</v>
      </c>
      <c r="D6" s="584">
        <f t="shared" ref="D6:D23" si="2">IF(SUM(E6:F6)=0,"-",SUM(E6:F6))</f>
        <v>7131</v>
      </c>
      <c r="E6" s="337">
        <v>6676</v>
      </c>
      <c r="F6" s="337">
        <v>455</v>
      </c>
      <c r="G6" s="337">
        <v>5118</v>
      </c>
      <c r="H6" s="337">
        <v>1874</v>
      </c>
      <c r="I6" s="337">
        <v>4157</v>
      </c>
      <c r="J6" s="337">
        <v>6675</v>
      </c>
      <c r="K6" s="574"/>
      <c r="L6" s="369"/>
      <c r="M6" s="585"/>
      <c r="N6" s="77"/>
      <c r="O6" s="77"/>
    </row>
    <row r="7" spans="1:15" s="842" customFormat="1" ht="15" customHeight="1">
      <c r="A7" s="576" t="s">
        <v>392</v>
      </c>
      <c r="B7" s="584">
        <f t="shared" si="0"/>
        <v>533</v>
      </c>
      <c r="C7" s="584">
        <f t="shared" si="1"/>
        <v>412</v>
      </c>
      <c r="D7" s="584">
        <f t="shared" si="2"/>
        <v>216</v>
      </c>
      <c r="E7" s="337">
        <v>199</v>
      </c>
      <c r="F7" s="337">
        <v>17</v>
      </c>
      <c r="G7" s="337">
        <v>147</v>
      </c>
      <c r="H7" s="337">
        <v>49</v>
      </c>
      <c r="I7" s="337">
        <v>121</v>
      </c>
      <c r="J7" s="337">
        <v>155</v>
      </c>
      <c r="K7" s="574"/>
      <c r="L7" s="369"/>
      <c r="M7" s="585"/>
      <c r="N7" s="77"/>
      <c r="O7" s="77"/>
    </row>
    <row r="8" spans="1:15" s="91" customFormat="1" ht="15" customHeight="1">
      <c r="A8" s="678" t="s">
        <v>604</v>
      </c>
      <c r="B8" s="586">
        <f t="shared" si="0"/>
        <v>26</v>
      </c>
      <c r="C8" s="586">
        <f t="shared" si="1"/>
        <v>21</v>
      </c>
      <c r="D8" s="586">
        <f t="shared" si="2"/>
        <v>13</v>
      </c>
      <c r="E8" s="346">
        <f>IF(SUM(E9:E16)=0,"-",SUM(E9:E16))</f>
        <v>13</v>
      </c>
      <c r="F8" s="346" t="str">
        <f t="shared" ref="F8:J8" si="3">IF(SUM(F9:F16)=0,"-",SUM(F9:F16))</f>
        <v>-</v>
      </c>
      <c r="G8" s="346">
        <f t="shared" si="3"/>
        <v>4</v>
      </c>
      <c r="H8" s="346">
        <f t="shared" si="3"/>
        <v>4</v>
      </c>
      <c r="I8" s="346">
        <f t="shared" si="3"/>
        <v>5</v>
      </c>
      <c r="J8" s="346">
        <f t="shared" si="3"/>
        <v>10</v>
      </c>
      <c r="K8" s="574"/>
      <c r="L8" s="369"/>
      <c r="M8" s="366"/>
      <c r="N8" s="541"/>
      <c r="O8" s="541"/>
    </row>
    <row r="9" spans="1:15" s="91" customFormat="1" ht="15" customHeight="1">
      <c r="A9" s="238" t="s">
        <v>605</v>
      </c>
      <c r="B9" s="587">
        <f t="shared" si="0"/>
        <v>20</v>
      </c>
      <c r="C9" s="384">
        <f t="shared" si="1"/>
        <v>16</v>
      </c>
      <c r="D9" s="587">
        <f t="shared" si="2"/>
        <v>10</v>
      </c>
      <c r="E9" s="385">
        <v>10</v>
      </c>
      <c r="F9" s="385" t="s">
        <v>854</v>
      </c>
      <c r="G9" s="385">
        <v>4</v>
      </c>
      <c r="H9" s="385">
        <v>2</v>
      </c>
      <c r="I9" s="385">
        <v>4</v>
      </c>
      <c r="J9" s="385">
        <v>10</v>
      </c>
      <c r="K9" s="574"/>
      <c r="L9" s="369"/>
      <c r="M9" s="588"/>
      <c r="N9" s="589"/>
    </row>
    <row r="10" spans="1:15" s="91" customFormat="1" ht="15" customHeight="1">
      <c r="A10" s="239" t="s">
        <v>606</v>
      </c>
      <c r="B10" s="590">
        <f t="shared" si="0"/>
        <v>1</v>
      </c>
      <c r="C10" s="388">
        <f t="shared" si="1"/>
        <v>1</v>
      </c>
      <c r="D10" s="388" t="str">
        <f t="shared" si="2"/>
        <v>-</v>
      </c>
      <c r="E10" s="385" t="s">
        <v>854</v>
      </c>
      <c r="F10" s="385" t="s">
        <v>854</v>
      </c>
      <c r="G10" s="385" t="s">
        <v>854</v>
      </c>
      <c r="H10" s="385">
        <v>1</v>
      </c>
      <c r="I10" s="385" t="s">
        <v>854</v>
      </c>
      <c r="J10" s="385" t="s">
        <v>854</v>
      </c>
      <c r="K10" s="574"/>
      <c r="L10" s="369"/>
      <c r="M10" s="588"/>
      <c r="N10" s="589"/>
    </row>
    <row r="11" spans="1:15" s="91" customFormat="1" ht="15" customHeight="1">
      <c r="A11" s="239" t="s">
        <v>620</v>
      </c>
      <c r="B11" s="590" t="str">
        <f t="shared" si="0"/>
        <v>-</v>
      </c>
      <c r="C11" s="388" t="str">
        <f t="shared" si="1"/>
        <v>-</v>
      </c>
      <c r="D11" s="388" t="str">
        <f t="shared" si="2"/>
        <v>-</v>
      </c>
      <c r="E11" s="385" t="s">
        <v>854</v>
      </c>
      <c r="F11" s="385" t="s">
        <v>854</v>
      </c>
      <c r="G11" s="385" t="s">
        <v>854</v>
      </c>
      <c r="H11" s="385" t="s">
        <v>854</v>
      </c>
      <c r="I11" s="385" t="s">
        <v>854</v>
      </c>
      <c r="J11" s="385" t="s">
        <v>854</v>
      </c>
      <c r="K11" s="574"/>
      <c r="L11" s="369"/>
      <c r="M11" s="588"/>
      <c r="N11" s="589"/>
    </row>
    <row r="12" spans="1:15" s="91" customFormat="1" ht="15" customHeight="1">
      <c r="A12" s="239" t="s">
        <v>608</v>
      </c>
      <c r="B12" s="590" t="str">
        <f t="shared" si="0"/>
        <v>-</v>
      </c>
      <c r="C12" s="388" t="str">
        <f t="shared" si="1"/>
        <v>-</v>
      </c>
      <c r="D12" s="388" t="str">
        <f t="shared" si="2"/>
        <v>-</v>
      </c>
      <c r="E12" s="385" t="s">
        <v>854</v>
      </c>
      <c r="F12" s="385" t="s">
        <v>854</v>
      </c>
      <c r="G12" s="385" t="s">
        <v>854</v>
      </c>
      <c r="H12" s="385" t="s">
        <v>854</v>
      </c>
      <c r="I12" s="385" t="s">
        <v>854</v>
      </c>
      <c r="J12" s="385" t="s">
        <v>854</v>
      </c>
      <c r="K12" s="574"/>
      <c r="L12" s="369"/>
      <c r="M12" s="588"/>
      <c r="N12" s="589"/>
    </row>
    <row r="13" spans="1:15" s="91" customFormat="1" ht="15" customHeight="1">
      <c r="A13" s="239" t="s">
        <v>609</v>
      </c>
      <c r="B13" s="590">
        <f t="shared" si="0"/>
        <v>2</v>
      </c>
      <c r="C13" s="388">
        <f t="shared" si="1"/>
        <v>2</v>
      </c>
      <c r="D13" s="388">
        <f t="shared" si="2"/>
        <v>2</v>
      </c>
      <c r="E13" s="385">
        <v>2</v>
      </c>
      <c r="F13" s="385" t="s">
        <v>854</v>
      </c>
      <c r="G13" s="385" t="s">
        <v>854</v>
      </c>
      <c r="H13" s="385" t="s">
        <v>854</v>
      </c>
      <c r="I13" s="385" t="s">
        <v>854</v>
      </c>
      <c r="J13" s="385" t="s">
        <v>854</v>
      </c>
      <c r="K13" s="574"/>
      <c r="L13" s="369"/>
      <c r="M13" s="588"/>
      <c r="N13" s="589"/>
    </row>
    <row r="14" spans="1:15" s="91" customFormat="1" ht="15" customHeight="1">
      <c r="A14" s="239" t="s">
        <v>610</v>
      </c>
      <c r="B14" s="590">
        <f t="shared" si="0"/>
        <v>1</v>
      </c>
      <c r="C14" s="388">
        <f t="shared" si="1"/>
        <v>1</v>
      </c>
      <c r="D14" s="388">
        <f t="shared" si="2"/>
        <v>1</v>
      </c>
      <c r="E14" s="385">
        <v>1</v>
      </c>
      <c r="F14" s="385" t="s">
        <v>854</v>
      </c>
      <c r="G14" s="385" t="s">
        <v>854</v>
      </c>
      <c r="H14" s="385" t="s">
        <v>854</v>
      </c>
      <c r="I14" s="385" t="s">
        <v>854</v>
      </c>
      <c r="J14" s="385" t="s">
        <v>854</v>
      </c>
      <c r="K14" s="574"/>
      <c r="L14" s="369"/>
      <c r="M14" s="588"/>
      <c r="N14" s="589"/>
    </row>
    <row r="15" spans="1:15" s="91" customFormat="1" ht="15" customHeight="1">
      <c r="A15" s="239" t="s">
        <v>611</v>
      </c>
      <c r="B15" s="590">
        <f t="shared" si="0"/>
        <v>1</v>
      </c>
      <c r="C15" s="388">
        <f t="shared" si="1"/>
        <v>1</v>
      </c>
      <c r="D15" s="388" t="str">
        <f t="shared" si="2"/>
        <v>-</v>
      </c>
      <c r="E15" s="385" t="s">
        <v>854</v>
      </c>
      <c r="F15" s="385" t="s">
        <v>854</v>
      </c>
      <c r="G15" s="385" t="s">
        <v>854</v>
      </c>
      <c r="H15" s="385">
        <v>1</v>
      </c>
      <c r="I15" s="385" t="s">
        <v>854</v>
      </c>
      <c r="J15" s="385" t="s">
        <v>854</v>
      </c>
      <c r="K15" s="574"/>
      <c r="L15" s="369"/>
      <c r="M15" s="588"/>
      <c r="N15" s="589"/>
    </row>
    <row r="16" spans="1:15" s="91" customFormat="1" ht="15" customHeight="1">
      <c r="A16" s="239" t="s">
        <v>612</v>
      </c>
      <c r="B16" s="591">
        <f t="shared" si="0"/>
        <v>1</v>
      </c>
      <c r="C16" s="393" t="str">
        <f t="shared" si="1"/>
        <v>-</v>
      </c>
      <c r="D16" s="393" t="str">
        <f t="shared" si="2"/>
        <v>-</v>
      </c>
      <c r="E16" s="385" t="s">
        <v>854</v>
      </c>
      <c r="F16" s="385" t="s">
        <v>854</v>
      </c>
      <c r="G16" s="385" t="s">
        <v>854</v>
      </c>
      <c r="H16" s="385" t="s">
        <v>854</v>
      </c>
      <c r="I16" s="385">
        <v>1</v>
      </c>
      <c r="J16" s="385" t="s">
        <v>854</v>
      </c>
      <c r="K16" s="574"/>
      <c r="L16" s="369"/>
      <c r="M16" s="588"/>
      <c r="N16" s="589"/>
    </row>
    <row r="17" spans="1:14" s="91" customFormat="1" ht="15" customHeight="1">
      <c r="A17" s="678" t="s">
        <v>613</v>
      </c>
      <c r="B17" s="586">
        <f t="shared" si="0"/>
        <v>2</v>
      </c>
      <c r="C17" s="346">
        <f t="shared" si="1"/>
        <v>2</v>
      </c>
      <c r="D17" s="346">
        <f t="shared" si="2"/>
        <v>1</v>
      </c>
      <c r="E17" s="346">
        <f>IF(SUM(E18)=0,"-",SUM(E18))</f>
        <v>1</v>
      </c>
      <c r="F17" s="346" t="str">
        <f t="shared" ref="F17:J17" si="4">IF(SUM(F18)=0,"-",SUM(F18))</f>
        <v>-</v>
      </c>
      <c r="G17" s="346">
        <f t="shared" si="4"/>
        <v>1</v>
      </c>
      <c r="H17" s="346" t="str">
        <f t="shared" si="4"/>
        <v>-</v>
      </c>
      <c r="I17" s="346" t="str">
        <f t="shared" si="4"/>
        <v>-</v>
      </c>
      <c r="J17" s="346" t="str">
        <f t="shared" si="4"/>
        <v>-</v>
      </c>
      <c r="K17" s="574"/>
      <c r="L17" s="369"/>
      <c r="M17" s="588"/>
      <c r="N17" s="589"/>
    </row>
    <row r="18" spans="1:14" s="91" customFormat="1" ht="15" customHeight="1">
      <c r="A18" s="238" t="s">
        <v>614</v>
      </c>
      <c r="B18" s="592">
        <f t="shared" si="0"/>
        <v>2</v>
      </c>
      <c r="C18" s="396">
        <f t="shared" si="1"/>
        <v>2</v>
      </c>
      <c r="D18" s="396">
        <f t="shared" si="2"/>
        <v>1</v>
      </c>
      <c r="E18" s="354">
        <v>1</v>
      </c>
      <c r="F18" s="354" t="s">
        <v>241</v>
      </c>
      <c r="G18" s="354">
        <v>1</v>
      </c>
      <c r="H18" s="354" t="s">
        <v>241</v>
      </c>
      <c r="I18" s="354" t="s">
        <v>241</v>
      </c>
      <c r="J18" s="354" t="s">
        <v>241</v>
      </c>
      <c r="K18" s="574"/>
      <c r="L18" s="369"/>
      <c r="M18" s="588"/>
      <c r="N18" s="589"/>
    </row>
    <row r="19" spans="1:14" s="91" customFormat="1" ht="15" customHeight="1">
      <c r="A19" s="261" t="s">
        <v>615</v>
      </c>
      <c r="B19" s="586">
        <f t="shared" si="0"/>
        <v>3</v>
      </c>
      <c r="C19" s="346">
        <f t="shared" si="1"/>
        <v>3</v>
      </c>
      <c r="D19" s="346">
        <f t="shared" si="2"/>
        <v>1</v>
      </c>
      <c r="E19" s="346">
        <f>IF(SUM(E20:E23)=0,"-",SUM(E20:E23))</f>
        <v>1</v>
      </c>
      <c r="F19" s="346" t="str">
        <f t="shared" ref="F19:J19" si="5">IF(SUM(F20:F23)=0,"-",SUM(F20:F23))</f>
        <v>-</v>
      </c>
      <c r="G19" s="346">
        <f t="shared" si="5"/>
        <v>1</v>
      </c>
      <c r="H19" s="346">
        <f t="shared" si="5"/>
        <v>1</v>
      </c>
      <c r="I19" s="346" t="str">
        <f t="shared" si="5"/>
        <v>-</v>
      </c>
      <c r="J19" s="346" t="str">
        <f t="shared" si="5"/>
        <v>-</v>
      </c>
      <c r="K19" s="574"/>
      <c r="L19" s="369"/>
      <c r="M19" s="588"/>
      <c r="N19" s="589"/>
    </row>
    <row r="20" spans="1:14" s="91" customFormat="1" ht="15" customHeight="1">
      <c r="A20" s="238" t="s">
        <v>616</v>
      </c>
      <c r="B20" s="587" t="str">
        <f t="shared" si="0"/>
        <v>-</v>
      </c>
      <c r="C20" s="384" t="str">
        <f t="shared" si="1"/>
        <v>-</v>
      </c>
      <c r="D20" s="384" t="str">
        <f t="shared" si="2"/>
        <v>-</v>
      </c>
      <c r="E20" s="382" t="s">
        <v>829</v>
      </c>
      <c r="F20" s="382" t="s">
        <v>829</v>
      </c>
      <c r="G20" s="382" t="s">
        <v>829</v>
      </c>
      <c r="H20" s="382" t="s">
        <v>829</v>
      </c>
      <c r="I20" s="382" t="s">
        <v>829</v>
      </c>
      <c r="J20" s="382" t="s">
        <v>829</v>
      </c>
      <c r="K20" s="574"/>
      <c r="L20" s="369"/>
      <c r="M20" s="588"/>
      <c r="N20" s="589"/>
    </row>
    <row r="21" spans="1:14" s="91" customFormat="1" ht="15" customHeight="1">
      <c r="A21" s="239" t="s">
        <v>617</v>
      </c>
      <c r="B21" s="590">
        <f t="shared" si="0"/>
        <v>1</v>
      </c>
      <c r="C21" s="388">
        <f t="shared" si="1"/>
        <v>1</v>
      </c>
      <c r="D21" s="388" t="str">
        <f t="shared" si="2"/>
        <v>-</v>
      </c>
      <c r="E21" s="385" t="s">
        <v>829</v>
      </c>
      <c r="F21" s="385" t="s">
        <v>829</v>
      </c>
      <c r="G21" s="385" t="s">
        <v>829</v>
      </c>
      <c r="H21" s="385">
        <v>1</v>
      </c>
      <c r="I21" s="385" t="s">
        <v>829</v>
      </c>
      <c r="J21" s="385" t="s">
        <v>829</v>
      </c>
      <c r="K21" s="574"/>
      <c r="L21" s="369"/>
      <c r="M21" s="588"/>
      <c r="N21" s="589"/>
    </row>
    <row r="22" spans="1:14" s="91" customFormat="1" ht="15" customHeight="1">
      <c r="A22" s="239" t="s">
        <v>618</v>
      </c>
      <c r="B22" s="590" t="str">
        <f t="shared" si="0"/>
        <v>-</v>
      </c>
      <c r="C22" s="388" t="str">
        <f t="shared" si="1"/>
        <v>-</v>
      </c>
      <c r="D22" s="388" t="str">
        <f t="shared" si="2"/>
        <v>-</v>
      </c>
      <c r="E22" s="385" t="s">
        <v>829</v>
      </c>
      <c r="F22" s="385" t="s">
        <v>829</v>
      </c>
      <c r="G22" s="385" t="s">
        <v>829</v>
      </c>
      <c r="H22" s="385" t="s">
        <v>829</v>
      </c>
      <c r="I22" s="385" t="s">
        <v>829</v>
      </c>
      <c r="J22" s="385" t="s">
        <v>829</v>
      </c>
      <c r="K22" s="574"/>
      <c r="L22" s="369"/>
      <c r="M22" s="588"/>
      <c r="N22" s="589"/>
    </row>
    <row r="23" spans="1:14" s="91" customFormat="1" ht="15" customHeight="1">
      <c r="A23" s="240" t="s">
        <v>619</v>
      </c>
      <c r="B23" s="591">
        <f t="shared" si="0"/>
        <v>2</v>
      </c>
      <c r="C23" s="393">
        <f t="shared" si="1"/>
        <v>2</v>
      </c>
      <c r="D23" s="393">
        <f t="shared" si="2"/>
        <v>1</v>
      </c>
      <c r="E23" s="391">
        <v>1</v>
      </c>
      <c r="F23" s="391" t="s">
        <v>830</v>
      </c>
      <c r="G23" s="391">
        <v>1</v>
      </c>
      <c r="H23" s="391" t="s">
        <v>829</v>
      </c>
      <c r="I23" s="391" t="s">
        <v>829</v>
      </c>
      <c r="J23" s="391" t="s">
        <v>829</v>
      </c>
      <c r="K23" s="574"/>
      <c r="L23" s="369"/>
      <c r="M23" s="588"/>
      <c r="N23" s="589"/>
    </row>
    <row r="24" spans="1:14" s="91" customFormat="1" ht="15" customHeight="1">
      <c r="A24" s="509" t="s">
        <v>577</v>
      </c>
      <c r="B24" s="578"/>
      <c r="C24" s="578"/>
      <c r="D24" s="578"/>
      <c r="E24" s="578"/>
      <c r="F24" s="578"/>
      <c r="G24" s="578"/>
      <c r="H24" s="578"/>
      <c r="I24" s="578"/>
      <c r="J24" s="578"/>
      <c r="K24" s="369"/>
      <c r="L24" s="369"/>
      <c r="M24" s="588"/>
      <c r="N24" s="589"/>
    </row>
    <row r="25" spans="1:14" s="91" customFormat="1" ht="15" customHeight="1">
      <c r="A25" s="509"/>
      <c r="B25" s="578"/>
      <c r="C25" s="578"/>
      <c r="D25" s="578"/>
      <c r="E25" s="578"/>
      <c r="F25" s="578"/>
      <c r="G25" s="578"/>
      <c r="H25" s="578"/>
      <c r="I25" s="578"/>
      <c r="J25" s="578"/>
      <c r="K25" s="369"/>
      <c r="L25" s="369"/>
      <c r="M25" s="588"/>
      <c r="N25" s="589"/>
    </row>
    <row r="26" spans="1:14" s="91" customFormat="1" ht="15" customHeight="1">
      <c r="A26" s="593" t="s">
        <v>596</v>
      </c>
      <c r="B26" s="593"/>
      <c r="C26" s="593"/>
      <c r="D26" s="593"/>
      <c r="E26" s="593"/>
      <c r="F26" s="593"/>
      <c r="G26" s="593"/>
      <c r="H26" s="593"/>
      <c r="I26" s="593"/>
      <c r="J26" s="593"/>
      <c r="K26" s="593"/>
      <c r="L26" s="593"/>
      <c r="M26" s="588"/>
      <c r="N26" s="589"/>
    </row>
    <row r="27" spans="1:14" s="194" customFormat="1" ht="17.25" customHeight="1">
      <c r="A27" s="160"/>
      <c r="B27" s="262"/>
      <c r="C27" s="143"/>
      <c r="D27" s="143"/>
      <c r="E27" s="143"/>
      <c r="F27" s="143"/>
      <c r="G27" s="143"/>
      <c r="H27" s="143"/>
      <c r="I27" s="143"/>
      <c r="J27" s="143"/>
      <c r="K27" s="143"/>
      <c r="L27" s="143"/>
      <c r="M27" s="201"/>
      <c r="N27" s="196"/>
    </row>
    <row r="28" spans="1:14" s="194" customFormat="1" ht="17.25" customHeight="1">
      <c r="A28" s="160"/>
      <c r="B28" s="262"/>
      <c r="C28" s="143"/>
      <c r="D28" s="143"/>
      <c r="E28" s="143"/>
      <c r="F28" s="143"/>
      <c r="G28" s="143"/>
      <c r="H28" s="143"/>
      <c r="I28" s="143"/>
      <c r="J28" s="143"/>
      <c r="K28" s="143"/>
      <c r="L28" s="143"/>
      <c r="M28" s="201"/>
      <c r="N28" s="196"/>
    </row>
    <row r="29" spans="1:14" s="194" customFormat="1" ht="17.25" customHeight="1">
      <c r="A29" s="160"/>
      <c r="B29" s="262"/>
      <c r="C29" s="143"/>
      <c r="D29" s="143"/>
      <c r="E29" s="143"/>
      <c r="F29" s="143"/>
      <c r="G29" s="143"/>
      <c r="H29" s="143"/>
      <c r="I29" s="143"/>
      <c r="J29" s="143"/>
      <c r="K29" s="143"/>
      <c r="L29" s="143"/>
      <c r="M29" s="201"/>
      <c r="N29" s="196"/>
    </row>
    <row r="30" spans="1:14" s="177" customFormat="1" ht="15">
      <c r="K30" s="197"/>
      <c r="L30" s="197"/>
    </row>
    <row r="31" spans="1:14" s="177" customFormat="1" ht="26.25" customHeight="1"/>
    <row r="32" spans="1:14" s="177" customFormat="1" ht="15">
      <c r="A32" s="843"/>
    </row>
    <row r="33" spans="1:12" s="177" customFormat="1" ht="15">
      <c r="A33" s="179"/>
      <c r="B33" s="114"/>
      <c r="C33" s="114"/>
      <c r="D33" s="114"/>
      <c r="E33" s="114"/>
      <c r="F33" s="114"/>
      <c r="G33" s="114"/>
      <c r="H33" s="114"/>
      <c r="I33" s="114"/>
      <c r="J33" s="114"/>
      <c r="K33" s="114"/>
      <c r="L33" s="114"/>
    </row>
    <row r="34" spans="1:12" s="177" customFormat="1" ht="15">
      <c r="A34" s="179"/>
      <c r="B34" s="114"/>
      <c r="C34" s="114"/>
      <c r="D34" s="114"/>
      <c r="E34" s="114"/>
      <c r="F34" s="114"/>
      <c r="G34" s="114"/>
      <c r="H34" s="114"/>
      <c r="I34" s="114"/>
      <c r="J34" s="114"/>
      <c r="K34" s="114"/>
      <c r="L34" s="114"/>
    </row>
    <row r="35" spans="1:12" s="114" customFormat="1" ht="26.25" customHeight="1">
      <c r="A35" s="1208"/>
      <c r="B35" s="1208"/>
      <c r="C35" s="1208"/>
      <c r="D35" s="1208"/>
      <c r="E35" s="1208"/>
      <c r="F35" s="1208"/>
      <c r="G35" s="1208"/>
      <c r="H35" s="1208"/>
      <c r="I35" s="1208"/>
      <c r="J35" s="1208"/>
    </row>
    <row r="36" spans="1:12" s="114" customFormat="1" ht="13.5">
      <c r="A36" s="179" t="s">
        <v>586</v>
      </c>
    </row>
  </sheetData>
  <customSheetViews>
    <customSheetView guid="{8B4C5619-54EF-4E9D-AF19-AC3668C76619}" showPageBreaks="1" showGridLines="0" outlineSymbols="0" printArea="1" view="pageBreakPreview" topLeftCell="A4">
      <selection activeCell="K2" sqref="K2:L4"/>
      <rowBreaks count="3" manualBreakCount="3">
        <brk id="5196" min="304" max="25252" man="1"/>
        <brk id="59244" min="311" max="11696" man="1"/>
        <brk id="65156" min="307" max="19400" man="1"/>
      </rowBreaks>
      <colBreaks count="1" manualBreakCount="1">
        <brk id="15" max="1048575" man="1"/>
      </colBreaks>
      <pageMargins left="0.65" right="0.56000000000000005" top="0.41" bottom="0.78740157480314965" header="0.2" footer="0"/>
      <headerFooter alignWithMargins="0"/>
    </customSheetView>
  </customSheetViews>
  <mergeCells count="11">
    <mergeCell ref="A35:J35"/>
    <mergeCell ref="B2:I2"/>
    <mergeCell ref="J2:J4"/>
    <mergeCell ref="K2:L4"/>
    <mergeCell ref="B3:B5"/>
    <mergeCell ref="C3:H3"/>
    <mergeCell ref="I3:I5"/>
    <mergeCell ref="C4:C5"/>
    <mergeCell ref="G4:G5"/>
    <mergeCell ref="D4:F4"/>
    <mergeCell ref="H4:H5"/>
  </mergeCells>
  <phoneticPr fontId="2"/>
  <pageMargins left="0.78740157480314965" right="0.78740157480314965" top="0.78740157480314965" bottom="0.78740157480314965" header="0.19685039370078741" footer="0"/>
  <headerFooter alignWithMargins="0">
    <oddFooter>&amp;R&amp;D&amp;T</oddFooter>
  </headerFooter>
  <rowBreaks count="3" manualBreakCount="3">
    <brk id="5196" min="304" max="25252" man="1"/>
    <brk id="59245" min="311" max="11696" man="1"/>
    <brk id="65156" min="307" max="19400" man="1"/>
  </rowBreaks>
  <colBreaks count="1" manualBreakCount="1">
    <brk id="15"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7"/>
  <sheetViews>
    <sheetView showOutlineSymbols="0" view="pageBreakPreview" zoomScaleNormal="75" workbookViewId="0">
      <pane xSplit="1" ySplit="5" topLeftCell="B6" activePane="bottomRight" state="frozen"/>
      <selection pane="topRight" activeCell="B1" sqref="B1"/>
      <selection pane="bottomLeft" activeCell="A6" sqref="A6"/>
      <selection pane="bottomRight" activeCell="F6" sqref="F6:N7"/>
    </sheetView>
  </sheetViews>
  <sheetFormatPr defaultRowHeight="12"/>
  <cols>
    <col min="1" max="1" width="11.125" style="823" customWidth="1"/>
    <col min="2" max="2" width="9.625" style="823" customWidth="1"/>
    <col min="3" max="14" width="9.625" style="804" customWidth="1"/>
    <col min="15" max="16" width="5.375" style="804" customWidth="1"/>
    <col min="17" max="16384" width="9" style="804"/>
  </cols>
  <sheetData>
    <row r="1" spans="1:19" s="801" customFormat="1" ht="16.5" customHeight="1">
      <c r="A1" s="277" t="s">
        <v>372</v>
      </c>
      <c r="B1" s="277"/>
      <c r="C1" s="277"/>
      <c r="D1" s="277"/>
      <c r="E1" s="277"/>
      <c r="F1" s="277"/>
      <c r="G1" s="277"/>
      <c r="H1" s="277"/>
      <c r="I1" s="307"/>
      <c r="J1" s="307"/>
      <c r="K1" s="307"/>
      <c r="L1" s="307"/>
      <c r="M1" s="307"/>
      <c r="N1" s="304" t="s">
        <v>818</v>
      </c>
    </row>
    <row r="2" spans="1:19" s="806" customFormat="1" ht="15" customHeight="1">
      <c r="A2" s="594"/>
      <c r="B2" s="1218" t="s">
        <v>62</v>
      </c>
      <c r="C2" s="1221" t="s">
        <v>367</v>
      </c>
      <c r="D2" s="1222"/>
      <c r="E2" s="1222"/>
      <c r="F2" s="1222"/>
      <c r="G2" s="1222"/>
      <c r="H2" s="1222"/>
      <c r="I2" s="1222"/>
      <c r="J2" s="1223"/>
      <c r="K2" s="1211" t="s">
        <v>587</v>
      </c>
      <c r="L2" s="1211" t="s">
        <v>713</v>
      </c>
      <c r="M2" s="1120" t="s">
        <v>738</v>
      </c>
      <c r="N2" s="1120"/>
    </row>
    <row r="3" spans="1:19" s="806" customFormat="1" ht="15" customHeight="1">
      <c r="A3" s="581"/>
      <c r="B3" s="1219"/>
      <c r="C3" s="1164" t="s">
        <v>353</v>
      </c>
      <c r="D3" s="1120" t="s">
        <v>368</v>
      </c>
      <c r="E3" s="1120"/>
      <c r="F3" s="1120"/>
      <c r="G3" s="1120"/>
      <c r="H3" s="1120"/>
      <c r="I3" s="1120"/>
      <c r="J3" s="1211" t="s">
        <v>737</v>
      </c>
      <c r="K3" s="1224"/>
      <c r="L3" s="1224"/>
      <c r="M3" s="1120"/>
      <c r="N3" s="1120"/>
    </row>
    <row r="4" spans="1:19" s="806" customFormat="1" ht="28.5" customHeight="1">
      <c r="A4" s="581"/>
      <c r="B4" s="1219"/>
      <c r="C4" s="1164"/>
      <c r="D4" s="1164" t="s">
        <v>353</v>
      </c>
      <c r="E4" s="1120" t="s">
        <v>369</v>
      </c>
      <c r="F4" s="1120"/>
      <c r="G4" s="1120"/>
      <c r="H4" s="1120" t="s">
        <v>736</v>
      </c>
      <c r="I4" s="1120" t="s">
        <v>711</v>
      </c>
      <c r="J4" s="1212"/>
      <c r="K4" s="1224"/>
      <c r="L4" s="1224"/>
      <c r="M4" s="1120"/>
      <c r="N4" s="1120"/>
    </row>
    <row r="5" spans="1:19" s="806" customFormat="1" ht="39" customHeight="1">
      <c r="A5" s="582"/>
      <c r="B5" s="1220"/>
      <c r="C5" s="1164"/>
      <c r="D5" s="1164"/>
      <c r="E5" s="704" t="s">
        <v>353</v>
      </c>
      <c r="F5" s="701" t="s">
        <v>370</v>
      </c>
      <c r="G5" s="701" t="s">
        <v>371</v>
      </c>
      <c r="H5" s="1120"/>
      <c r="I5" s="1120"/>
      <c r="J5" s="1213"/>
      <c r="K5" s="1225"/>
      <c r="L5" s="1225"/>
      <c r="M5" s="701" t="s">
        <v>373</v>
      </c>
      <c r="N5" s="701" t="s">
        <v>374</v>
      </c>
    </row>
    <row r="6" spans="1:19" s="842" customFormat="1" ht="15" customHeight="1">
      <c r="A6" s="576" t="s">
        <v>480</v>
      </c>
      <c r="B6" s="584">
        <f t="shared" ref="B6:B8" si="0">IF(SUM(C6,K6:L6)=0,"-",SUM(C6,K6:L6))</f>
        <v>44888</v>
      </c>
      <c r="C6" s="584">
        <f t="shared" ref="C6:C8" si="1">IF(SUM(D6,J6)=0,"-",SUM(D6,J6))</f>
        <v>12534</v>
      </c>
      <c r="D6" s="584">
        <f t="shared" ref="D6:D8" si="2">IF(SUM(E6,H6:I6)=0,"-",SUM(E6,H6:I6))</f>
        <v>9596</v>
      </c>
      <c r="E6" s="584">
        <f t="shared" ref="E6:E8" si="3">IF(SUM(F6:G6)=0,"-",SUM(F6:G6))</f>
        <v>4965</v>
      </c>
      <c r="F6" s="337">
        <v>4621</v>
      </c>
      <c r="G6" s="337">
        <v>344</v>
      </c>
      <c r="H6" s="337">
        <v>3383</v>
      </c>
      <c r="I6" s="337">
        <v>1248</v>
      </c>
      <c r="J6" s="337">
        <v>2938</v>
      </c>
      <c r="K6" s="337">
        <v>23362</v>
      </c>
      <c r="L6" s="337">
        <v>8992</v>
      </c>
      <c r="M6" s="337">
        <v>4454</v>
      </c>
      <c r="N6" s="337">
        <v>14843</v>
      </c>
      <c r="O6" s="574"/>
      <c r="P6" s="369"/>
      <c r="Q6" s="585"/>
      <c r="R6" s="77"/>
      <c r="S6" s="77"/>
    </row>
    <row r="7" spans="1:19" s="842" customFormat="1" ht="15" customHeight="1">
      <c r="A7" s="576" t="s">
        <v>392</v>
      </c>
      <c r="B7" s="584">
        <f t="shared" si="0"/>
        <v>1305</v>
      </c>
      <c r="C7" s="584">
        <f t="shared" si="1"/>
        <v>351</v>
      </c>
      <c r="D7" s="584">
        <f t="shared" si="2"/>
        <v>270</v>
      </c>
      <c r="E7" s="584">
        <f t="shared" si="3"/>
        <v>140</v>
      </c>
      <c r="F7" s="337">
        <v>133</v>
      </c>
      <c r="G7" s="337">
        <v>7</v>
      </c>
      <c r="H7" s="337">
        <v>96</v>
      </c>
      <c r="I7" s="337">
        <v>34</v>
      </c>
      <c r="J7" s="337">
        <v>81</v>
      </c>
      <c r="K7" s="337">
        <v>754</v>
      </c>
      <c r="L7" s="337">
        <v>200</v>
      </c>
      <c r="M7" s="337">
        <v>163</v>
      </c>
      <c r="N7" s="337">
        <v>516</v>
      </c>
      <c r="O7" s="574"/>
      <c r="P7" s="369"/>
      <c r="Q7" s="585"/>
      <c r="R7" s="77"/>
      <c r="S7" s="77"/>
    </row>
    <row r="8" spans="1:19" s="91" customFormat="1" ht="15" customHeight="1">
      <c r="A8" s="678" t="s">
        <v>604</v>
      </c>
      <c r="B8" s="346">
        <f t="shared" si="0"/>
        <v>38</v>
      </c>
      <c r="C8" s="346">
        <f t="shared" si="1"/>
        <v>18</v>
      </c>
      <c r="D8" s="346">
        <f t="shared" si="2"/>
        <v>15</v>
      </c>
      <c r="E8" s="346">
        <f t="shared" si="3"/>
        <v>9</v>
      </c>
      <c r="F8" s="346">
        <f>IF(SUM(F9:F16)=0,"-",SUM(F9:F16))</f>
        <v>9</v>
      </c>
      <c r="G8" s="346" t="str">
        <f t="shared" ref="G8:N8" si="4">IF(SUM(G9:G16)=0,"-",SUM(G9:G16))</f>
        <v>-</v>
      </c>
      <c r="H8" s="346">
        <f t="shared" si="4"/>
        <v>3</v>
      </c>
      <c r="I8" s="346">
        <f t="shared" si="4"/>
        <v>3</v>
      </c>
      <c r="J8" s="346">
        <f t="shared" si="4"/>
        <v>3</v>
      </c>
      <c r="K8" s="346">
        <f t="shared" si="4"/>
        <v>20</v>
      </c>
      <c r="L8" s="346" t="str">
        <f t="shared" si="4"/>
        <v>-</v>
      </c>
      <c r="M8" s="346">
        <f t="shared" si="4"/>
        <v>5</v>
      </c>
      <c r="N8" s="346">
        <f t="shared" si="4"/>
        <v>13</v>
      </c>
      <c r="O8" s="574"/>
      <c r="P8" s="369"/>
      <c r="Q8" s="366"/>
      <c r="R8" s="541"/>
      <c r="S8" s="541"/>
    </row>
    <row r="9" spans="1:19" s="91" customFormat="1" ht="15" customHeight="1">
      <c r="A9" s="238" t="s">
        <v>605</v>
      </c>
      <c r="B9" s="587">
        <f>IF(SUM(C9,K9:L9)=0,"-",SUM(C9,K9:L9))</f>
        <v>28</v>
      </c>
      <c r="C9" s="587">
        <f>IF(SUM(D9,J9)=0,"-",SUM(D9,J9))</f>
        <v>12</v>
      </c>
      <c r="D9" s="384">
        <f>IF(SUM(E9,H9:I9)=0,"-",SUM(E9,H9:I9))</f>
        <v>10</v>
      </c>
      <c r="E9" s="384">
        <f>IF(SUM(F9:G9)=0,"-",SUM(F9:G9))</f>
        <v>6</v>
      </c>
      <c r="F9" s="382">
        <v>6</v>
      </c>
      <c r="G9" s="382" t="s">
        <v>854</v>
      </c>
      <c r="H9" s="382">
        <v>3</v>
      </c>
      <c r="I9" s="385">
        <v>1</v>
      </c>
      <c r="J9" s="385">
        <v>2</v>
      </c>
      <c r="K9" s="382">
        <v>16</v>
      </c>
      <c r="L9" s="382" t="s">
        <v>854</v>
      </c>
      <c r="M9" s="382">
        <v>5</v>
      </c>
      <c r="N9" s="382">
        <v>13</v>
      </c>
      <c r="O9" s="595"/>
      <c r="P9" s="707"/>
      <c r="Q9" s="588"/>
      <c r="R9" s="589"/>
    </row>
    <row r="10" spans="1:19" s="91" customFormat="1" ht="15" customHeight="1">
      <c r="A10" s="239" t="s">
        <v>606</v>
      </c>
      <c r="B10" s="590">
        <f t="shared" ref="B10:B23" si="5">IF(SUM(C10,K10:L10)=0,"-",SUM(C10,K10:L10))</f>
        <v>3</v>
      </c>
      <c r="C10" s="590">
        <f t="shared" ref="C10:C23" si="6">IF(SUM(D10,J10)=0,"-",SUM(D10,J10))</f>
        <v>1</v>
      </c>
      <c r="D10" s="388">
        <f t="shared" ref="D10:D23" si="7">IF(SUM(E10,H10:I10)=0,"-",SUM(E10,H10:I10))</f>
        <v>1</v>
      </c>
      <c r="E10" s="388" t="str">
        <f t="shared" ref="E10:E23" si="8">IF(SUM(F10:G10)=0,"-",SUM(F10:G10))</f>
        <v>-</v>
      </c>
      <c r="F10" s="385" t="s">
        <v>854</v>
      </c>
      <c r="G10" s="385" t="s">
        <v>854</v>
      </c>
      <c r="H10" s="385" t="s">
        <v>854</v>
      </c>
      <c r="I10" s="385">
        <v>1</v>
      </c>
      <c r="J10" s="385" t="s">
        <v>854</v>
      </c>
      <c r="K10" s="385">
        <v>2</v>
      </c>
      <c r="L10" s="385" t="s">
        <v>854</v>
      </c>
      <c r="M10" s="385" t="s">
        <v>854</v>
      </c>
      <c r="N10" s="385" t="s">
        <v>854</v>
      </c>
      <c r="O10" s="595"/>
      <c r="P10" s="707"/>
      <c r="Q10" s="588"/>
      <c r="R10" s="589"/>
    </row>
    <row r="11" spans="1:19" s="91" customFormat="1" ht="15" customHeight="1">
      <c r="A11" s="239" t="s">
        <v>620</v>
      </c>
      <c r="B11" s="590">
        <f t="shared" si="5"/>
        <v>1</v>
      </c>
      <c r="C11" s="590" t="str">
        <f t="shared" si="6"/>
        <v>-</v>
      </c>
      <c r="D11" s="388" t="str">
        <f t="shared" si="7"/>
        <v>-</v>
      </c>
      <c r="E11" s="388" t="str">
        <f t="shared" si="8"/>
        <v>-</v>
      </c>
      <c r="F11" s="385" t="s">
        <v>854</v>
      </c>
      <c r="G11" s="385" t="s">
        <v>854</v>
      </c>
      <c r="H11" s="385" t="s">
        <v>854</v>
      </c>
      <c r="I11" s="385" t="s">
        <v>854</v>
      </c>
      <c r="J11" s="385" t="s">
        <v>854</v>
      </c>
      <c r="K11" s="385">
        <v>1</v>
      </c>
      <c r="L11" s="385" t="s">
        <v>854</v>
      </c>
      <c r="M11" s="385" t="s">
        <v>854</v>
      </c>
      <c r="N11" s="385" t="s">
        <v>854</v>
      </c>
      <c r="O11" s="595"/>
      <c r="P11" s="707"/>
      <c r="Q11" s="588"/>
      <c r="R11" s="589"/>
    </row>
    <row r="12" spans="1:19" s="91" customFormat="1" ht="15" customHeight="1">
      <c r="A12" s="239" t="s">
        <v>608</v>
      </c>
      <c r="B12" s="590" t="str">
        <f t="shared" si="5"/>
        <v>-</v>
      </c>
      <c r="C12" s="590" t="str">
        <f t="shared" si="6"/>
        <v>-</v>
      </c>
      <c r="D12" s="388" t="str">
        <f t="shared" si="7"/>
        <v>-</v>
      </c>
      <c r="E12" s="388" t="str">
        <f t="shared" si="8"/>
        <v>-</v>
      </c>
      <c r="F12" s="385" t="s">
        <v>854</v>
      </c>
      <c r="G12" s="385" t="s">
        <v>854</v>
      </c>
      <c r="H12" s="385" t="s">
        <v>854</v>
      </c>
      <c r="I12" s="385" t="s">
        <v>854</v>
      </c>
      <c r="J12" s="385" t="s">
        <v>854</v>
      </c>
      <c r="K12" s="385" t="s">
        <v>854</v>
      </c>
      <c r="L12" s="385" t="s">
        <v>854</v>
      </c>
      <c r="M12" s="385" t="s">
        <v>854</v>
      </c>
      <c r="N12" s="385" t="s">
        <v>854</v>
      </c>
      <c r="O12" s="595"/>
      <c r="P12" s="707"/>
      <c r="Q12" s="588"/>
      <c r="R12" s="589"/>
    </row>
    <row r="13" spans="1:19" s="91" customFormat="1" ht="15" customHeight="1">
      <c r="A13" s="239" t="s">
        <v>609</v>
      </c>
      <c r="B13" s="590">
        <f t="shared" si="5"/>
        <v>2</v>
      </c>
      <c r="C13" s="590">
        <f t="shared" si="6"/>
        <v>2</v>
      </c>
      <c r="D13" s="388">
        <f t="shared" si="7"/>
        <v>2</v>
      </c>
      <c r="E13" s="388">
        <f t="shared" si="8"/>
        <v>2</v>
      </c>
      <c r="F13" s="385">
        <v>2</v>
      </c>
      <c r="G13" s="385" t="s">
        <v>854</v>
      </c>
      <c r="H13" s="385" t="s">
        <v>854</v>
      </c>
      <c r="I13" s="385" t="s">
        <v>854</v>
      </c>
      <c r="J13" s="385" t="s">
        <v>854</v>
      </c>
      <c r="K13" s="385" t="s">
        <v>854</v>
      </c>
      <c r="L13" s="385" t="s">
        <v>854</v>
      </c>
      <c r="M13" s="385" t="s">
        <v>854</v>
      </c>
      <c r="N13" s="385" t="s">
        <v>854</v>
      </c>
      <c r="O13" s="595"/>
      <c r="P13" s="707"/>
      <c r="Q13" s="588"/>
      <c r="R13" s="589"/>
    </row>
    <row r="14" spans="1:19" s="91" customFormat="1" ht="15" customHeight="1">
      <c r="A14" s="239" t="s">
        <v>622</v>
      </c>
      <c r="B14" s="590">
        <f t="shared" si="5"/>
        <v>1</v>
      </c>
      <c r="C14" s="590">
        <f t="shared" si="6"/>
        <v>1</v>
      </c>
      <c r="D14" s="388">
        <f t="shared" si="7"/>
        <v>1</v>
      </c>
      <c r="E14" s="388">
        <f t="shared" si="8"/>
        <v>1</v>
      </c>
      <c r="F14" s="385">
        <v>1</v>
      </c>
      <c r="G14" s="385" t="s">
        <v>854</v>
      </c>
      <c r="H14" s="385" t="s">
        <v>854</v>
      </c>
      <c r="I14" s="385" t="s">
        <v>854</v>
      </c>
      <c r="J14" s="385" t="s">
        <v>854</v>
      </c>
      <c r="K14" s="385" t="s">
        <v>854</v>
      </c>
      <c r="L14" s="385" t="s">
        <v>854</v>
      </c>
      <c r="M14" s="385" t="s">
        <v>854</v>
      </c>
      <c r="N14" s="385" t="s">
        <v>854</v>
      </c>
      <c r="O14" s="595"/>
      <c r="P14" s="707"/>
      <c r="Q14" s="588"/>
      <c r="R14" s="589"/>
    </row>
    <row r="15" spans="1:19" s="91" customFormat="1" ht="15" customHeight="1">
      <c r="A15" s="239" t="s">
        <v>611</v>
      </c>
      <c r="B15" s="590">
        <f t="shared" si="5"/>
        <v>1</v>
      </c>
      <c r="C15" s="590">
        <f t="shared" si="6"/>
        <v>1</v>
      </c>
      <c r="D15" s="388">
        <f t="shared" si="7"/>
        <v>1</v>
      </c>
      <c r="E15" s="388" t="str">
        <f t="shared" si="8"/>
        <v>-</v>
      </c>
      <c r="F15" s="385" t="s">
        <v>854</v>
      </c>
      <c r="G15" s="385" t="s">
        <v>854</v>
      </c>
      <c r="H15" s="385" t="s">
        <v>854</v>
      </c>
      <c r="I15" s="385">
        <v>1</v>
      </c>
      <c r="J15" s="385" t="s">
        <v>854</v>
      </c>
      <c r="K15" s="385" t="s">
        <v>854</v>
      </c>
      <c r="L15" s="385" t="s">
        <v>854</v>
      </c>
      <c r="M15" s="385" t="s">
        <v>854</v>
      </c>
      <c r="N15" s="385" t="s">
        <v>854</v>
      </c>
      <c r="O15" s="595"/>
      <c r="P15" s="707"/>
      <c r="Q15" s="588"/>
      <c r="R15" s="589"/>
    </row>
    <row r="16" spans="1:19" s="91" customFormat="1" ht="15" customHeight="1">
      <c r="A16" s="239" t="s">
        <v>612</v>
      </c>
      <c r="B16" s="591">
        <f t="shared" si="5"/>
        <v>2</v>
      </c>
      <c r="C16" s="591">
        <f t="shared" si="6"/>
        <v>1</v>
      </c>
      <c r="D16" s="393" t="str">
        <f t="shared" si="7"/>
        <v>-</v>
      </c>
      <c r="E16" s="393" t="str">
        <f t="shared" si="8"/>
        <v>-</v>
      </c>
      <c r="F16" s="391" t="s">
        <v>854</v>
      </c>
      <c r="G16" s="391" t="s">
        <v>854</v>
      </c>
      <c r="H16" s="391" t="s">
        <v>854</v>
      </c>
      <c r="I16" s="391" t="s">
        <v>854</v>
      </c>
      <c r="J16" s="391">
        <v>1</v>
      </c>
      <c r="K16" s="391">
        <v>1</v>
      </c>
      <c r="L16" s="391" t="s">
        <v>854</v>
      </c>
      <c r="M16" s="391" t="s">
        <v>854</v>
      </c>
      <c r="N16" s="391" t="s">
        <v>854</v>
      </c>
      <c r="O16" s="595"/>
      <c r="P16" s="707"/>
      <c r="Q16" s="588"/>
      <c r="R16" s="589"/>
    </row>
    <row r="17" spans="1:18" s="91" customFormat="1" ht="15" customHeight="1">
      <c r="A17" s="678" t="s">
        <v>613</v>
      </c>
      <c r="B17" s="586">
        <f t="shared" si="5"/>
        <v>4</v>
      </c>
      <c r="C17" s="586">
        <f t="shared" si="6"/>
        <v>2</v>
      </c>
      <c r="D17" s="346">
        <f t="shared" si="7"/>
        <v>2</v>
      </c>
      <c r="E17" s="346">
        <f t="shared" si="8"/>
        <v>1</v>
      </c>
      <c r="F17" s="346">
        <f>IF(SUM(F18)=0,"-",SUM(F18))</f>
        <v>1</v>
      </c>
      <c r="G17" s="346" t="str">
        <f t="shared" ref="G17:N17" si="9">IF(SUM(G18)=0,"-",SUM(G18))</f>
        <v>-</v>
      </c>
      <c r="H17" s="346">
        <f t="shared" si="9"/>
        <v>1</v>
      </c>
      <c r="I17" s="346" t="str">
        <f t="shared" si="9"/>
        <v>-</v>
      </c>
      <c r="J17" s="346" t="str">
        <f t="shared" si="9"/>
        <v>-</v>
      </c>
      <c r="K17" s="346">
        <f t="shared" si="9"/>
        <v>2</v>
      </c>
      <c r="L17" s="346" t="str">
        <f>IF(SUM(L18)=0,"-",SUM(L18))</f>
        <v>-</v>
      </c>
      <c r="M17" s="346" t="str">
        <f t="shared" si="9"/>
        <v>-</v>
      </c>
      <c r="N17" s="346" t="str">
        <f t="shared" si="9"/>
        <v>-</v>
      </c>
      <c r="O17" s="595"/>
      <c r="P17" s="707"/>
      <c r="Q17" s="588"/>
      <c r="R17" s="589"/>
    </row>
    <row r="18" spans="1:18" s="91" customFormat="1" ht="15" customHeight="1">
      <c r="A18" s="238" t="s">
        <v>614</v>
      </c>
      <c r="B18" s="592">
        <f t="shared" si="5"/>
        <v>4</v>
      </c>
      <c r="C18" s="592">
        <f t="shared" si="6"/>
        <v>2</v>
      </c>
      <c r="D18" s="396">
        <f t="shared" si="7"/>
        <v>2</v>
      </c>
      <c r="E18" s="396">
        <f t="shared" si="8"/>
        <v>1</v>
      </c>
      <c r="F18" s="354">
        <v>1</v>
      </c>
      <c r="G18" s="354" t="s">
        <v>241</v>
      </c>
      <c r="H18" s="354">
        <v>1</v>
      </c>
      <c r="I18" s="354" t="s">
        <v>241</v>
      </c>
      <c r="J18" s="354" t="s">
        <v>241</v>
      </c>
      <c r="K18" s="354">
        <v>2</v>
      </c>
      <c r="L18" s="354" t="s">
        <v>241</v>
      </c>
      <c r="M18" s="354" t="s">
        <v>241</v>
      </c>
      <c r="N18" s="354" t="s">
        <v>241</v>
      </c>
      <c r="O18" s="595"/>
      <c r="P18" s="707"/>
      <c r="Q18" s="588"/>
      <c r="R18" s="589"/>
    </row>
    <row r="19" spans="1:18" s="91" customFormat="1" ht="15" customHeight="1">
      <c r="A19" s="261" t="s">
        <v>615</v>
      </c>
      <c r="B19" s="586">
        <f t="shared" si="5"/>
        <v>8</v>
      </c>
      <c r="C19" s="586">
        <f t="shared" si="6"/>
        <v>2</v>
      </c>
      <c r="D19" s="346">
        <f t="shared" si="7"/>
        <v>2</v>
      </c>
      <c r="E19" s="346">
        <f t="shared" si="8"/>
        <v>1</v>
      </c>
      <c r="F19" s="346">
        <f>IF(SUM(F20:F23)=0,"-",SUM(F20:F23))</f>
        <v>1</v>
      </c>
      <c r="G19" s="346" t="str">
        <f t="shared" ref="G19:N19" si="10">IF(SUM(G20:G23)=0,"-",SUM(G20:G23))</f>
        <v>-</v>
      </c>
      <c r="H19" s="346">
        <f t="shared" si="10"/>
        <v>1</v>
      </c>
      <c r="I19" s="346" t="str">
        <f t="shared" si="10"/>
        <v>-</v>
      </c>
      <c r="J19" s="346" t="str">
        <f t="shared" si="10"/>
        <v>-</v>
      </c>
      <c r="K19" s="346" t="str">
        <f t="shared" si="10"/>
        <v>-</v>
      </c>
      <c r="L19" s="346">
        <f t="shared" si="10"/>
        <v>6</v>
      </c>
      <c r="M19" s="346" t="str">
        <f t="shared" si="10"/>
        <v>-</v>
      </c>
      <c r="N19" s="346">
        <f t="shared" si="10"/>
        <v>4</v>
      </c>
      <c r="O19" s="595"/>
      <c r="P19" s="707"/>
      <c r="Q19" s="588"/>
      <c r="R19" s="589"/>
    </row>
    <row r="20" spans="1:18" s="91" customFormat="1" ht="15" customHeight="1">
      <c r="A20" s="238" t="s">
        <v>616</v>
      </c>
      <c r="B20" s="587">
        <f t="shared" si="5"/>
        <v>2</v>
      </c>
      <c r="C20" s="587" t="str">
        <f t="shared" si="6"/>
        <v>-</v>
      </c>
      <c r="D20" s="384" t="str">
        <f t="shared" si="7"/>
        <v>-</v>
      </c>
      <c r="E20" s="384" t="str">
        <f t="shared" si="8"/>
        <v>-</v>
      </c>
      <c r="F20" s="382" t="s">
        <v>829</v>
      </c>
      <c r="G20" s="382" t="s">
        <v>829</v>
      </c>
      <c r="H20" s="382" t="s">
        <v>829</v>
      </c>
      <c r="I20" s="382" t="s">
        <v>829</v>
      </c>
      <c r="J20" s="382" t="s">
        <v>829</v>
      </c>
      <c r="K20" s="382" t="s">
        <v>829</v>
      </c>
      <c r="L20" s="382">
        <v>2</v>
      </c>
      <c r="M20" s="382" t="s">
        <v>829</v>
      </c>
      <c r="N20" s="382" t="s">
        <v>829</v>
      </c>
      <c r="O20" s="595"/>
      <c r="P20" s="707"/>
      <c r="Q20" s="588"/>
      <c r="R20" s="589"/>
    </row>
    <row r="21" spans="1:18" s="91" customFormat="1" ht="15" customHeight="1">
      <c r="A21" s="239" t="s">
        <v>617</v>
      </c>
      <c r="B21" s="590">
        <f t="shared" si="5"/>
        <v>3</v>
      </c>
      <c r="C21" s="590" t="str">
        <f t="shared" si="6"/>
        <v>-</v>
      </c>
      <c r="D21" s="388" t="str">
        <f t="shared" si="7"/>
        <v>-</v>
      </c>
      <c r="E21" s="388" t="str">
        <f t="shared" si="8"/>
        <v>-</v>
      </c>
      <c r="F21" s="385" t="s">
        <v>829</v>
      </c>
      <c r="G21" s="385" t="s">
        <v>829</v>
      </c>
      <c r="H21" s="385" t="s">
        <v>829</v>
      </c>
      <c r="I21" s="385" t="s">
        <v>829</v>
      </c>
      <c r="J21" s="385" t="s">
        <v>829</v>
      </c>
      <c r="K21" s="385" t="s">
        <v>829</v>
      </c>
      <c r="L21" s="385">
        <v>3</v>
      </c>
      <c r="M21" s="385" t="s">
        <v>829</v>
      </c>
      <c r="N21" s="385">
        <v>1</v>
      </c>
      <c r="O21" s="595"/>
      <c r="P21" s="707"/>
      <c r="Q21" s="588"/>
      <c r="R21" s="589"/>
    </row>
    <row r="22" spans="1:18" s="91" customFormat="1" ht="15" customHeight="1">
      <c r="A22" s="239" t="s">
        <v>618</v>
      </c>
      <c r="B22" s="590">
        <f t="shared" si="5"/>
        <v>1</v>
      </c>
      <c r="C22" s="590" t="str">
        <f t="shared" si="6"/>
        <v>-</v>
      </c>
      <c r="D22" s="388" t="str">
        <f t="shared" si="7"/>
        <v>-</v>
      </c>
      <c r="E22" s="388" t="str">
        <f t="shared" si="8"/>
        <v>-</v>
      </c>
      <c r="F22" s="385" t="s">
        <v>829</v>
      </c>
      <c r="G22" s="385" t="s">
        <v>829</v>
      </c>
      <c r="H22" s="385" t="s">
        <v>829</v>
      </c>
      <c r="I22" s="385" t="s">
        <v>829</v>
      </c>
      <c r="J22" s="385" t="s">
        <v>829</v>
      </c>
      <c r="K22" s="385" t="s">
        <v>829</v>
      </c>
      <c r="L22" s="385">
        <v>1</v>
      </c>
      <c r="M22" s="385" t="s">
        <v>835</v>
      </c>
      <c r="N22" s="385">
        <v>3</v>
      </c>
      <c r="O22" s="595"/>
      <c r="P22" s="707"/>
      <c r="Q22" s="588"/>
      <c r="R22" s="589"/>
    </row>
    <row r="23" spans="1:18" s="91" customFormat="1" ht="15" customHeight="1">
      <c r="A23" s="240" t="s">
        <v>619</v>
      </c>
      <c r="B23" s="591">
        <f t="shared" si="5"/>
        <v>2</v>
      </c>
      <c r="C23" s="591">
        <f t="shared" si="6"/>
        <v>2</v>
      </c>
      <c r="D23" s="393">
        <f t="shared" si="7"/>
        <v>2</v>
      </c>
      <c r="E23" s="393">
        <f t="shared" si="8"/>
        <v>1</v>
      </c>
      <c r="F23" s="391">
        <v>1</v>
      </c>
      <c r="G23" s="391" t="s">
        <v>829</v>
      </c>
      <c r="H23" s="391">
        <v>1</v>
      </c>
      <c r="I23" s="391" t="s">
        <v>829</v>
      </c>
      <c r="J23" s="391" t="s">
        <v>829</v>
      </c>
      <c r="K23" s="391" t="s">
        <v>829</v>
      </c>
      <c r="L23" s="391" t="s">
        <v>829</v>
      </c>
      <c r="M23" s="391" t="s">
        <v>829</v>
      </c>
      <c r="N23" s="391" t="s">
        <v>829</v>
      </c>
      <c r="O23" s="595"/>
      <c r="P23" s="707"/>
      <c r="Q23" s="588"/>
      <c r="R23" s="589"/>
    </row>
    <row r="24" spans="1:18" s="91" customFormat="1" ht="15" customHeight="1">
      <c r="A24" s="509" t="s">
        <v>577</v>
      </c>
      <c r="B24" s="509"/>
      <c r="C24" s="578"/>
      <c r="D24" s="578"/>
      <c r="E24" s="578"/>
      <c r="F24" s="578"/>
      <c r="G24" s="578"/>
      <c r="H24" s="578"/>
      <c r="I24" s="578"/>
      <c r="J24" s="578"/>
      <c r="K24" s="578"/>
      <c r="L24" s="578"/>
      <c r="M24" s="578"/>
      <c r="N24" s="578"/>
      <c r="O24" s="804"/>
      <c r="P24" s="707"/>
      <c r="Q24" s="588"/>
      <c r="R24" s="589"/>
    </row>
    <row r="25" spans="1:18" s="91" customFormat="1" ht="15" customHeight="1">
      <c r="A25" s="509"/>
      <c r="B25" s="509"/>
      <c r="C25" s="578"/>
      <c r="D25" s="578"/>
      <c r="E25" s="578"/>
      <c r="F25" s="578"/>
      <c r="G25" s="578"/>
      <c r="H25" s="578"/>
      <c r="I25" s="578"/>
      <c r="J25" s="578"/>
      <c r="K25" s="578"/>
      <c r="L25" s="578"/>
      <c r="M25" s="578"/>
      <c r="N25" s="578"/>
      <c r="O25" s="804"/>
      <c r="P25" s="707"/>
      <c r="Q25" s="588"/>
      <c r="R25" s="589"/>
    </row>
    <row r="26" spans="1:18" s="91" customFormat="1" ht="15" customHeight="1">
      <c r="A26" s="1209" t="s">
        <v>596</v>
      </c>
      <c r="B26" s="1209"/>
      <c r="C26" s="1209"/>
      <c r="D26" s="1209"/>
      <c r="E26" s="1209"/>
      <c r="F26" s="1209"/>
      <c r="G26" s="1209"/>
      <c r="H26" s="1209"/>
      <c r="I26" s="1209"/>
      <c r="J26" s="1209"/>
      <c r="K26" s="1209"/>
      <c r="L26" s="1209"/>
      <c r="M26" s="1209"/>
      <c r="N26" s="1209"/>
      <c r="O26" s="596"/>
      <c r="P26" s="707"/>
      <c r="Q26" s="588"/>
      <c r="R26" s="589"/>
    </row>
    <row r="27" spans="1:18" s="194" customFormat="1" ht="17.25" customHeight="1">
      <c r="A27" s="160"/>
      <c r="B27" s="262"/>
      <c r="C27" s="262"/>
      <c r="D27" s="143"/>
      <c r="E27" s="143"/>
      <c r="F27" s="143"/>
      <c r="G27" s="143"/>
      <c r="H27" s="143"/>
      <c r="I27" s="143"/>
      <c r="J27" s="143"/>
      <c r="K27" s="143"/>
      <c r="L27" s="143"/>
      <c r="M27" s="143"/>
      <c r="N27" s="143"/>
      <c r="O27" s="143"/>
      <c r="P27" s="143"/>
      <c r="Q27" s="201"/>
      <c r="R27" s="196"/>
    </row>
    <row r="28" spans="1:18" s="194" customFormat="1" ht="17.25" customHeight="1">
      <c r="A28" s="160"/>
      <c r="B28" s="262"/>
      <c r="C28" s="262"/>
      <c r="D28" s="143"/>
      <c r="E28" s="143"/>
      <c r="F28" s="143"/>
      <c r="G28" s="143"/>
      <c r="H28" s="143"/>
      <c r="I28" s="143"/>
      <c r="J28" s="143"/>
      <c r="K28" s="143"/>
      <c r="L28" s="143"/>
      <c r="M28" s="143"/>
      <c r="N28" s="143"/>
      <c r="O28" s="143"/>
      <c r="P28" s="143"/>
      <c r="Q28" s="201"/>
      <c r="R28" s="196"/>
    </row>
    <row r="29" spans="1:18" s="194" customFormat="1" ht="17.25" customHeight="1">
      <c r="A29" s="160"/>
      <c r="B29" s="262"/>
      <c r="C29" s="262"/>
      <c r="D29" s="143"/>
      <c r="E29" s="143"/>
      <c r="F29" s="143"/>
      <c r="G29" s="143"/>
      <c r="H29" s="143"/>
      <c r="I29" s="143"/>
      <c r="J29" s="143"/>
      <c r="K29" s="143"/>
      <c r="L29" s="143"/>
      <c r="M29" s="143"/>
      <c r="N29" s="143"/>
      <c r="O29" s="143"/>
      <c r="P29" s="143"/>
      <c r="Q29" s="201"/>
      <c r="R29" s="196"/>
    </row>
    <row r="30" spans="1:18" s="177" customFormat="1" ht="15"/>
    <row r="31" spans="1:18" s="177" customFormat="1" ht="26.25" customHeight="1"/>
    <row r="32" spans="1:18" s="177" customFormat="1" ht="15">
      <c r="A32" s="179" t="s">
        <v>588</v>
      </c>
      <c r="B32" s="179"/>
    </row>
    <row r="33" spans="1:15" s="177" customFormat="1" ht="15">
      <c r="A33" s="179"/>
      <c r="B33" s="179"/>
      <c r="C33" s="114"/>
      <c r="D33" s="114"/>
      <c r="E33" s="114"/>
      <c r="F33" s="114"/>
      <c r="G33" s="114"/>
      <c r="H33" s="114"/>
      <c r="I33" s="114"/>
      <c r="J33" s="114"/>
      <c r="K33" s="114"/>
      <c r="L33" s="114"/>
      <c r="M33" s="114"/>
      <c r="N33" s="114"/>
    </row>
    <row r="34" spans="1:15" s="177" customFormat="1" ht="15">
      <c r="A34" s="179"/>
      <c r="B34" s="179"/>
      <c r="C34" s="114"/>
      <c r="D34" s="114"/>
      <c r="E34" s="114"/>
      <c r="F34" s="114"/>
      <c r="G34" s="114"/>
      <c r="H34" s="114"/>
      <c r="I34" s="114"/>
      <c r="J34" s="114"/>
      <c r="K34" s="114"/>
      <c r="L34" s="114"/>
      <c r="M34" s="114"/>
      <c r="N34" s="114"/>
    </row>
    <row r="35" spans="1:15" s="114" customFormat="1" ht="25.5" customHeight="1">
      <c r="A35" s="1208"/>
      <c r="B35" s="1208"/>
      <c r="C35" s="1208"/>
      <c r="D35" s="1208"/>
      <c r="E35" s="1208"/>
      <c r="F35" s="1208"/>
      <c r="G35" s="1208"/>
      <c r="H35" s="1208"/>
      <c r="I35" s="1208"/>
      <c r="J35" s="1208"/>
      <c r="K35" s="1208"/>
      <c r="L35" s="1208"/>
      <c r="M35" s="1208"/>
      <c r="N35" s="1208"/>
      <c r="O35" s="1208"/>
    </row>
    <row r="36" spans="1:15" s="114" customFormat="1" ht="13.5">
      <c r="A36" s="1216"/>
      <c r="B36" s="1217"/>
    </row>
    <row r="37" spans="1:15" s="103" customFormat="1" ht="11.25">
      <c r="A37" s="101"/>
      <c r="B37" s="101"/>
    </row>
  </sheetData>
  <customSheetViews>
    <customSheetView guid="{8B4C5619-54EF-4E9D-AF19-AC3668C76619}" showPageBreaks="1" showGridLines="0" outlineSymbols="0" printArea="1" view="pageBreakPreview" topLeftCell="A4">
      <selection activeCell="N1" sqref="N1"/>
      <rowBreaks count="3" manualBreakCount="3">
        <brk id="5196" min="304" max="25252" man="1"/>
        <brk id="59244" min="311" max="11696" man="1"/>
        <brk id="65156" min="307" max="19400" man="1"/>
      </rowBreaks>
      <colBreaks count="1" manualBreakCount="1">
        <brk id="19" max="1048575" man="1"/>
      </colBreaks>
      <pageMargins left="0.6" right="0.47" top="0.78740157480314965" bottom="0.78740157480314965" header="0" footer="0"/>
      <headerFooter alignWithMargins="0"/>
    </customSheetView>
  </customSheetViews>
  <mergeCells count="15">
    <mergeCell ref="A36:B36"/>
    <mergeCell ref="B2:B5"/>
    <mergeCell ref="C2:J2"/>
    <mergeCell ref="K2:K5"/>
    <mergeCell ref="A35:O35"/>
    <mergeCell ref="L2:L5"/>
    <mergeCell ref="M2:N4"/>
    <mergeCell ref="C3:C5"/>
    <mergeCell ref="D3:I3"/>
    <mergeCell ref="J3:J5"/>
    <mergeCell ref="D4:D5"/>
    <mergeCell ref="E4:G4"/>
    <mergeCell ref="H4:H5"/>
    <mergeCell ref="I4:I5"/>
    <mergeCell ref="A26:N26"/>
  </mergeCells>
  <phoneticPr fontId="2"/>
  <pageMargins left="0.59055118110236227" right="0.59055118110236227" top="0.78740157480314965" bottom="0.78740157480314965" header="0" footer="0"/>
  <headerFooter alignWithMargins="0">
    <oddFooter>&amp;R&amp;D&amp;T</oddFooter>
  </headerFooter>
  <rowBreaks count="3" manualBreakCount="3">
    <brk id="5196" min="304" max="25252" man="1"/>
    <brk id="59245" min="311" max="11696" man="1"/>
    <brk id="65156" min="307" max="19400" man="1"/>
  </rowBreaks>
  <colBreaks count="1" manualBreakCount="1">
    <brk id="19"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B65"/>
  <sheetViews>
    <sheetView showGridLines="0" zoomScaleNormal="100" zoomScaleSheetLayoutView="100" workbookViewId="0">
      <selection activeCell="L8" sqref="L8"/>
    </sheetView>
  </sheetViews>
  <sheetFormatPr defaultColWidth="13.125" defaultRowHeight="11.25"/>
  <cols>
    <col min="1" max="1" width="11.125" style="75" customWidth="1"/>
    <col min="2" max="2" width="2.5" style="74" customWidth="1"/>
    <col min="3" max="3" width="22.125" style="75" bestFit="1" customWidth="1"/>
    <col min="4" max="4" width="6" style="75" customWidth="1"/>
    <col min="5" max="7" width="8.75" style="75" customWidth="1"/>
    <col min="8" max="8" width="9.875" style="75" customWidth="1"/>
    <col min="9" max="10" width="8.75" style="75" customWidth="1"/>
    <col min="11" max="31" width="7.375" style="75" customWidth="1"/>
    <col min="32" max="32" width="7.375" style="77" customWidth="1"/>
    <col min="33" max="53" width="7.375" style="75" customWidth="1"/>
    <col min="54" max="16384" width="13.125" style="75"/>
  </cols>
  <sheetData>
    <row r="1" spans="1:54" s="82" customFormat="1" ht="16.5" customHeight="1">
      <c r="A1" s="679" t="s">
        <v>286</v>
      </c>
      <c r="B1" s="83"/>
      <c r="C1" s="84"/>
      <c r="AF1" s="85"/>
      <c r="AQ1" s="85"/>
      <c r="AZ1" s="131"/>
      <c r="BA1" s="302" t="s">
        <v>810</v>
      </c>
    </row>
    <row r="2" spans="1:54" s="82" customFormat="1" ht="14.25" customHeight="1">
      <c r="A2" s="329"/>
      <c r="B2" s="989"/>
      <c r="C2" s="990"/>
      <c r="D2" s="330" t="s">
        <v>546</v>
      </c>
      <c r="E2" s="681"/>
      <c r="F2" s="681"/>
      <c r="G2" s="681"/>
      <c r="H2" s="681"/>
      <c r="I2" s="331"/>
      <c r="J2" s="682"/>
      <c r="K2" s="1014" t="s">
        <v>287</v>
      </c>
      <c r="L2" s="1015"/>
      <c r="M2" s="1015"/>
      <c r="N2" s="1015"/>
      <c r="O2" s="1015"/>
      <c r="P2" s="1015"/>
      <c r="Q2" s="1015"/>
      <c r="R2" s="1015"/>
      <c r="S2" s="1015"/>
      <c r="T2" s="1015"/>
      <c r="U2" s="1015"/>
      <c r="V2" s="1015"/>
      <c r="W2" s="1015"/>
      <c r="X2" s="1015"/>
      <c r="Y2" s="1015"/>
      <c r="Z2" s="1015"/>
      <c r="AA2" s="1015"/>
      <c r="AB2" s="1015"/>
      <c r="AC2" s="1015"/>
      <c r="AD2" s="1015"/>
      <c r="AE2" s="1015"/>
      <c r="AF2" s="1015"/>
      <c r="AG2" s="1015"/>
      <c r="AH2" s="1015"/>
      <c r="AI2" s="1015"/>
      <c r="AJ2" s="1015"/>
      <c r="AK2" s="1015"/>
      <c r="AL2" s="1015"/>
      <c r="AM2" s="1015"/>
      <c r="AN2" s="1015"/>
      <c r="AO2" s="1014" t="s">
        <v>288</v>
      </c>
      <c r="AP2" s="1015"/>
      <c r="AQ2" s="1015"/>
      <c r="AR2" s="1015"/>
      <c r="AS2" s="1015"/>
      <c r="AT2" s="1015"/>
      <c r="AU2" s="1015"/>
      <c r="AV2" s="1015"/>
      <c r="AW2" s="1015"/>
      <c r="AX2" s="1016"/>
      <c r="AY2" s="1003" t="s">
        <v>632</v>
      </c>
      <c r="AZ2" s="1004"/>
      <c r="BA2" s="1005"/>
      <c r="BB2" s="158"/>
    </row>
    <row r="3" spans="1:54" s="82" customFormat="1" ht="17.25" customHeight="1">
      <c r="A3" s="332"/>
      <c r="B3" s="991"/>
      <c r="C3" s="992"/>
      <c r="D3" s="995" t="s">
        <v>289</v>
      </c>
      <c r="E3" s="998" t="s">
        <v>290</v>
      </c>
      <c r="F3" s="999"/>
      <c r="G3" s="999"/>
      <c r="H3" s="999"/>
      <c r="I3" s="999"/>
      <c r="J3" s="1000"/>
      <c r="K3" s="1017" t="s">
        <v>291</v>
      </c>
      <c r="L3" s="1018"/>
      <c r="M3" s="1017" t="s">
        <v>292</v>
      </c>
      <c r="N3" s="1018"/>
      <c r="O3" s="986" t="s">
        <v>293</v>
      </c>
      <c r="P3" s="984"/>
      <c r="Q3" s="984"/>
      <c r="R3" s="984"/>
      <c r="S3" s="984"/>
      <c r="T3" s="984"/>
      <c r="U3" s="984"/>
      <c r="V3" s="984"/>
      <c r="W3" s="984"/>
      <c r="X3" s="984"/>
      <c r="Y3" s="984"/>
      <c r="Z3" s="985"/>
      <c r="AA3" s="986" t="s">
        <v>294</v>
      </c>
      <c r="AB3" s="984"/>
      <c r="AC3" s="984"/>
      <c r="AD3" s="984"/>
      <c r="AE3" s="984"/>
      <c r="AF3" s="984"/>
      <c r="AG3" s="984"/>
      <c r="AH3" s="984"/>
      <c r="AI3" s="984"/>
      <c r="AJ3" s="984"/>
      <c r="AK3" s="984"/>
      <c r="AL3" s="984"/>
      <c r="AM3" s="984"/>
      <c r="AN3" s="985"/>
      <c r="AO3" s="1006" t="s">
        <v>291</v>
      </c>
      <c r="AP3" s="1006" t="s">
        <v>285</v>
      </c>
      <c r="AQ3" s="986" t="s">
        <v>293</v>
      </c>
      <c r="AR3" s="984"/>
      <c r="AS3" s="984"/>
      <c r="AT3" s="985"/>
      <c r="AU3" s="986" t="s">
        <v>294</v>
      </c>
      <c r="AV3" s="984"/>
      <c r="AW3" s="984"/>
      <c r="AX3" s="985"/>
      <c r="AY3" s="1006" t="s">
        <v>547</v>
      </c>
      <c r="AZ3" s="983" t="s">
        <v>295</v>
      </c>
      <c r="BA3" s="1009"/>
      <c r="BB3" s="159"/>
    </row>
    <row r="4" spans="1:54" s="82" customFormat="1" ht="39.75" customHeight="1">
      <c r="A4" s="332"/>
      <c r="B4" s="991"/>
      <c r="C4" s="992"/>
      <c r="D4" s="996"/>
      <c r="E4" s="234" t="s">
        <v>721</v>
      </c>
      <c r="F4" s="234" t="s">
        <v>600</v>
      </c>
      <c r="G4" s="234" t="s">
        <v>602</v>
      </c>
      <c r="H4" s="234" t="s">
        <v>723</v>
      </c>
      <c r="I4" s="1001" t="s">
        <v>544</v>
      </c>
      <c r="J4" s="1001" t="s">
        <v>296</v>
      </c>
      <c r="K4" s="981" t="s">
        <v>297</v>
      </c>
      <c r="L4" s="981" t="s">
        <v>298</v>
      </c>
      <c r="M4" s="981" t="s">
        <v>297</v>
      </c>
      <c r="N4" s="981" t="s">
        <v>298</v>
      </c>
      <c r="O4" s="983" t="s">
        <v>686</v>
      </c>
      <c r="P4" s="984"/>
      <c r="Q4" s="985"/>
      <c r="R4" s="983" t="s">
        <v>687</v>
      </c>
      <c r="S4" s="984"/>
      <c r="T4" s="985"/>
      <c r="U4" s="983" t="s">
        <v>688</v>
      </c>
      <c r="V4" s="984"/>
      <c r="W4" s="985"/>
      <c r="X4" s="983" t="s">
        <v>689</v>
      </c>
      <c r="Y4" s="984"/>
      <c r="Z4" s="985"/>
      <c r="AA4" s="986" t="s">
        <v>478</v>
      </c>
      <c r="AB4" s="984"/>
      <c r="AC4" s="984"/>
      <c r="AD4" s="985"/>
      <c r="AE4" s="986" t="s">
        <v>477</v>
      </c>
      <c r="AF4" s="984"/>
      <c r="AG4" s="984"/>
      <c r="AH4" s="985"/>
      <c r="AI4" s="986" t="s">
        <v>521</v>
      </c>
      <c r="AJ4" s="987"/>
      <c r="AK4" s="987"/>
      <c r="AL4" s="988"/>
      <c r="AM4" s="986" t="s">
        <v>63</v>
      </c>
      <c r="AN4" s="985"/>
      <c r="AO4" s="1012"/>
      <c r="AP4" s="1007"/>
      <c r="AQ4" s="687" t="s">
        <v>300</v>
      </c>
      <c r="AR4" s="687" t="s">
        <v>301</v>
      </c>
      <c r="AS4" s="687" t="s">
        <v>302</v>
      </c>
      <c r="AT4" s="687" t="s">
        <v>303</v>
      </c>
      <c r="AU4" s="687" t="s">
        <v>304</v>
      </c>
      <c r="AV4" s="687" t="s">
        <v>299</v>
      </c>
      <c r="AW4" s="687" t="s">
        <v>522</v>
      </c>
      <c r="AX4" s="687" t="s">
        <v>60</v>
      </c>
      <c r="AY4" s="1007"/>
      <c r="AZ4" s="1010" t="s">
        <v>291</v>
      </c>
      <c r="BA4" s="1010" t="s">
        <v>293</v>
      </c>
      <c r="BB4" s="159"/>
    </row>
    <row r="5" spans="1:54" s="82" customFormat="1" ht="33.75">
      <c r="A5" s="333"/>
      <c r="B5" s="993"/>
      <c r="C5" s="994"/>
      <c r="D5" s="997"/>
      <c r="E5" s="235" t="s">
        <v>722</v>
      </c>
      <c r="F5" s="235" t="s">
        <v>601</v>
      </c>
      <c r="G5" s="235" t="s">
        <v>603</v>
      </c>
      <c r="H5" s="235" t="s">
        <v>724</v>
      </c>
      <c r="I5" s="1002"/>
      <c r="J5" s="1002"/>
      <c r="K5" s="982"/>
      <c r="L5" s="982"/>
      <c r="M5" s="982"/>
      <c r="N5" s="982"/>
      <c r="O5" s="689" t="s">
        <v>677</v>
      </c>
      <c r="P5" s="689" t="s">
        <v>678</v>
      </c>
      <c r="Q5" s="689" t="s">
        <v>679</v>
      </c>
      <c r="R5" s="689" t="s">
        <v>677</v>
      </c>
      <c r="S5" s="689" t="s">
        <v>678</v>
      </c>
      <c r="T5" s="689" t="s">
        <v>679</v>
      </c>
      <c r="U5" s="689" t="s">
        <v>677</v>
      </c>
      <c r="V5" s="689" t="s">
        <v>678</v>
      </c>
      <c r="W5" s="689" t="s">
        <v>679</v>
      </c>
      <c r="X5" s="689" t="s">
        <v>677</v>
      </c>
      <c r="Y5" s="689" t="s">
        <v>678</v>
      </c>
      <c r="Z5" s="689" t="s">
        <v>679</v>
      </c>
      <c r="AA5" s="689" t="s">
        <v>680</v>
      </c>
      <c r="AB5" s="689" t="s">
        <v>681</v>
      </c>
      <c r="AC5" s="689" t="s">
        <v>679</v>
      </c>
      <c r="AD5" s="690" t="s">
        <v>682</v>
      </c>
      <c r="AE5" s="689" t="s">
        <v>683</v>
      </c>
      <c r="AF5" s="689" t="s">
        <v>684</v>
      </c>
      <c r="AG5" s="689" t="s">
        <v>679</v>
      </c>
      <c r="AH5" s="690" t="s">
        <v>685</v>
      </c>
      <c r="AI5" s="689" t="s">
        <v>683</v>
      </c>
      <c r="AJ5" s="689" t="s">
        <v>684</v>
      </c>
      <c r="AK5" s="689" t="s">
        <v>679</v>
      </c>
      <c r="AL5" s="690" t="s">
        <v>685</v>
      </c>
      <c r="AM5" s="688" t="s">
        <v>678</v>
      </c>
      <c r="AN5" s="688" t="s">
        <v>679</v>
      </c>
      <c r="AO5" s="1013"/>
      <c r="AP5" s="1008"/>
      <c r="AQ5" s="683"/>
      <c r="AR5" s="683"/>
      <c r="AS5" s="683"/>
      <c r="AT5" s="683"/>
      <c r="AU5" s="685"/>
      <c r="AV5" s="685"/>
      <c r="AW5" s="685"/>
      <c r="AX5" s="685"/>
      <c r="AY5" s="1008"/>
      <c r="AZ5" s="1011"/>
      <c r="BA5" s="1011"/>
      <c r="BB5" s="159"/>
    </row>
    <row r="6" spans="1:54" s="82" customFormat="1" ht="15" customHeight="1">
      <c r="A6" s="972" t="s">
        <v>240</v>
      </c>
      <c r="B6" s="334" t="s">
        <v>252</v>
      </c>
      <c r="C6" s="335"/>
      <c r="D6" s="336">
        <f>IF(SUM(E6:J6)=0,"-",SUM(E6:J6))</f>
        <v>36981</v>
      </c>
      <c r="E6" s="337">
        <v>34548</v>
      </c>
      <c r="F6" s="337">
        <v>1853</v>
      </c>
      <c r="G6" s="337">
        <v>339</v>
      </c>
      <c r="H6" s="337">
        <v>172</v>
      </c>
      <c r="I6" s="337">
        <v>53</v>
      </c>
      <c r="J6" s="337">
        <v>16</v>
      </c>
      <c r="K6" s="337">
        <v>46157</v>
      </c>
      <c r="L6" s="337">
        <v>439880</v>
      </c>
      <c r="M6" s="337">
        <v>188</v>
      </c>
      <c r="N6" s="337">
        <v>635</v>
      </c>
      <c r="O6" s="337">
        <v>236</v>
      </c>
      <c r="P6" s="337">
        <v>202</v>
      </c>
      <c r="Q6" s="337">
        <v>203</v>
      </c>
      <c r="R6" s="337">
        <v>36226</v>
      </c>
      <c r="S6" s="337">
        <v>35485</v>
      </c>
      <c r="T6" s="337">
        <v>37259</v>
      </c>
      <c r="U6" s="337">
        <v>4773</v>
      </c>
      <c r="V6" s="337">
        <v>4546</v>
      </c>
      <c r="W6" s="337">
        <v>4664</v>
      </c>
      <c r="X6" s="337">
        <v>16885</v>
      </c>
      <c r="Y6" s="337">
        <v>29797</v>
      </c>
      <c r="Z6" s="337">
        <v>31343</v>
      </c>
      <c r="AA6" s="337">
        <v>37593</v>
      </c>
      <c r="AB6" s="337">
        <v>36341</v>
      </c>
      <c r="AC6" s="337">
        <v>38165</v>
      </c>
      <c r="AD6" s="338">
        <f t="shared" ref="AD6:AD15" si="0">IF(AB6="-","-",AB6/AA6*100)</f>
        <v>96.669592743329886</v>
      </c>
      <c r="AE6" s="337">
        <v>38643</v>
      </c>
      <c r="AF6" s="337">
        <v>36920</v>
      </c>
      <c r="AG6" s="337">
        <v>37774</v>
      </c>
      <c r="AH6" s="376">
        <f t="shared" ref="AH6:AH15" si="1">IF(AF6="-","-",AF6/AE6*100)</f>
        <v>95.541236446445666</v>
      </c>
      <c r="AI6" s="337">
        <v>992</v>
      </c>
      <c r="AJ6" s="337">
        <v>1536</v>
      </c>
      <c r="AK6" s="337">
        <v>1541</v>
      </c>
      <c r="AL6" s="339">
        <f t="shared" ref="AL6:AL9" si="2">IF(AJ6="-","-",AJ6/AI6*100)</f>
        <v>154.83870967741936</v>
      </c>
      <c r="AM6" s="337">
        <v>1733</v>
      </c>
      <c r="AN6" s="337">
        <v>1804</v>
      </c>
      <c r="AO6" s="337">
        <v>203</v>
      </c>
      <c r="AP6" s="337">
        <v>1</v>
      </c>
      <c r="AQ6" s="337">
        <v>4</v>
      </c>
      <c r="AR6" s="337">
        <v>1592</v>
      </c>
      <c r="AS6" s="337">
        <v>79</v>
      </c>
      <c r="AT6" s="337">
        <v>447</v>
      </c>
      <c r="AU6" s="337">
        <v>698</v>
      </c>
      <c r="AV6" s="337">
        <v>1548</v>
      </c>
      <c r="AW6" s="337">
        <v>68</v>
      </c>
      <c r="AX6" s="337">
        <v>27</v>
      </c>
      <c r="AY6" s="337">
        <v>31366</v>
      </c>
      <c r="AZ6" s="337">
        <v>318</v>
      </c>
      <c r="BA6" s="337" t="s">
        <v>241</v>
      </c>
      <c r="BB6" s="159"/>
    </row>
    <row r="7" spans="1:54" s="82" customFormat="1" ht="15" customHeight="1">
      <c r="A7" s="973"/>
      <c r="B7" s="340"/>
      <c r="C7" s="341" t="s">
        <v>254</v>
      </c>
      <c r="D7" s="342"/>
      <c r="E7" s="343"/>
      <c r="F7" s="343"/>
      <c r="G7" s="343"/>
      <c r="H7" s="343"/>
      <c r="I7" s="343"/>
      <c r="J7" s="343"/>
      <c r="K7" s="337">
        <v>44854</v>
      </c>
      <c r="L7" s="337">
        <v>429693</v>
      </c>
      <c r="M7" s="337">
        <v>161</v>
      </c>
      <c r="N7" s="337">
        <v>608</v>
      </c>
      <c r="O7" s="337">
        <v>43</v>
      </c>
      <c r="P7" s="337">
        <v>41</v>
      </c>
      <c r="Q7" s="337">
        <v>41</v>
      </c>
      <c r="R7" s="337">
        <v>3291</v>
      </c>
      <c r="S7" s="337">
        <v>3109</v>
      </c>
      <c r="T7" s="337">
        <v>3110</v>
      </c>
      <c r="U7" s="337">
        <v>242</v>
      </c>
      <c r="V7" s="337">
        <v>221</v>
      </c>
      <c r="W7" s="337">
        <v>221</v>
      </c>
      <c r="X7" s="337">
        <v>5789</v>
      </c>
      <c r="Y7" s="337">
        <v>5388</v>
      </c>
      <c r="Z7" s="337">
        <v>5406</v>
      </c>
      <c r="AA7" s="337">
        <v>153</v>
      </c>
      <c r="AB7" s="337">
        <v>143</v>
      </c>
      <c r="AC7" s="337">
        <v>143</v>
      </c>
      <c r="AD7" s="338">
        <f t="shared" si="0"/>
        <v>93.464052287581694</v>
      </c>
      <c r="AE7" s="337">
        <v>134</v>
      </c>
      <c r="AF7" s="337">
        <v>128</v>
      </c>
      <c r="AG7" s="337">
        <v>130</v>
      </c>
      <c r="AH7" s="376">
        <f t="shared" si="1"/>
        <v>95.522388059701484</v>
      </c>
      <c r="AI7" s="337">
        <v>8</v>
      </c>
      <c r="AJ7" s="337">
        <v>8</v>
      </c>
      <c r="AK7" s="337">
        <v>8</v>
      </c>
      <c r="AL7" s="339">
        <f t="shared" si="2"/>
        <v>100</v>
      </c>
      <c r="AM7" s="337">
        <v>100</v>
      </c>
      <c r="AN7" s="337">
        <v>100</v>
      </c>
      <c r="AO7" s="337">
        <v>155</v>
      </c>
      <c r="AP7" s="337">
        <v>1</v>
      </c>
      <c r="AQ7" s="337" t="s">
        <v>241</v>
      </c>
      <c r="AR7" s="337">
        <v>87</v>
      </c>
      <c r="AS7" s="337">
        <v>2</v>
      </c>
      <c r="AT7" s="337">
        <v>28</v>
      </c>
      <c r="AU7" s="337">
        <v>20</v>
      </c>
      <c r="AV7" s="337">
        <v>153</v>
      </c>
      <c r="AW7" s="337" t="s">
        <v>241</v>
      </c>
      <c r="AX7" s="337">
        <v>8</v>
      </c>
      <c r="AY7" s="337">
        <v>30825</v>
      </c>
      <c r="AZ7" s="337">
        <v>318</v>
      </c>
      <c r="BA7" s="337" t="s">
        <v>241</v>
      </c>
      <c r="BB7" s="158"/>
    </row>
    <row r="8" spans="1:54" s="131" customFormat="1" ht="15" customHeight="1">
      <c r="A8" s="970" t="s">
        <v>604</v>
      </c>
      <c r="B8" s="344" t="s">
        <v>252</v>
      </c>
      <c r="C8" s="345"/>
      <c r="D8" s="346">
        <f>IF(SUM(D10,D12,D14,D16,D18,D20,D22,D24)=0,"-",SUM(D10,D12,D14,D16,D18,D20,D22,D24))</f>
        <v>1539</v>
      </c>
      <c r="E8" s="346">
        <f>IF(SUM(E10,E12,E14,E16,E18,E20,E22,E24)=0,"-",SUM(E10,E12,E14,E16,E18,E20,E22,E24))</f>
        <v>1418</v>
      </c>
      <c r="F8" s="346">
        <f t="shared" ref="F8:BA9" si="3">IF(SUM(F10,F12,F14,F16,F18,F20,F22,F24)=0,"-",SUM(F10,F12,F14,F16,F18,F20,F22,F24))</f>
        <v>99</v>
      </c>
      <c r="G8" s="346">
        <f t="shared" si="3"/>
        <v>16</v>
      </c>
      <c r="H8" s="346">
        <f t="shared" si="3"/>
        <v>3</v>
      </c>
      <c r="I8" s="346">
        <f t="shared" si="3"/>
        <v>3</v>
      </c>
      <c r="J8" s="346" t="str">
        <f t="shared" si="3"/>
        <v>-</v>
      </c>
      <c r="K8" s="346">
        <f t="shared" si="3"/>
        <v>1689</v>
      </c>
      <c r="L8" s="346">
        <f t="shared" si="3"/>
        <v>17640</v>
      </c>
      <c r="M8" s="346" t="str">
        <f t="shared" si="3"/>
        <v>-</v>
      </c>
      <c r="N8" s="346" t="str">
        <f t="shared" si="3"/>
        <v>-</v>
      </c>
      <c r="O8" s="346" t="str">
        <f t="shared" si="3"/>
        <v>-</v>
      </c>
      <c r="P8" s="346" t="str">
        <f t="shared" si="3"/>
        <v>-</v>
      </c>
      <c r="Q8" s="346" t="str">
        <f t="shared" si="3"/>
        <v>-</v>
      </c>
      <c r="R8" s="346">
        <f t="shared" si="3"/>
        <v>1532</v>
      </c>
      <c r="S8" s="346">
        <f t="shared" si="3"/>
        <v>1495</v>
      </c>
      <c r="T8" s="346">
        <f t="shared" si="3"/>
        <v>1564</v>
      </c>
      <c r="U8" s="346">
        <f t="shared" si="3"/>
        <v>118</v>
      </c>
      <c r="V8" s="346">
        <f t="shared" si="3"/>
        <v>109</v>
      </c>
      <c r="W8" s="346">
        <f t="shared" si="3"/>
        <v>116</v>
      </c>
      <c r="X8" s="346">
        <f t="shared" si="3"/>
        <v>1578</v>
      </c>
      <c r="Y8" s="346">
        <f t="shared" si="3"/>
        <v>1413</v>
      </c>
      <c r="Z8" s="346">
        <f t="shared" si="3"/>
        <v>1436</v>
      </c>
      <c r="AA8" s="346">
        <f t="shared" si="3"/>
        <v>1543</v>
      </c>
      <c r="AB8" s="346">
        <f t="shared" si="3"/>
        <v>1488</v>
      </c>
      <c r="AC8" s="346">
        <f t="shared" si="3"/>
        <v>1629</v>
      </c>
      <c r="AD8" s="347">
        <f t="shared" si="0"/>
        <v>96.435515230071289</v>
      </c>
      <c r="AE8" s="346">
        <f t="shared" si="3"/>
        <v>1590</v>
      </c>
      <c r="AF8" s="346">
        <f t="shared" si="3"/>
        <v>1531</v>
      </c>
      <c r="AG8" s="346">
        <f t="shared" si="3"/>
        <v>1766</v>
      </c>
      <c r="AH8" s="380">
        <f t="shared" si="1"/>
        <v>96.289308176100633</v>
      </c>
      <c r="AI8" s="346">
        <f t="shared" si="3"/>
        <v>47</v>
      </c>
      <c r="AJ8" s="346">
        <f t="shared" si="3"/>
        <v>45</v>
      </c>
      <c r="AK8" s="346">
        <f t="shared" si="3"/>
        <v>45</v>
      </c>
      <c r="AL8" s="348">
        <f t="shared" si="2"/>
        <v>95.744680851063833</v>
      </c>
      <c r="AM8" s="346" t="str">
        <f>IF(SUM(AM10,AM12,AM14,AM16,AM18,AM20,AM22,AM24)=0,"-",SUM(AM10,AM12,AM14,AM16,AM18,AM20,AM22,AM24))</f>
        <v>-</v>
      </c>
      <c r="AN8" s="346" t="str">
        <f>IF(SUM(AN10,AN12,AN14,AN16,AN18,AN20,AN22,AN24)=0,"-",SUM(AN10,AN12,AN14,AN16,AN18,AN20,AN22,AN24))</f>
        <v>-</v>
      </c>
      <c r="AO8" s="346">
        <f t="shared" si="3"/>
        <v>14</v>
      </c>
      <c r="AP8" s="346" t="str">
        <f t="shared" si="3"/>
        <v>-</v>
      </c>
      <c r="AQ8" s="346" t="str">
        <f t="shared" si="3"/>
        <v>-</v>
      </c>
      <c r="AR8" s="346">
        <f t="shared" si="3"/>
        <v>194</v>
      </c>
      <c r="AS8" s="346">
        <f t="shared" si="3"/>
        <v>1</v>
      </c>
      <c r="AT8" s="346">
        <f t="shared" si="3"/>
        <v>2</v>
      </c>
      <c r="AU8" s="346">
        <f t="shared" si="3"/>
        <v>55</v>
      </c>
      <c r="AV8" s="346">
        <f t="shared" si="3"/>
        <v>180</v>
      </c>
      <c r="AW8" s="346" t="str">
        <f t="shared" si="3"/>
        <v>-</v>
      </c>
      <c r="AX8" s="346" t="str">
        <f t="shared" si="3"/>
        <v>-</v>
      </c>
      <c r="AY8" s="346">
        <f t="shared" si="3"/>
        <v>362</v>
      </c>
      <c r="AZ8" s="346" t="str">
        <f t="shared" si="3"/>
        <v>-</v>
      </c>
      <c r="BA8" s="346" t="str">
        <f t="shared" si="3"/>
        <v>-</v>
      </c>
      <c r="BB8" s="159"/>
    </row>
    <row r="9" spans="1:54" s="131" customFormat="1" ht="15" customHeight="1">
      <c r="A9" s="971"/>
      <c r="B9" s="349"/>
      <c r="C9" s="350" t="s">
        <v>254</v>
      </c>
      <c r="D9" s="351"/>
      <c r="E9" s="352"/>
      <c r="F9" s="352"/>
      <c r="G9" s="352"/>
      <c r="H9" s="352"/>
      <c r="I9" s="352"/>
      <c r="J9" s="352"/>
      <c r="K9" s="346">
        <f t="shared" si="3"/>
        <v>1689</v>
      </c>
      <c r="L9" s="346">
        <f t="shared" si="3"/>
        <v>17640</v>
      </c>
      <c r="M9" s="346" t="str">
        <f t="shared" si="3"/>
        <v>-</v>
      </c>
      <c r="N9" s="346" t="str">
        <f t="shared" si="3"/>
        <v>-</v>
      </c>
      <c r="O9" s="346" t="str">
        <f t="shared" si="3"/>
        <v>-</v>
      </c>
      <c r="P9" s="346" t="str">
        <f t="shared" si="3"/>
        <v>-</v>
      </c>
      <c r="Q9" s="346" t="str">
        <f t="shared" si="3"/>
        <v>-</v>
      </c>
      <c r="R9" s="346">
        <f t="shared" si="3"/>
        <v>254</v>
      </c>
      <c r="S9" s="346">
        <f t="shared" si="3"/>
        <v>237</v>
      </c>
      <c r="T9" s="346">
        <f t="shared" si="3"/>
        <v>237</v>
      </c>
      <c r="U9" s="346" t="str">
        <f t="shared" si="3"/>
        <v>-</v>
      </c>
      <c r="V9" s="346" t="str">
        <f t="shared" si="3"/>
        <v>-</v>
      </c>
      <c r="W9" s="346" t="str">
        <f t="shared" si="3"/>
        <v>-</v>
      </c>
      <c r="X9" s="346">
        <f t="shared" si="3"/>
        <v>1343</v>
      </c>
      <c r="Y9" s="346">
        <f t="shared" si="3"/>
        <v>1192</v>
      </c>
      <c r="Z9" s="346">
        <f t="shared" si="3"/>
        <v>1192</v>
      </c>
      <c r="AA9" s="346" t="str">
        <f t="shared" si="3"/>
        <v>-</v>
      </c>
      <c r="AB9" s="346" t="str">
        <f t="shared" si="3"/>
        <v>-</v>
      </c>
      <c r="AC9" s="346" t="str">
        <f t="shared" si="3"/>
        <v>-</v>
      </c>
      <c r="AD9" s="347" t="str">
        <f>IF(AB9="-","-",AB9/AA9*100)</f>
        <v>-</v>
      </c>
      <c r="AE9" s="346" t="str">
        <f t="shared" si="3"/>
        <v>-</v>
      </c>
      <c r="AF9" s="346" t="str">
        <f t="shared" si="3"/>
        <v>-</v>
      </c>
      <c r="AG9" s="346" t="str">
        <f t="shared" si="3"/>
        <v>-</v>
      </c>
      <c r="AH9" s="380" t="str">
        <f t="shared" si="1"/>
        <v>-</v>
      </c>
      <c r="AI9" s="346" t="str">
        <f t="shared" ref="AI9:AZ9" si="4">IF(SUM(AI11,AI13,AI15,AI17,AI19,AI21,AI23,AI25)=0,"-",SUM(AI11,AI13,AI15,AI17,AI19,AI21,AI23,AI25))</f>
        <v>-</v>
      </c>
      <c r="AJ9" s="346" t="str">
        <f t="shared" si="4"/>
        <v>-</v>
      </c>
      <c r="AK9" s="346" t="str">
        <f t="shared" si="4"/>
        <v>-</v>
      </c>
      <c r="AL9" s="348" t="str">
        <f t="shared" si="2"/>
        <v>-</v>
      </c>
      <c r="AM9" s="346" t="str">
        <f>IF(SUM(AM11,AM13,AM15,AM17,AM19,AM21,AM23,AM25)=0,"-",SUM(AM11,AM13,AM15,AM17,AM19,AM21,AM23,AM25))</f>
        <v>-</v>
      </c>
      <c r="AN9" s="346" t="str">
        <f>IF(SUM(AN11,AN13,AN15,AN17,AN19,AN21,AN23,AN25)=0,"-",SUM(AN11,AN13,AN15,AN17,AN19,AN21,AN23,AN25))</f>
        <v>-</v>
      </c>
      <c r="AO9" s="346">
        <f t="shared" si="4"/>
        <v>14</v>
      </c>
      <c r="AP9" s="346" t="str">
        <f t="shared" si="4"/>
        <v>-</v>
      </c>
      <c r="AQ9" s="346" t="str">
        <f t="shared" si="4"/>
        <v>-</v>
      </c>
      <c r="AR9" s="346">
        <f t="shared" si="4"/>
        <v>9</v>
      </c>
      <c r="AS9" s="346">
        <f t="shared" si="4"/>
        <v>1</v>
      </c>
      <c r="AT9" s="346" t="str">
        <f t="shared" si="4"/>
        <v>-</v>
      </c>
      <c r="AU9" s="346">
        <f t="shared" si="4"/>
        <v>3</v>
      </c>
      <c r="AV9" s="346">
        <f>IF(SUM(AV11,AV13,AV15,AV17,AV19,AV21,AV23,AV25)=0,"-",SUM(AV11,AV13,AV15,AV17,AV19,AV21,AV23,AV25))</f>
        <v>8</v>
      </c>
      <c r="AW9" s="346" t="str">
        <f>IF(SUM(AW11,AW13,AW15,AW17,AW19,AW21,AW23,AW25)=0,"-",SUM(AW11,AW13,AW15,AW17,AW19,AW21,AW23,AW25))</f>
        <v>-</v>
      </c>
      <c r="AX9" s="346" t="str">
        <f>IF(SUM(AX11,AX13,AX15,AX17,AX19,AX21,AX23,AX25)=0,"-",SUM(AX11,AX13,AX15,AX17,AX19,AX21,AX23,AX25))</f>
        <v>-</v>
      </c>
      <c r="AY9" s="346">
        <f>IF(SUM(AY11,AY13,AY15,AY17,AY19,AY21,AY23,AY25)=0,"-",SUM(AY11,AY13,AY15,AY17,AY19,AY21,AY23,AY25))</f>
        <v>362</v>
      </c>
      <c r="AZ9" s="346" t="str">
        <f t="shared" si="4"/>
        <v>-</v>
      </c>
      <c r="BA9" s="346" t="str">
        <f>IF(SUM(BA11,BA13,BA15,BA17,BA19,BA21,BA23,BA25)=0,"-",SUM(BA11,BA13,BA15,BA17,BA19,BA21,BA23,BA25))</f>
        <v>-</v>
      </c>
      <c r="BB9" s="159"/>
    </row>
    <row r="10" spans="1:54" s="82" customFormat="1" ht="15" customHeight="1">
      <c r="A10" s="968" t="s">
        <v>605</v>
      </c>
      <c r="B10" s="246" t="s">
        <v>252</v>
      </c>
      <c r="C10" s="353"/>
      <c r="D10" s="940">
        <f>IF(SUM(E10:J10)=0,"-",SUM(E10:J10))</f>
        <v>1180</v>
      </c>
      <c r="E10" s="354">
        <v>1082</v>
      </c>
      <c r="F10" s="354">
        <v>78</v>
      </c>
      <c r="G10" s="354">
        <v>14</v>
      </c>
      <c r="H10" s="354">
        <v>3</v>
      </c>
      <c r="I10" s="354">
        <v>3</v>
      </c>
      <c r="J10" s="354" t="s">
        <v>844</v>
      </c>
      <c r="K10" s="355">
        <v>1159</v>
      </c>
      <c r="L10" s="355">
        <v>12992</v>
      </c>
      <c r="M10" s="355" t="s">
        <v>844</v>
      </c>
      <c r="N10" s="355" t="s">
        <v>844</v>
      </c>
      <c r="O10" s="355" t="s">
        <v>844</v>
      </c>
      <c r="P10" s="355" t="s">
        <v>844</v>
      </c>
      <c r="Q10" s="355" t="s">
        <v>844</v>
      </c>
      <c r="R10" s="355">
        <v>1101</v>
      </c>
      <c r="S10" s="355">
        <v>1090</v>
      </c>
      <c r="T10" s="355">
        <v>1148</v>
      </c>
      <c r="U10" s="355" t="s">
        <v>845</v>
      </c>
      <c r="V10" s="355" t="s">
        <v>845</v>
      </c>
      <c r="W10" s="355" t="s">
        <v>845</v>
      </c>
      <c r="X10" s="355">
        <v>1137</v>
      </c>
      <c r="Y10" s="355">
        <v>1031</v>
      </c>
      <c r="Z10" s="355">
        <v>1034</v>
      </c>
      <c r="AA10" s="355">
        <v>1150</v>
      </c>
      <c r="AB10" s="355">
        <v>1100</v>
      </c>
      <c r="AC10" s="355">
        <v>1241</v>
      </c>
      <c r="AD10" s="356">
        <f t="shared" si="0"/>
        <v>95.652173913043484</v>
      </c>
      <c r="AE10" s="355">
        <v>1182</v>
      </c>
      <c r="AF10" s="355">
        <v>1134</v>
      </c>
      <c r="AG10" s="355">
        <v>1349</v>
      </c>
      <c r="AH10" s="395">
        <f t="shared" si="1"/>
        <v>95.939086294416242</v>
      </c>
      <c r="AI10" s="355" t="s">
        <v>241</v>
      </c>
      <c r="AJ10" s="355" t="s">
        <v>241</v>
      </c>
      <c r="AK10" s="355" t="s">
        <v>241</v>
      </c>
      <c r="AL10" s="357" t="str">
        <f>IF(AJ10="-","-",AJ10/AI10*100)</f>
        <v>-</v>
      </c>
      <c r="AM10" s="355" t="s">
        <v>844</v>
      </c>
      <c r="AN10" s="355" t="s">
        <v>844</v>
      </c>
      <c r="AO10" s="355" t="s">
        <v>844</v>
      </c>
      <c r="AP10" s="355" t="s">
        <v>844</v>
      </c>
      <c r="AQ10" s="355" t="s">
        <v>844</v>
      </c>
      <c r="AR10" s="355">
        <v>184</v>
      </c>
      <c r="AS10" s="355" t="s">
        <v>845</v>
      </c>
      <c r="AT10" s="355" t="s">
        <v>845</v>
      </c>
      <c r="AU10" s="355">
        <v>52</v>
      </c>
      <c r="AV10" s="355">
        <v>167</v>
      </c>
      <c r="AW10" s="355" t="s">
        <v>845</v>
      </c>
      <c r="AX10" s="355" t="s">
        <v>845</v>
      </c>
      <c r="AY10" s="355" t="s">
        <v>845</v>
      </c>
      <c r="AZ10" s="355" t="s">
        <v>845</v>
      </c>
      <c r="BA10" s="355" t="s">
        <v>845</v>
      </c>
      <c r="BB10" s="158"/>
    </row>
    <row r="11" spans="1:54" s="82" customFormat="1" ht="15" customHeight="1">
      <c r="A11" s="969"/>
      <c r="B11" s="247"/>
      <c r="C11" s="688" t="s">
        <v>254</v>
      </c>
      <c r="D11" s="941"/>
      <c r="E11" s="358"/>
      <c r="F11" s="358"/>
      <c r="G11" s="358"/>
      <c r="H11" s="358"/>
      <c r="I11" s="358"/>
      <c r="J11" s="358"/>
      <c r="K11" s="355">
        <v>1159</v>
      </c>
      <c r="L11" s="355">
        <v>12992</v>
      </c>
      <c r="M11" s="355" t="s">
        <v>844</v>
      </c>
      <c r="N11" s="355" t="s">
        <v>844</v>
      </c>
      <c r="O11" s="355" t="s">
        <v>844</v>
      </c>
      <c r="P11" s="355" t="s">
        <v>844</v>
      </c>
      <c r="Q11" s="355" t="s">
        <v>844</v>
      </c>
      <c r="R11" s="355" t="s">
        <v>844</v>
      </c>
      <c r="S11" s="355" t="s">
        <v>844</v>
      </c>
      <c r="T11" s="355" t="s">
        <v>844</v>
      </c>
      <c r="U11" s="355" t="s">
        <v>845</v>
      </c>
      <c r="V11" s="355" t="s">
        <v>845</v>
      </c>
      <c r="W11" s="355" t="s">
        <v>845</v>
      </c>
      <c r="X11" s="355">
        <v>1111</v>
      </c>
      <c r="Y11" s="355">
        <v>1006</v>
      </c>
      <c r="Z11" s="355">
        <v>1006</v>
      </c>
      <c r="AA11" s="355" t="s">
        <v>845</v>
      </c>
      <c r="AB11" s="355" t="s">
        <v>845</v>
      </c>
      <c r="AC11" s="355" t="s">
        <v>845</v>
      </c>
      <c r="AD11" s="356" t="str">
        <f t="shared" si="0"/>
        <v>-</v>
      </c>
      <c r="AE11" s="355" t="s">
        <v>844</v>
      </c>
      <c r="AF11" s="355" t="s">
        <v>844</v>
      </c>
      <c r="AG11" s="355" t="s">
        <v>844</v>
      </c>
      <c r="AH11" s="395" t="str">
        <f t="shared" si="1"/>
        <v>-</v>
      </c>
      <c r="AI11" s="355" t="s">
        <v>9</v>
      </c>
      <c r="AJ11" s="355" t="s">
        <v>241</v>
      </c>
      <c r="AK11" s="355" t="s">
        <v>241</v>
      </c>
      <c r="AL11" s="357" t="str">
        <f t="shared" ref="AL11:AL31" si="5">IF(AJ11="-","-",AJ11/AI11*100)</f>
        <v>-</v>
      </c>
      <c r="AM11" s="355" t="s">
        <v>845</v>
      </c>
      <c r="AN11" s="355" t="s">
        <v>845</v>
      </c>
      <c r="AO11" s="355" t="s">
        <v>845</v>
      </c>
      <c r="AP11" s="355" t="s">
        <v>845</v>
      </c>
      <c r="AQ11" s="355" t="s">
        <v>845</v>
      </c>
      <c r="AR11" s="355" t="s">
        <v>845</v>
      </c>
      <c r="AS11" s="355" t="s">
        <v>845</v>
      </c>
      <c r="AT11" s="355" t="s">
        <v>845</v>
      </c>
      <c r="AU11" s="355" t="s">
        <v>845</v>
      </c>
      <c r="AV11" s="355" t="s">
        <v>845</v>
      </c>
      <c r="AW11" s="355" t="s">
        <v>845</v>
      </c>
      <c r="AX11" s="355" t="s">
        <v>845</v>
      </c>
      <c r="AY11" s="355" t="s">
        <v>845</v>
      </c>
      <c r="AZ11" s="355" t="s">
        <v>845</v>
      </c>
      <c r="BA11" s="355" t="s">
        <v>845</v>
      </c>
      <c r="BB11" s="158"/>
    </row>
    <row r="12" spans="1:54" s="82" customFormat="1" ht="15" customHeight="1">
      <c r="A12" s="968" t="s">
        <v>606</v>
      </c>
      <c r="B12" s="246" t="s">
        <v>252</v>
      </c>
      <c r="C12" s="353"/>
      <c r="D12" s="940">
        <f>IF(SUM(E12:J12)=0,"-",SUM(E12:J12))</f>
        <v>136</v>
      </c>
      <c r="E12" s="354">
        <v>126</v>
      </c>
      <c r="F12" s="354">
        <v>10</v>
      </c>
      <c r="G12" s="354" t="s">
        <v>844</v>
      </c>
      <c r="H12" s="354" t="s">
        <v>844</v>
      </c>
      <c r="I12" s="354" t="s">
        <v>844</v>
      </c>
      <c r="J12" s="354" t="s">
        <v>844</v>
      </c>
      <c r="K12" s="355">
        <v>147</v>
      </c>
      <c r="L12" s="355">
        <v>1783</v>
      </c>
      <c r="M12" s="355" t="s">
        <v>844</v>
      </c>
      <c r="N12" s="355" t="s">
        <v>844</v>
      </c>
      <c r="O12" s="355" t="s">
        <v>844</v>
      </c>
      <c r="P12" s="355" t="s">
        <v>844</v>
      </c>
      <c r="Q12" s="355" t="s">
        <v>844</v>
      </c>
      <c r="R12" s="355">
        <v>177</v>
      </c>
      <c r="S12" s="355">
        <v>171</v>
      </c>
      <c r="T12" s="355">
        <v>171</v>
      </c>
      <c r="U12" s="355" t="s">
        <v>845</v>
      </c>
      <c r="V12" s="355" t="s">
        <v>845</v>
      </c>
      <c r="W12" s="355" t="s">
        <v>845</v>
      </c>
      <c r="X12" s="355">
        <v>179</v>
      </c>
      <c r="Y12" s="355">
        <v>144</v>
      </c>
      <c r="Z12" s="355">
        <v>144</v>
      </c>
      <c r="AA12" s="355">
        <v>132</v>
      </c>
      <c r="AB12" s="355">
        <v>134</v>
      </c>
      <c r="AC12" s="355">
        <v>134</v>
      </c>
      <c r="AD12" s="356">
        <f t="shared" si="0"/>
        <v>101.51515151515152</v>
      </c>
      <c r="AE12" s="355">
        <v>151</v>
      </c>
      <c r="AF12" s="355">
        <v>151</v>
      </c>
      <c r="AG12" s="355">
        <v>171</v>
      </c>
      <c r="AH12" s="395">
        <f t="shared" si="1"/>
        <v>100</v>
      </c>
      <c r="AI12" s="355" t="s">
        <v>9</v>
      </c>
      <c r="AJ12" s="355" t="s">
        <v>241</v>
      </c>
      <c r="AK12" s="355" t="s">
        <v>241</v>
      </c>
      <c r="AL12" s="357" t="str">
        <f t="shared" si="5"/>
        <v>-</v>
      </c>
      <c r="AM12" s="355" t="s">
        <v>845</v>
      </c>
      <c r="AN12" s="355" t="s">
        <v>845</v>
      </c>
      <c r="AO12" s="355" t="s">
        <v>845</v>
      </c>
      <c r="AP12" s="355" t="s">
        <v>845</v>
      </c>
      <c r="AQ12" s="355" t="s">
        <v>845</v>
      </c>
      <c r="AR12" s="355">
        <v>6</v>
      </c>
      <c r="AS12" s="355" t="s">
        <v>845</v>
      </c>
      <c r="AT12" s="355" t="s">
        <v>845</v>
      </c>
      <c r="AU12" s="355">
        <v>1</v>
      </c>
      <c r="AV12" s="355">
        <v>6</v>
      </c>
      <c r="AW12" s="355" t="s">
        <v>845</v>
      </c>
      <c r="AX12" s="355" t="s">
        <v>845</v>
      </c>
      <c r="AY12" s="355">
        <v>147</v>
      </c>
      <c r="AZ12" s="355" t="s">
        <v>845</v>
      </c>
      <c r="BA12" s="355" t="s">
        <v>845</v>
      </c>
      <c r="BB12" s="158"/>
    </row>
    <row r="13" spans="1:54" s="82" customFormat="1" ht="15" customHeight="1">
      <c r="A13" s="969"/>
      <c r="B13" s="247"/>
      <c r="C13" s="688" t="s">
        <v>254</v>
      </c>
      <c r="D13" s="941"/>
      <c r="E13" s="358"/>
      <c r="F13" s="358"/>
      <c r="G13" s="358"/>
      <c r="H13" s="358"/>
      <c r="I13" s="358"/>
      <c r="J13" s="358"/>
      <c r="K13" s="355">
        <v>147</v>
      </c>
      <c r="L13" s="355">
        <v>1783</v>
      </c>
      <c r="M13" s="355" t="s">
        <v>844</v>
      </c>
      <c r="N13" s="355" t="s">
        <v>844</v>
      </c>
      <c r="O13" s="355" t="s">
        <v>844</v>
      </c>
      <c r="P13" s="355" t="s">
        <v>844</v>
      </c>
      <c r="Q13" s="355" t="s">
        <v>844</v>
      </c>
      <c r="R13" s="355">
        <v>177</v>
      </c>
      <c r="S13" s="355">
        <v>171</v>
      </c>
      <c r="T13" s="355">
        <v>171</v>
      </c>
      <c r="U13" s="355" t="s">
        <v>845</v>
      </c>
      <c r="V13" s="355" t="s">
        <v>845</v>
      </c>
      <c r="W13" s="355" t="s">
        <v>845</v>
      </c>
      <c r="X13" s="355">
        <v>179</v>
      </c>
      <c r="Y13" s="355">
        <v>144</v>
      </c>
      <c r="Z13" s="355">
        <v>144</v>
      </c>
      <c r="AA13" s="355" t="s">
        <v>845</v>
      </c>
      <c r="AB13" s="355" t="s">
        <v>845</v>
      </c>
      <c r="AC13" s="355" t="s">
        <v>845</v>
      </c>
      <c r="AD13" s="356" t="str">
        <f t="shared" si="0"/>
        <v>-</v>
      </c>
      <c r="AE13" s="355" t="s">
        <v>845</v>
      </c>
      <c r="AF13" s="355" t="s">
        <v>845</v>
      </c>
      <c r="AG13" s="355" t="s">
        <v>845</v>
      </c>
      <c r="AH13" s="395" t="str">
        <f t="shared" si="1"/>
        <v>-</v>
      </c>
      <c r="AI13" s="355" t="s">
        <v>9</v>
      </c>
      <c r="AJ13" s="355" t="s">
        <v>241</v>
      </c>
      <c r="AK13" s="355" t="s">
        <v>241</v>
      </c>
      <c r="AL13" s="357" t="str">
        <f t="shared" si="5"/>
        <v>-</v>
      </c>
      <c r="AM13" s="355" t="s">
        <v>845</v>
      </c>
      <c r="AN13" s="355" t="s">
        <v>845</v>
      </c>
      <c r="AO13" s="355" t="s">
        <v>845</v>
      </c>
      <c r="AP13" s="355" t="s">
        <v>845</v>
      </c>
      <c r="AQ13" s="355" t="s">
        <v>845</v>
      </c>
      <c r="AR13" s="355">
        <v>6</v>
      </c>
      <c r="AS13" s="355" t="s">
        <v>845</v>
      </c>
      <c r="AT13" s="355" t="s">
        <v>845</v>
      </c>
      <c r="AU13" s="355">
        <v>1</v>
      </c>
      <c r="AV13" s="355">
        <v>6</v>
      </c>
      <c r="AW13" s="355" t="s">
        <v>845</v>
      </c>
      <c r="AX13" s="355" t="s">
        <v>845</v>
      </c>
      <c r="AY13" s="355">
        <v>147</v>
      </c>
      <c r="AZ13" s="355" t="s">
        <v>845</v>
      </c>
      <c r="BA13" s="355" t="s">
        <v>845</v>
      </c>
      <c r="BB13" s="158"/>
    </row>
    <row r="14" spans="1:54" s="82" customFormat="1" ht="15" customHeight="1">
      <c r="A14" s="968" t="s">
        <v>607</v>
      </c>
      <c r="B14" s="246" t="s">
        <v>252</v>
      </c>
      <c r="C14" s="353"/>
      <c r="D14" s="940">
        <f>IF(SUM(E14:J14)=0,"-",SUM(E14:J14))</f>
        <v>44</v>
      </c>
      <c r="E14" s="354">
        <v>44</v>
      </c>
      <c r="F14" s="354" t="s">
        <v>845</v>
      </c>
      <c r="G14" s="354" t="s">
        <v>845</v>
      </c>
      <c r="H14" s="354" t="s">
        <v>845</v>
      </c>
      <c r="I14" s="354" t="s">
        <v>845</v>
      </c>
      <c r="J14" s="354" t="s">
        <v>845</v>
      </c>
      <c r="K14" s="355">
        <v>77</v>
      </c>
      <c r="L14" s="355">
        <v>571</v>
      </c>
      <c r="M14" s="355" t="s">
        <v>844</v>
      </c>
      <c r="N14" s="355" t="s">
        <v>844</v>
      </c>
      <c r="O14" s="355" t="s">
        <v>844</v>
      </c>
      <c r="P14" s="355" t="s">
        <v>844</v>
      </c>
      <c r="Q14" s="355" t="s">
        <v>844</v>
      </c>
      <c r="R14" s="355">
        <v>56</v>
      </c>
      <c r="S14" s="355">
        <v>51</v>
      </c>
      <c r="T14" s="355">
        <v>51</v>
      </c>
      <c r="U14" s="355" t="s">
        <v>845</v>
      </c>
      <c r="V14" s="355" t="s">
        <v>845</v>
      </c>
      <c r="W14" s="355" t="s">
        <v>845</v>
      </c>
      <c r="X14" s="355">
        <v>53</v>
      </c>
      <c r="Y14" s="355">
        <v>42</v>
      </c>
      <c r="Z14" s="355">
        <v>42</v>
      </c>
      <c r="AA14" s="355">
        <v>62</v>
      </c>
      <c r="AB14" s="355">
        <v>61</v>
      </c>
      <c r="AC14" s="355">
        <v>61</v>
      </c>
      <c r="AD14" s="356">
        <f t="shared" si="0"/>
        <v>98.387096774193552</v>
      </c>
      <c r="AE14" s="355">
        <v>71</v>
      </c>
      <c r="AF14" s="355">
        <v>67</v>
      </c>
      <c r="AG14" s="355">
        <v>67</v>
      </c>
      <c r="AH14" s="395">
        <f t="shared" si="1"/>
        <v>94.366197183098592</v>
      </c>
      <c r="AI14" s="355" t="s">
        <v>9</v>
      </c>
      <c r="AJ14" s="355" t="s">
        <v>241</v>
      </c>
      <c r="AK14" s="355" t="s">
        <v>241</v>
      </c>
      <c r="AL14" s="357" t="str">
        <f t="shared" si="5"/>
        <v>-</v>
      </c>
      <c r="AM14" s="355" t="s">
        <v>845</v>
      </c>
      <c r="AN14" s="355" t="s">
        <v>845</v>
      </c>
      <c r="AO14" s="355">
        <v>14</v>
      </c>
      <c r="AP14" s="355" t="s">
        <v>845</v>
      </c>
      <c r="AQ14" s="355" t="s">
        <v>845</v>
      </c>
      <c r="AR14" s="355" t="s">
        <v>845</v>
      </c>
      <c r="AS14" s="355" t="s">
        <v>845</v>
      </c>
      <c r="AT14" s="355" t="s">
        <v>845</v>
      </c>
      <c r="AU14" s="355" t="s">
        <v>845</v>
      </c>
      <c r="AV14" s="355">
        <v>2</v>
      </c>
      <c r="AW14" s="355" t="s">
        <v>845</v>
      </c>
      <c r="AX14" s="355" t="s">
        <v>845</v>
      </c>
      <c r="AY14" s="355">
        <v>42</v>
      </c>
      <c r="AZ14" s="355" t="s">
        <v>845</v>
      </c>
      <c r="BA14" s="355" t="s">
        <v>845</v>
      </c>
      <c r="BB14" s="158"/>
    </row>
    <row r="15" spans="1:54" s="82" customFormat="1" ht="15" customHeight="1">
      <c r="A15" s="969"/>
      <c r="B15" s="247"/>
      <c r="C15" s="688" t="s">
        <v>254</v>
      </c>
      <c r="D15" s="942"/>
      <c r="E15" s="358"/>
      <c r="F15" s="359"/>
      <c r="G15" s="359"/>
      <c r="H15" s="358"/>
      <c r="I15" s="358"/>
      <c r="J15" s="358"/>
      <c r="K15" s="355">
        <v>77</v>
      </c>
      <c r="L15" s="355">
        <v>571</v>
      </c>
      <c r="M15" s="355" t="s">
        <v>844</v>
      </c>
      <c r="N15" s="355" t="s">
        <v>844</v>
      </c>
      <c r="O15" s="355" t="s">
        <v>844</v>
      </c>
      <c r="P15" s="355" t="s">
        <v>844</v>
      </c>
      <c r="Q15" s="355" t="s">
        <v>844</v>
      </c>
      <c r="R15" s="355">
        <v>56</v>
      </c>
      <c r="S15" s="355">
        <v>51</v>
      </c>
      <c r="T15" s="355">
        <v>51</v>
      </c>
      <c r="U15" s="355" t="s">
        <v>845</v>
      </c>
      <c r="V15" s="355" t="s">
        <v>845</v>
      </c>
      <c r="W15" s="355" t="s">
        <v>845</v>
      </c>
      <c r="X15" s="355">
        <v>53</v>
      </c>
      <c r="Y15" s="355">
        <v>42</v>
      </c>
      <c r="Z15" s="355">
        <v>42</v>
      </c>
      <c r="AA15" s="355" t="s">
        <v>845</v>
      </c>
      <c r="AB15" s="355" t="s">
        <v>845</v>
      </c>
      <c r="AC15" s="355" t="s">
        <v>845</v>
      </c>
      <c r="AD15" s="356" t="str">
        <f t="shared" si="0"/>
        <v>-</v>
      </c>
      <c r="AE15" s="355" t="s">
        <v>845</v>
      </c>
      <c r="AF15" s="355" t="s">
        <v>845</v>
      </c>
      <c r="AG15" s="355" t="s">
        <v>845</v>
      </c>
      <c r="AH15" s="395" t="str">
        <f t="shared" si="1"/>
        <v>-</v>
      </c>
      <c r="AI15" s="355" t="s">
        <v>9</v>
      </c>
      <c r="AJ15" s="355" t="s">
        <v>241</v>
      </c>
      <c r="AK15" s="355" t="s">
        <v>241</v>
      </c>
      <c r="AL15" s="357" t="str">
        <f t="shared" si="5"/>
        <v>-</v>
      </c>
      <c r="AM15" s="355" t="s">
        <v>845</v>
      </c>
      <c r="AN15" s="355" t="s">
        <v>845</v>
      </c>
      <c r="AO15" s="354">
        <v>14</v>
      </c>
      <c r="AP15" s="355" t="s">
        <v>845</v>
      </c>
      <c r="AQ15" s="355" t="s">
        <v>845</v>
      </c>
      <c r="AR15" s="355" t="s">
        <v>845</v>
      </c>
      <c r="AS15" s="355" t="s">
        <v>845</v>
      </c>
      <c r="AT15" s="355" t="s">
        <v>845</v>
      </c>
      <c r="AU15" s="355" t="s">
        <v>845</v>
      </c>
      <c r="AV15" s="355" t="s">
        <v>845</v>
      </c>
      <c r="AW15" s="355" t="s">
        <v>845</v>
      </c>
      <c r="AX15" s="355" t="s">
        <v>845</v>
      </c>
      <c r="AY15" s="354">
        <v>42</v>
      </c>
      <c r="AZ15" s="355" t="s">
        <v>845</v>
      </c>
      <c r="BA15" s="355" t="s">
        <v>845</v>
      </c>
      <c r="BB15" s="158"/>
    </row>
    <row r="16" spans="1:54" s="82" customFormat="1" ht="15" customHeight="1">
      <c r="A16" s="975" t="s">
        <v>608</v>
      </c>
      <c r="B16" s="246" t="s">
        <v>252</v>
      </c>
      <c r="C16" s="353"/>
      <c r="D16" s="940">
        <f>IF(SUM(E16:J16)=0,"-",SUM(E16:J16))</f>
        <v>50</v>
      </c>
      <c r="E16" s="354">
        <v>49</v>
      </c>
      <c r="F16" s="354">
        <v>1</v>
      </c>
      <c r="G16" s="354" t="s">
        <v>846</v>
      </c>
      <c r="H16" s="354" t="s">
        <v>846</v>
      </c>
      <c r="I16" s="354" t="s">
        <v>846</v>
      </c>
      <c r="J16" s="354" t="s">
        <v>846</v>
      </c>
      <c r="K16" s="355">
        <v>83</v>
      </c>
      <c r="L16" s="355">
        <v>610</v>
      </c>
      <c r="M16" s="355" t="s">
        <v>9</v>
      </c>
      <c r="N16" s="355" t="s">
        <v>9</v>
      </c>
      <c r="O16" s="355" t="s">
        <v>9</v>
      </c>
      <c r="P16" s="355" t="s">
        <v>9</v>
      </c>
      <c r="Q16" s="355" t="s">
        <v>9</v>
      </c>
      <c r="R16" s="355">
        <v>52</v>
      </c>
      <c r="S16" s="355">
        <v>49</v>
      </c>
      <c r="T16" s="355">
        <v>53</v>
      </c>
      <c r="U16" s="355" t="s">
        <v>9</v>
      </c>
      <c r="V16" s="355" t="s">
        <v>9</v>
      </c>
      <c r="W16" s="355" t="s">
        <v>9</v>
      </c>
      <c r="X16" s="355">
        <v>51</v>
      </c>
      <c r="Y16" s="355">
        <v>50</v>
      </c>
      <c r="Z16" s="355">
        <v>57</v>
      </c>
      <c r="AA16" s="355">
        <v>50</v>
      </c>
      <c r="AB16" s="355">
        <v>50</v>
      </c>
      <c r="AC16" s="355">
        <v>50</v>
      </c>
      <c r="AD16" s="356">
        <f t="shared" ref="AD16:AD26" si="6">IF(AB16="-","-",AB16/AA16*100)</f>
        <v>100</v>
      </c>
      <c r="AE16" s="355">
        <v>43</v>
      </c>
      <c r="AF16" s="355">
        <v>40</v>
      </c>
      <c r="AG16" s="355">
        <v>40</v>
      </c>
      <c r="AH16" s="395">
        <f t="shared" ref="AH16:AH26" si="7">IF(AF16="-","-",AF16/AE16*100)</f>
        <v>93.023255813953483</v>
      </c>
      <c r="AI16" s="355" t="s">
        <v>9</v>
      </c>
      <c r="AJ16" s="355" t="s">
        <v>241</v>
      </c>
      <c r="AK16" s="355" t="s">
        <v>241</v>
      </c>
      <c r="AL16" s="357" t="str">
        <f t="shared" si="5"/>
        <v>-</v>
      </c>
      <c r="AM16" s="355" t="s">
        <v>9</v>
      </c>
      <c r="AN16" s="355" t="s">
        <v>9</v>
      </c>
      <c r="AO16" s="355" t="s">
        <v>9</v>
      </c>
      <c r="AP16" s="355" t="s">
        <v>9</v>
      </c>
      <c r="AQ16" s="355" t="s">
        <v>9</v>
      </c>
      <c r="AR16" s="355">
        <v>1</v>
      </c>
      <c r="AS16" s="355" t="s">
        <v>9</v>
      </c>
      <c r="AT16" s="355">
        <v>2</v>
      </c>
      <c r="AU16" s="355" t="s">
        <v>9</v>
      </c>
      <c r="AV16" s="355">
        <v>1</v>
      </c>
      <c r="AW16" s="355" t="s">
        <v>9</v>
      </c>
      <c r="AX16" s="355" t="s">
        <v>9</v>
      </c>
      <c r="AY16" s="355">
        <v>50</v>
      </c>
      <c r="AZ16" s="355" t="s">
        <v>9</v>
      </c>
      <c r="BA16" s="355" t="s">
        <v>9</v>
      </c>
      <c r="BB16" s="158"/>
    </row>
    <row r="17" spans="1:54" s="82" customFormat="1" ht="15" customHeight="1">
      <c r="A17" s="976"/>
      <c r="B17" s="247"/>
      <c r="C17" s="688" t="s">
        <v>254</v>
      </c>
      <c r="D17" s="941"/>
      <c r="E17" s="358"/>
      <c r="F17" s="358"/>
      <c r="G17" s="358"/>
      <c r="H17" s="358"/>
      <c r="I17" s="358"/>
      <c r="J17" s="358"/>
      <c r="K17" s="355">
        <v>83</v>
      </c>
      <c r="L17" s="355">
        <v>610</v>
      </c>
      <c r="M17" s="355" t="s">
        <v>9</v>
      </c>
      <c r="N17" s="355" t="s">
        <v>9</v>
      </c>
      <c r="O17" s="355" t="s">
        <v>9</v>
      </c>
      <c r="P17" s="355" t="s">
        <v>9</v>
      </c>
      <c r="Q17" s="355" t="s">
        <v>9</v>
      </c>
      <c r="R17" s="355" t="s">
        <v>9</v>
      </c>
      <c r="S17" s="355" t="s">
        <v>9</v>
      </c>
      <c r="T17" s="355" t="s">
        <v>9</v>
      </c>
      <c r="U17" s="355" t="s">
        <v>9</v>
      </c>
      <c r="V17" s="355" t="s">
        <v>9</v>
      </c>
      <c r="W17" s="355" t="s">
        <v>9</v>
      </c>
      <c r="X17" s="355" t="s">
        <v>9</v>
      </c>
      <c r="Y17" s="355" t="s">
        <v>9</v>
      </c>
      <c r="Z17" s="355" t="s">
        <v>9</v>
      </c>
      <c r="AA17" s="355" t="s">
        <v>9</v>
      </c>
      <c r="AB17" s="355" t="s">
        <v>9</v>
      </c>
      <c r="AC17" s="355" t="s">
        <v>9</v>
      </c>
      <c r="AD17" s="356" t="str">
        <f t="shared" si="6"/>
        <v>-</v>
      </c>
      <c r="AE17" s="355" t="s">
        <v>847</v>
      </c>
      <c r="AF17" s="355" t="s">
        <v>847</v>
      </c>
      <c r="AG17" s="355" t="s">
        <v>847</v>
      </c>
      <c r="AH17" s="395" t="str">
        <f t="shared" si="7"/>
        <v>-</v>
      </c>
      <c r="AI17" s="355" t="s">
        <v>9</v>
      </c>
      <c r="AJ17" s="355" t="s">
        <v>241</v>
      </c>
      <c r="AK17" s="355" t="s">
        <v>241</v>
      </c>
      <c r="AL17" s="357" t="str">
        <f t="shared" si="5"/>
        <v>-</v>
      </c>
      <c r="AM17" s="355" t="s">
        <v>9</v>
      </c>
      <c r="AN17" s="355" t="s">
        <v>9</v>
      </c>
      <c r="AO17" s="355" t="s">
        <v>9</v>
      </c>
      <c r="AP17" s="355" t="s">
        <v>9</v>
      </c>
      <c r="AQ17" s="355" t="s">
        <v>9</v>
      </c>
      <c r="AR17" s="355" t="s">
        <v>9</v>
      </c>
      <c r="AS17" s="355" t="s">
        <v>9</v>
      </c>
      <c r="AT17" s="355" t="s">
        <v>9</v>
      </c>
      <c r="AU17" s="355" t="s">
        <v>9</v>
      </c>
      <c r="AV17" s="355" t="s">
        <v>9</v>
      </c>
      <c r="AW17" s="355" t="s">
        <v>9</v>
      </c>
      <c r="AX17" s="355" t="s">
        <v>9</v>
      </c>
      <c r="AY17" s="354">
        <v>50</v>
      </c>
      <c r="AZ17" s="355" t="s">
        <v>9</v>
      </c>
      <c r="BA17" s="355" t="s">
        <v>9</v>
      </c>
      <c r="BB17" s="158"/>
    </row>
    <row r="18" spans="1:54" s="82" customFormat="1" ht="15" customHeight="1">
      <c r="A18" s="968" t="s">
        <v>609</v>
      </c>
      <c r="B18" s="246" t="s">
        <v>252</v>
      </c>
      <c r="C18" s="353"/>
      <c r="D18" s="940">
        <f>IF(SUM(E18:J18)=0,"-",SUM(E18:J18))</f>
        <v>49</v>
      </c>
      <c r="E18" s="354">
        <v>47</v>
      </c>
      <c r="F18" s="354">
        <v>2</v>
      </c>
      <c r="G18" s="355" t="s">
        <v>848</v>
      </c>
      <c r="H18" s="355" t="s">
        <v>848</v>
      </c>
      <c r="I18" s="355" t="s">
        <v>848</v>
      </c>
      <c r="J18" s="355" t="s">
        <v>848</v>
      </c>
      <c r="K18" s="355">
        <v>85</v>
      </c>
      <c r="L18" s="355">
        <v>570</v>
      </c>
      <c r="M18" s="355" t="s">
        <v>9</v>
      </c>
      <c r="N18" s="355" t="s">
        <v>9</v>
      </c>
      <c r="O18" s="355" t="s">
        <v>9</v>
      </c>
      <c r="P18" s="355" t="s">
        <v>9</v>
      </c>
      <c r="Q18" s="355" t="s">
        <v>9</v>
      </c>
      <c r="R18" s="355">
        <v>56</v>
      </c>
      <c r="S18" s="355">
        <v>53</v>
      </c>
      <c r="T18" s="355">
        <v>53</v>
      </c>
      <c r="U18" s="355">
        <v>62</v>
      </c>
      <c r="V18" s="355">
        <v>59</v>
      </c>
      <c r="W18" s="355">
        <v>59</v>
      </c>
      <c r="X18" s="355">
        <v>62</v>
      </c>
      <c r="Y18" s="355">
        <v>60</v>
      </c>
      <c r="Z18" s="355">
        <v>60</v>
      </c>
      <c r="AA18" s="355">
        <v>55</v>
      </c>
      <c r="AB18" s="355">
        <v>52</v>
      </c>
      <c r="AC18" s="355">
        <v>52</v>
      </c>
      <c r="AD18" s="356">
        <f t="shared" si="6"/>
        <v>94.545454545454547</v>
      </c>
      <c r="AE18" s="355">
        <v>53</v>
      </c>
      <c r="AF18" s="355">
        <v>53</v>
      </c>
      <c r="AG18" s="355">
        <v>53</v>
      </c>
      <c r="AH18" s="395">
        <f t="shared" si="7"/>
        <v>100</v>
      </c>
      <c r="AI18" s="355" t="s">
        <v>9</v>
      </c>
      <c r="AJ18" s="355" t="s">
        <v>241</v>
      </c>
      <c r="AK18" s="355" t="s">
        <v>241</v>
      </c>
      <c r="AL18" s="357" t="str">
        <f t="shared" si="5"/>
        <v>-</v>
      </c>
      <c r="AM18" s="355" t="s">
        <v>9</v>
      </c>
      <c r="AN18" s="355" t="s">
        <v>9</v>
      </c>
      <c r="AO18" s="355" t="s">
        <v>9</v>
      </c>
      <c r="AP18" s="355" t="s">
        <v>9</v>
      </c>
      <c r="AQ18" s="355" t="s">
        <v>9</v>
      </c>
      <c r="AR18" s="355">
        <v>3</v>
      </c>
      <c r="AS18" s="355">
        <v>1</v>
      </c>
      <c r="AT18" s="355" t="s">
        <v>9</v>
      </c>
      <c r="AU18" s="355">
        <v>2</v>
      </c>
      <c r="AV18" s="355">
        <v>2</v>
      </c>
      <c r="AW18" s="355" t="s">
        <v>9</v>
      </c>
      <c r="AX18" s="355" t="s">
        <v>9</v>
      </c>
      <c r="AY18" s="355">
        <v>50</v>
      </c>
      <c r="AZ18" s="355" t="s">
        <v>9</v>
      </c>
      <c r="BA18" s="355" t="s">
        <v>9</v>
      </c>
      <c r="BB18" s="158"/>
    </row>
    <row r="19" spans="1:54" s="82" customFormat="1" ht="15" customHeight="1">
      <c r="A19" s="969"/>
      <c r="B19" s="247"/>
      <c r="C19" s="688" t="s">
        <v>254</v>
      </c>
      <c r="D19" s="941"/>
      <c r="E19" s="358"/>
      <c r="F19" s="358"/>
      <c r="G19" s="358"/>
      <c r="H19" s="358"/>
      <c r="I19" s="358"/>
      <c r="J19" s="358"/>
      <c r="K19" s="355">
        <v>85</v>
      </c>
      <c r="L19" s="355">
        <v>570</v>
      </c>
      <c r="M19" s="355" t="s">
        <v>9</v>
      </c>
      <c r="N19" s="355" t="s">
        <v>9</v>
      </c>
      <c r="O19" s="355" t="s">
        <v>9</v>
      </c>
      <c r="P19" s="355" t="s">
        <v>9</v>
      </c>
      <c r="Q19" s="355" t="s">
        <v>9</v>
      </c>
      <c r="R19" s="355" t="s">
        <v>9</v>
      </c>
      <c r="S19" s="355" t="s">
        <v>9</v>
      </c>
      <c r="T19" s="355" t="s">
        <v>9</v>
      </c>
      <c r="U19" s="355" t="s">
        <v>9</v>
      </c>
      <c r="V19" s="355" t="s">
        <v>9</v>
      </c>
      <c r="W19" s="355" t="s">
        <v>9</v>
      </c>
      <c r="X19" s="355" t="s">
        <v>9</v>
      </c>
      <c r="Y19" s="355" t="s">
        <v>9</v>
      </c>
      <c r="Z19" s="355" t="s">
        <v>9</v>
      </c>
      <c r="AA19" s="355" t="s">
        <v>9</v>
      </c>
      <c r="AB19" s="355" t="s">
        <v>9</v>
      </c>
      <c r="AC19" s="355" t="s">
        <v>9</v>
      </c>
      <c r="AD19" s="356" t="str">
        <f t="shared" si="6"/>
        <v>-</v>
      </c>
      <c r="AE19" s="355" t="s">
        <v>847</v>
      </c>
      <c r="AF19" s="355" t="s">
        <v>847</v>
      </c>
      <c r="AG19" s="355" t="s">
        <v>847</v>
      </c>
      <c r="AH19" s="395" t="str">
        <f t="shared" si="7"/>
        <v>-</v>
      </c>
      <c r="AI19" s="355" t="s">
        <v>9</v>
      </c>
      <c r="AJ19" s="355" t="s">
        <v>241</v>
      </c>
      <c r="AK19" s="355" t="s">
        <v>241</v>
      </c>
      <c r="AL19" s="357" t="str">
        <f t="shared" si="5"/>
        <v>-</v>
      </c>
      <c r="AM19" s="355" t="s">
        <v>9</v>
      </c>
      <c r="AN19" s="355" t="s">
        <v>9</v>
      </c>
      <c r="AO19" s="355" t="s">
        <v>9</v>
      </c>
      <c r="AP19" s="355" t="s">
        <v>9</v>
      </c>
      <c r="AQ19" s="355" t="s">
        <v>9</v>
      </c>
      <c r="AR19" s="355">
        <v>3</v>
      </c>
      <c r="AS19" s="355">
        <v>1</v>
      </c>
      <c r="AT19" s="355" t="s">
        <v>9</v>
      </c>
      <c r="AU19" s="355">
        <v>2</v>
      </c>
      <c r="AV19" s="355">
        <v>2</v>
      </c>
      <c r="AW19" s="355" t="s">
        <v>9</v>
      </c>
      <c r="AX19" s="355" t="s">
        <v>9</v>
      </c>
      <c r="AY19" s="355">
        <v>50</v>
      </c>
      <c r="AZ19" s="355" t="s">
        <v>9</v>
      </c>
      <c r="BA19" s="355" t="s">
        <v>9</v>
      </c>
      <c r="BB19" s="158"/>
    </row>
    <row r="20" spans="1:54" s="82" customFormat="1" ht="15" customHeight="1">
      <c r="A20" s="968" t="s">
        <v>610</v>
      </c>
      <c r="B20" s="246" t="s">
        <v>252</v>
      </c>
      <c r="C20" s="353"/>
      <c r="D20" s="940">
        <f>IF(SUM(E20:J20)=0,"-",SUM(E20:J20))</f>
        <v>30</v>
      </c>
      <c r="E20" s="354">
        <v>25</v>
      </c>
      <c r="F20" s="354">
        <v>4</v>
      </c>
      <c r="G20" s="354">
        <v>1</v>
      </c>
      <c r="H20" s="354" t="s">
        <v>847</v>
      </c>
      <c r="I20" s="354" t="s">
        <v>847</v>
      </c>
      <c r="J20" s="354" t="s">
        <v>847</v>
      </c>
      <c r="K20" s="355">
        <v>50</v>
      </c>
      <c r="L20" s="355">
        <v>369</v>
      </c>
      <c r="M20" s="355" t="s">
        <v>9</v>
      </c>
      <c r="N20" s="355" t="s">
        <v>9</v>
      </c>
      <c r="O20" s="355" t="s">
        <v>9</v>
      </c>
      <c r="P20" s="355" t="s">
        <v>9</v>
      </c>
      <c r="Q20" s="355" t="s">
        <v>9</v>
      </c>
      <c r="R20" s="355">
        <v>31</v>
      </c>
      <c r="S20" s="355">
        <v>28</v>
      </c>
      <c r="T20" s="355">
        <v>28</v>
      </c>
      <c r="U20" s="355">
        <v>36</v>
      </c>
      <c r="V20" s="355">
        <v>34</v>
      </c>
      <c r="W20" s="355">
        <v>34</v>
      </c>
      <c r="X20" s="355">
        <v>39</v>
      </c>
      <c r="Y20" s="355">
        <v>37</v>
      </c>
      <c r="Z20" s="355">
        <v>37</v>
      </c>
      <c r="AA20" s="355">
        <v>41</v>
      </c>
      <c r="AB20" s="355">
        <v>40</v>
      </c>
      <c r="AC20" s="355">
        <v>40</v>
      </c>
      <c r="AD20" s="356">
        <f t="shared" si="6"/>
        <v>97.560975609756099</v>
      </c>
      <c r="AE20" s="355">
        <v>51</v>
      </c>
      <c r="AF20" s="355">
        <v>50</v>
      </c>
      <c r="AG20" s="355">
        <v>50</v>
      </c>
      <c r="AH20" s="395">
        <f t="shared" si="7"/>
        <v>98.039215686274503</v>
      </c>
      <c r="AI20" s="355">
        <v>47</v>
      </c>
      <c r="AJ20" s="355">
        <v>45</v>
      </c>
      <c r="AK20" s="355">
        <v>45</v>
      </c>
      <c r="AL20" s="357">
        <f t="shared" si="5"/>
        <v>95.744680851063833</v>
      </c>
      <c r="AM20" s="355" t="s">
        <v>9</v>
      </c>
      <c r="AN20" s="355" t="s">
        <v>9</v>
      </c>
      <c r="AO20" s="355" t="s">
        <v>9</v>
      </c>
      <c r="AP20" s="355" t="s">
        <v>9</v>
      </c>
      <c r="AQ20" s="355" t="s">
        <v>9</v>
      </c>
      <c r="AR20" s="355" t="s">
        <v>9</v>
      </c>
      <c r="AS20" s="355" t="s">
        <v>9</v>
      </c>
      <c r="AT20" s="355" t="s">
        <v>9</v>
      </c>
      <c r="AU20" s="355" t="s">
        <v>9</v>
      </c>
      <c r="AV20" s="355">
        <v>2</v>
      </c>
      <c r="AW20" s="355" t="s">
        <v>9</v>
      </c>
      <c r="AX20" s="355" t="s">
        <v>9</v>
      </c>
      <c r="AY20" s="355">
        <v>29</v>
      </c>
      <c r="AZ20" s="355" t="s">
        <v>9</v>
      </c>
      <c r="BA20" s="355" t="s">
        <v>9</v>
      </c>
      <c r="BB20" s="158"/>
    </row>
    <row r="21" spans="1:54" s="82" customFormat="1" ht="15" customHeight="1">
      <c r="A21" s="969"/>
      <c r="B21" s="247"/>
      <c r="C21" s="688" t="s">
        <v>254</v>
      </c>
      <c r="D21" s="942"/>
      <c r="E21" s="358"/>
      <c r="F21" s="358"/>
      <c r="G21" s="358"/>
      <c r="H21" s="358"/>
      <c r="I21" s="358"/>
      <c r="J21" s="358"/>
      <c r="K21" s="355">
        <v>50</v>
      </c>
      <c r="L21" s="355">
        <v>369</v>
      </c>
      <c r="M21" s="355" t="s">
        <v>9</v>
      </c>
      <c r="N21" s="355" t="s">
        <v>9</v>
      </c>
      <c r="O21" s="355" t="s">
        <v>9</v>
      </c>
      <c r="P21" s="355" t="s">
        <v>9</v>
      </c>
      <c r="Q21" s="355" t="s">
        <v>9</v>
      </c>
      <c r="R21" s="355" t="s">
        <v>9</v>
      </c>
      <c r="S21" s="355" t="s">
        <v>9</v>
      </c>
      <c r="T21" s="355" t="s">
        <v>9</v>
      </c>
      <c r="U21" s="355" t="s">
        <v>9</v>
      </c>
      <c r="V21" s="355" t="s">
        <v>9</v>
      </c>
      <c r="W21" s="355" t="s">
        <v>9</v>
      </c>
      <c r="X21" s="355" t="s">
        <v>9</v>
      </c>
      <c r="Y21" s="355" t="s">
        <v>9</v>
      </c>
      <c r="Z21" s="355" t="s">
        <v>9</v>
      </c>
      <c r="AA21" s="355" t="s">
        <v>9</v>
      </c>
      <c r="AB21" s="355" t="s">
        <v>9</v>
      </c>
      <c r="AC21" s="355" t="s">
        <v>9</v>
      </c>
      <c r="AD21" s="356" t="str">
        <f t="shared" si="6"/>
        <v>-</v>
      </c>
      <c r="AE21" s="355" t="s">
        <v>847</v>
      </c>
      <c r="AF21" s="355" t="s">
        <v>847</v>
      </c>
      <c r="AG21" s="355" t="s">
        <v>847</v>
      </c>
      <c r="AH21" s="395" t="str">
        <f t="shared" si="7"/>
        <v>-</v>
      </c>
      <c r="AI21" s="355" t="s">
        <v>9</v>
      </c>
      <c r="AJ21" s="355" t="s">
        <v>241</v>
      </c>
      <c r="AK21" s="355" t="s">
        <v>241</v>
      </c>
      <c r="AL21" s="357" t="str">
        <f t="shared" si="5"/>
        <v>-</v>
      </c>
      <c r="AM21" s="355" t="s">
        <v>9</v>
      </c>
      <c r="AN21" s="355" t="s">
        <v>9</v>
      </c>
      <c r="AO21" s="355" t="s">
        <v>9</v>
      </c>
      <c r="AP21" s="355" t="s">
        <v>9</v>
      </c>
      <c r="AQ21" s="355" t="s">
        <v>9</v>
      </c>
      <c r="AR21" s="355" t="s">
        <v>9</v>
      </c>
      <c r="AS21" s="355" t="s">
        <v>9</v>
      </c>
      <c r="AT21" s="355" t="s">
        <v>9</v>
      </c>
      <c r="AU21" s="355" t="s">
        <v>9</v>
      </c>
      <c r="AV21" s="355" t="s">
        <v>9</v>
      </c>
      <c r="AW21" s="355" t="s">
        <v>9</v>
      </c>
      <c r="AX21" s="355" t="s">
        <v>9</v>
      </c>
      <c r="AY21" s="354">
        <v>29</v>
      </c>
      <c r="AZ21" s="355" t="s">
        <v>9</v>
      </c>
      <c r="BA21" s="355" t="s">
        <v>9</v>
      </c>
      <c r="BB21" s="158"/>
    </row>
    <row r="22" spans="1:54" s="82" customFormat="1" ht="15" customHeight="1">
      <c r="A22" s="968" t="s">
        <v>611</v>
      </c>
      <c r="B22" s="246" t="s">
        <v>252</v>
      </c>
      <c r="C22" s="353"/>
      <c r="D22" s="940">
        <f>IF(SUM(E22:J22)=0,"-",SUM(E22:J22))</f>
        <v>18</v>
      </c>
      <c r="E22" s="354">
        <v>18</v>
      </c>
      <c r="F22" s="354" t="s">
        <v>849</v>
      </c>
      <c r="G22" s="354" t="s">
        <v>849</v>
      </c>
      <c r="H22" s="354" t="s">
        <v>849</v>
      </c>
      <c r="I22" s="354" t="s">
        <v>849</v>
      </c>
      <c r="J22" s="354" t="s">
        <v>849</v>
      </c>
      <c r="K22" s="355">
        <v>30</v>
      </c>
      <c r="L22" s="355">
        <v>398</v>
      </c>
      <c r="M22" s="355" t="s">
        <v>9</v>
      </c>
      <c r="N22" s="355" t="s">
        <v>9</v>
      </c>
      <c r="O22" s="355" t="s">
        <v>9</v>
      </c>
      <c r="P22" s="355" t="s">
        <v>9</v>
      </c>
      <c r="Q22" s="355" t="s">
        <v>9</v>
      </c>
      <c r="R22" s="355">
        <v>23</v>
      </c>
      <c r="S22" s="355">
        <v>20</v>
      </c>
      <c r="T22" s="355">
        <v>27</v>
      </c>
      <c r="U22" s="355">
        <v>20</v>
      </c>
      <c r="V22" s="355">
        <v>16</v>
      </c>
      <c r="W22" s="355">
        <v>23</v>
      </c>
      <c r="X22" s="355">
        <v>21</v>
      </c>
      <c r="Y22" s="355">
        <v>16</v>
      </c>
      <c r="Z22" s="355">
        <v>29</v>
      </c>
      <c r="AA22" s="355">
        <v>10</v>
      </c>
      <c r="AB22" s="355">
        <v>10</v>
      </c>
      <c r="AC22" s="355">
        <v>10</v>
      </c>
      <c r="AD22" s="356">
        <f t="shared" si="6"/>
        <v>100</v>
      </c>
      <c r="AE22" s="355">
        <v>7</v>
      </c>
      <c r="AF22" s="355">
        <v>7</v>
      </c>
      <c r="AG22" s="355">
        <v>7</v>
      </c>
      <c r="AH22" s="395">
        <f t="shared" si="7"/>
        <v>100</v>
      </c>
      <c r="AI22" s="355" t="s">
        <v>9</v>
      </c>
      <c r="AJ22" s="355" t="s">
        <v>241</v>
      </c>
      <c r="AK22" s="355" t="s">
        <v>241</v>
      </c>
      <c r="AL22" s="357" t="str">
        <f t="shared" si="5"/>
        <v>-</v>
      </c>
      <c r="AM22" s="355" t="s">
        <v>9</v>
      </c>
      <c r="AN22" s="355" t="s">
        <v>9</v>
      </c>
      <c r="AO22" s="355" t="s">
        <v>9</v>
      </c>
      <c r="AP22" s="355" t="s">
        <v>9</v>
      </c>
      <c r="AQ22" s="355" t="s">
        <v>9</v>
      </c>
      <c r="AR22" s="355" t="s">
        <v>9</v>
      </c>
      <c r="AS22" s="355" t="s">
        <v>9</v>
      </c>
      <c r="AT22" s="355" t="s">
        <v>9</v>
      </c>
      <c r="AU22" s="355" t="s">
        <v>9</v>
      </c>
      <c r="AV22" s="355" t="s">
        <v>9</v>
      </c>
      <c r="AW22" s="355" t="s">
        <v>9</v>
      </c>
      <c r="AX22" s="355" t="s">
        <v>9</v>
      </c>
      <c r="AY22" s="355">
        <v>14</v>
      </c>
      <c r="AZ22" s="355" t="s">
        <v>9</v>
      </c>
      <c r="BA22" s="355" t="s">
        <v>9</v>
      </c>
      <c r="BB22" s="158"/>
    </row>
    <row r="23" spans="1:54" s="82" customFormat="1" ht="15" customHeight="1">
      <c r="A23" s="969"/>
      <c r="B23" s="247"/>
      <c r="C23" s="688" t="s">
        <v>254</v>
      </c>
      <c r="D23" s="941"/>
      <c r="E23" s="358"/>
      <c r="F23" s="358"/>
      <c r="G23" s="358"/>
      <c r="H23" s="358"/>
      <c r="I23" s="358"/>
      <c r="J23" s="358"/>
      <c r="K23" s="355">
        <v>30</v>
      </c>
      <c r="L23" s="355">
        <v>398</v>
      </c>
      <c r="M23" s="355" t="s">
        <v>9</v>
      </c>
      <c r="N23" s="355" t="s">
        <v>9</v>
      </c>
      <c r="O23" s="355" t="s">
        <v>9</v>
      </c>
      <c r="P23" s="355" t="s">
        <v>9</v>
      </c>
      <c r="Q23" s="355" t="s">
        <v>9</v>
      </c>
      <c r="R23" s="355">
        <v>21</v>
      </c>
      <c r="S23" s="355">
        <v>15</v>
      </c>
      <c r="T23" s="355">
        <v>15</v>
      </c>
      <c r="U23" s="355" t="s">
        <v>847</v>
      </c>
      <c r="V23" s="355" t="s">
        <v>847</v>
      </c>
      <c r="W23" s="355" t="s">
        <v>847</v>
      </c>
      <c r="X23" s="355" t="s">
        <v>847</v>
      </c>
      <c r="Y23" s="355" t="s">
        <v>847</v>
      </c>
      <c r="Z23" s="355" t="s">
        <v>847</v>
      </c>
      <c r="AA23" s="355" t="s">
        <v>847</v>
      </c>
      <c r="AB23" s="355" t="s">
        <v>847</v>
      </c>
      <c r="AC23" s="355" t="s">
        <v>847</v>
      </c>
      <c r="AD23" s="356" t="str">
        <f t="shared" si="6"/>
        <v>-</v>
      </c>
      <c r="AE23" s="355" t="s">
        <v>850</v>
      </c>
      <c r="AF23" s="355" t="s">
        <v>850</v>
      </c>
      <c r="AG23" s="355" t="s">
        <v>850</v>
      </c>
      <c r="AH23" s="395" t="str">
        <f t="shared" si="7"/>
        <v>-</v>
      </c>
      <c r="AI23" s="355" t="s">
        <v>9</v>
      </c>
      <c r="AJ23" s="355" t="s">
        <v>241</v>
      </c>
      <c r="AK23" s="355" t="s">
        <v>241</v>
      </c>
      <c r="AL23" s="357" t="str">
        <f t="shared" si="5"/>
        <v>-</v>
      </c>
      <c r="AM23" s="355" t="s">
        <v>9</v>
      </c>
      <c r="AN23" s="355" t="s">
        <v>9</v>
      </c>
      <c r="AO23" s="355" t="s">
        <v>9</v>
      </c>
      <c r="AP23" s="355" t="s">
        <v>9</v>
      </c>
      <c r="AQ23" s="355" t="s">
        <v>9</v>
      </c>
      <c r="AR23" s="355" t="s">
        <v>9</v>
      </c>
      <c r="AS23" s="355" t="s">
        <v>9</v>
      </c>
      <c r="AT23" s="355" t="s">
        <v>9</v>
      </c>
      <c r="AU23" s="355" t="s">
        <v>9</v>
      </c>
      <c r="AV23" s="355" t="s">
        <v>9</v>
      </c>
      <c r="AW23" s="355" t="s">
        <v>9</v>
      </c>
      <c r="AX23" s="355" t="s">
        <v>9</v>
      </c>
      <c r="AY23" s="355">
        <v>14</v>
      </c>
      <c r="AZ23" s="355" t="s">
        <v>9</v>
      </c>
      <c r="BA23" s="355" t="s">
        <v>9</v>
      </c>
      <c r="BB23" s="158"/>
    </row>
    <row r="24" spans="1:54" s="82" customFormat="1" ht="15" customHeight="1">
      <c r="A24" s="968" t="s">
        <v>612</v>
      </c>
      <c r="B24" s="246" t="s">
        <v>252</v>
      </c>
      <c r="C24" s="353"/>
      <c r="D24" s="940">
        <f>IF(SUM(E24:J24)=0,"-",SUM(E24:J24))</f>
        <v>32</v>
      </c>
      <c r="E24" s="354">
        <v>27</v>
      </c>
      <c r="F24" s="354">
        <v>4</v>
      </c>
      <c r="G24" s="354">
        <v>1</v>
      </c>
      <c r="H24" s="354" t="s">
        <v>847</v>
      </c>
      <c r="I24" s="354" t="s">
        <v>847</v>
      </c>
      <c r="J24" s="354" t="s">
        <v>847</v>
      </c>
      <c r="K24" s="355">
        <v>58</v>
      </c>
      <c r="L24" s="355">
        <v>347</v>
      </c>
      <c r="M24" s="355" t="s">
        <v>9</v>
      </c>
      <c r="N24" s="355" t="s">
        <v>9</v>
      </c>
      <c r="O24" s="355" t="s">
        <v>9</v>
      </c>
      <c r="P24" s="355" t="s">
        <v>9</v>
      </c>
      <c r="Q24" s="355" t="s">
        <v>9</v>
      </c>
      <c r="R24" s="355">
        <v>36</v>
      </c>
      <c r="S24" s="355">
        <v>33</v>
      </c>
      <c r="T24" s="355">
        <v>33</v>
      </c>
      <c r="U24" s="355" t="s">
        <v>847</v>
      </c>
      <c r="V24" s="355" t="s">
        <v>847</v>
      </c>
      <c r="W24" s="355" t="s">
        <v>847</v>
      </c>
      <c r="X24" s="355">
        <v>36</v>
      </c>
      <c r="Y24" s="355">
        <v>33</v>
      </c>
      <c r="Z24" s="355">
        <v>33</v>
      </c>
      <c r="AA24" s="355">
        <v>43</v>
      </c>
      <c r="AB24" s="355">
        <v>41</v>
      </c>
      <c r="AC24" s="355">
        <v>41</v>
      </c>
      <c r="AD24" s="356">
        <f t="shared" si="6"/>
        <v>95.348837209302332</v>
      </c>
      <c r="AE24" s="355">
        <v>32</v>
      </c>
      <c r="AF24" s="355">
        <v>29</v>
      </c>
      <c r="AG24" s="355">
        <v>29</v>
      </c>
      <c r="AH24" s="395">
        <f t="shared" si="7"/>
        <v>90.625</v>
      </c>
      <c r="AI24" s="355" t="s">
        <v>9</v>
      </c>
      <c r="AJ24" s="355" t="s">
        <v>241</v>
      </c>
      <c r="AK24" s="355" t="s">
        <v>241</v>
      </c>
      <c r="AL24" s="357" t="str">
        <f t="shared" si="5"/>
        <v>-</v>
      </c>
      <c r="AM24" s="355" t="s">
        <v>9</v>
      </c>
      <c r="AN24" s="355" t="s">
        <v>9</v>
      </c>
      <c r="AO24" s="355" t="s">
        <v>9</v>
      </c>
      <c r="AP24" s="355" t="s">
        <v>9</v>
      </c>
      <c r="AQ24" s="355" t="s">
        <v>9</v>
      </c>
      <c r="AR24" s="355" t="s">
        <v>9</v>
      </c>
      <c r="AS24" s="355" t="s">
        <v>9</v>
      </c>
      <c r="AT24" s="355" t="s">
        <v>9</v>
      </c>
      <c r="AU24" s="355" t="s">
        <v>9</v>
      </c>
      <c r="AV24" s="355" t="s">
        <v>9</v>
      </c>
      <c r="AW24" s="355" t="s">
        <v>9</v>
      </c>
      <c r="AX24" s="355" t="s">
        <v>9</v>
      </c>
      <c r="AY24" s="355">
        <v>30</v>
      </c>
      <c r="AZ24" s="355" t="s">
        <v>9</v>
      </c>
      <c r="BA24" s="355" t="s">
        <v>9</v>
      </c>
      <c r="BB24" s="158"/>
    </row>
    <row r="25" spans="1:54" s="82" customFormat="1" ht="15" customHeight="1">
      <c r="A25" s="969"/>
      <c r="B25" s="247"/>
      <c r="C25" s="688" t="s">
        <v>254</v>
      </c>
      <c r="D25" s="941"/>
      <c r="E25" s="358"/>
      <c r="F25" s="358"/>
      <c r="G25" s="358"/>
      <c r="H25" s="358"/>
      <c r="I25" s="358"/>
      <c r="J25" s="358"/>
      <c r="K25" s="355">
        <v>58</v>
      </c>
      <c r="L25" s="355">
        <v>347</v>
      </c>
      <c r="M25" s="355" t="s">
        <v>9</v>
      </c>
      <c r="N25" s="355" t="s">
        <v>9</v>
      </c>
      <c r="O25" s="355" t="s">
        <v>9</v>
      </c>
      <c r="P25" s="355" t="s">
        <v>9</v>
      </c>
      <c r="Q25" s="355" t="s">
        <v>9</v>
      </c>
      <c r="R25" s="355" t="s">
        <v>9</v>
      </c>
      <c r="S25" s="355" t="s">
        <v>9</v>
      </c>
      <c r="T25" s="355" t="s">
        <v>9</v>
      </c>
      <c r="U25" s="355" t="s">
        <v>847</v>
      </c>
      <c r="V25" s="355" t="s">
        <v>847</v>
      </c>
      <c r="W25" s="355" t="s">
        <v>847</v>
      </c>
      <c r="X25" s="355" t="s">
        <v>847</v>
      </c>
      <c r="Y25" s="355" t="s">
        <v>847</v>
      </c>
      <c r="Z25" s="355" t="s">
        <v>847</v>
      </c>
      <c r="AA25" s="355" t="s">
        <v>847</v>
      </c>
      <c r="AB25" s="355" t="s">
        <v>847</v>
      </c>
      <c r="AC25" s="355" t="s">
        <v>847</v>
      </c>
      <c r="AD25" s="356" t="str">
        <f t="shared" si="6"/>
        <v>-</v>
      </c>
      <c r="AE25" s="355" t="s">
        <v>847</v>
      </c>
      <c r="AF25" s="355" t="s">
        <v>847</v>
      </c>
      <c r="AG25" s="355" t="s">
        <v>847</v>
      </c>
      <c r="AH25" s="395" t="str">
        <f t="shared" si="7"/>
        <v>-</v>
      </c>
      <c r="AI25" s="355" t="s">
        <v>9</v>
      </c>
      <c r="AJ25" s="355" t="s">
        <v>241</v>
      </c>
      <c r="AK25" s="355" t="s">
        <v>241</v>
      </c>
      <c r="AL25" s="357" t="str">
        <f t="shared" si="5"/>
        <v>-</v>
      </c>
      <c r="AM25" s="355" t="s">
        <v>9</v>
      </c>
      <c r="AN25" s="355" t="s">
        <v>9</v>
      </c>
      <c r="AO25" s="355" t="s">
        <v>9</v>
      </c>
      <c r="AP25" s="355" t="s">
        <v>9</v>
      </c>
      <c r="AQ25" s="355" t="s">
        <v>9</v>
      </c>
      <c r="AR25" s="355" t="s">
        <v>9</v>
      </c>
      <c r="AS25" s="355" t="s">
        <v>9</v>
      </c>
      <c r="AT25" s="355" t="s">
        <v>9</v>
      </c>
      <c r="AU25" s="355" t="s">
        <v>9</v>
      </c>
      <c r="AV25" s="355" t="s">
        <v>9</v>
      </c>
      <c r="AW25" s="355" t="s">
        <v>9</v>
      </c>
      <c r="AX25" s="355" t="s">
        <v>9</v>
      </c>
      <c r="AY25" s="354">
        <v>30</v>
      </c>
      <c r="AZ25" s="355" t="s">
        <v>9</v>
      </c>
      <c r="BA25" s="355" t="s">
        <v>9</v>
      </c>
      <c r="BB25" s="158"/>
    </row>
    <row r="26" spans="1:54" s="82" customFormat="1" ht="15" customHeight="1">
      <c r="A26" s="974" t="s">
        <v>613</v>
      </c>
      <c r="B26" s="344" t="s">
        <v>252</v>
      </c>
      <c r="C26" s="360"/>
      <c r="D26" s="361">
        <f>IF(SUM(D28)=0,"-",SUM(D28))</f>
        <v>190</v>
      </c>
      <c r="E26" s="346">
        <f>IF(SUM(E28)=0,"-",SUM(E28))</f>
        <v>173</v>
      </c>
      <c r="F26" s="346">
        <f>IF(SUM(F28)=0,"-",SUM(F28))</f>
        <v>14</v>
      </c>
      <c r="G26" s="346">
        <f t="shared" ref="G26:AC27" si="8">IF(SUM(G28)=0,"-",SUM(G28))</f>
        <v>1</v>
      </c>
      <c r="H26" s="346" t="str">
        <f t="shared" si="8"/>
        <v>-</v>
      </c>
      <c r="I26" s="346">
        <f t="shared" si="8"/>
        <v>2</v>
      </c>
      <c r="J26" s="346" t="str">
        <f t="shared" si="8"/>
        <v>-</v>
      </c>
      <c r="K26" s="346">
        <f t="shared" si="8"/>
        <v>288</v>
      </c>
      <c r="L26" s="346">
        <f t="shared" si="8"/>
        <v>2066</v>
      </c>
      <c r="M26" s="346" t="str">
        <f t="shared" si="8"/>
        <v>-</v>
      </c>
      <c r="N26" s="346" t="str">
        <f t="shared" si="8"/>
        <v>-</v>
      </c>
      <c r="O26" s="346" t="str">
        <f t="shared" si="8"/>
        <v>-</v>
      </c>
      <c r="P26" s="346" t="str">
        <f t="shared" si="8"/>
        <v>-</v>
      </c>
      <c r="Q26" s="346" t="str">
        <f t="shared" si="8"/>
        <v>-</v>
      </c>
      <c r="R26" s="346">
        <f t="shared" si="8"/>
        <v>181</v>
      </c>
      <c r="S26" s="346">
        <f t="shared" si="8"/>
        <v>173</v>
      </c>
      <c r="T26" s="346">
        <f t="shared" si="8"/>
        <v>173</v>
      </c>
      <c r="U26" s="346" t="str">
        <f t="shared" si="8"/>
        <v>-</v>
      </c>
      <c r="V26" s="346" t="str">
        <f t="shared" si="8"/>
        <v>-</v>
      </c>
      <c r="W26" s="346" t="str">
        <f t="shared" si="8"/>
        <v>-</v>
      </c>
      <c r="X26" s="346" t="str">
        <f t="shared" si="8"/>
        <v>-</v>
      </c>
      <c r="Y26" s="346" t="str">
        <f t="shared" si="8"/>
        <v>-</v>
      </c>
      <c r="Z26" s="346" t="str">
        <f t="shared" si="8"/>
        <v>-</v>
      </c>
      <c r="AA26" s="346">
        <f t="shared" si="8"/>
        <v>192</v>
      </c>
      <c r="AB26" s="346">
        <f t="shared" si="8"/>
        <v>184</v>
      </c>
      <c r="AC26" s="346">
        <f t="shared" si="8"/>
        <v>184</v>
      </c>
      <c r="AD26" s="347">
        <f t="shared" si="6"/>
        <v>95.833333333333343</v>
      </c>
      <c r="AE26" s="346">
        <f>IF(SUM(AE28)=0,"-",SUM(AE28))</f>
        <v>191</v>
      </c>
      <c r="AF26" s="346">
        <f t="shared" ref="AE26:AG27" si="9">IF(SUM(AF28)=0,"-",SUM(AF28))</f>
        <v>182</v>
      </c>
      <c r="AG26" s="346">
        <f t="shared" si="9"/>
        <v>182</v>
      </c>
      <c r="AH26" s="380">
        <f t="shared" si="7"/>
        <v>95.287958115183244</v>
      </c>
      <c r="AI26" s="346" t="str">
        <f>IF(SUM(AI28)=0,"-",SUM(AI28))</f>
        <v>-</v>
      </c>
      <c r="AJ26" s="346" t="str">
        <f t="shared" ref="AI26:BA27" si="10">IF(SUM(AJ28)=0,"-",SUM(AJ28))</f>
        <v>-</v>
      </c>
      <c r="AK26" s="346" t="str">
        <f t="shared" si="10"/>
        <v>-</v>
      </c>
      <c r="AL26" s="348" t="str">
        <f t="shared" si="5"/>
        <v>-</v>
      </c>
      <c r="AM26" s="346" t="str">
        <f t="shared" si="10"/>
        <v>-</v>
      </c>
      <c r="AN26" s="346" t="str">
        <f t="shared" si="10"/>
        <v>-</v>
      </c>
      <c r="AO26" s="346" t="str">
        <f t="shared" si="10"/>
        <v>-</v>
      </c>
      <c r="AP26" s="346" t="str">
        <f t="shared" si="10"/>
        <v>-</v>
      </c>
      <c r="AQ26" s="346" t="str">
        <f t="shared" si="10"/>
        <v>-</v>
      </c>
      <c r="AR26" s="346">
        <f t="shared" si="10"/>
        <v>16</v>
      </c>
      <c r="AS26" s="346" t="str">
        <f t="shared" si="10"/>
        <v>-</v>
      </c>
      <c r="AT26" s="346" t="str">
        <f t="shared" si="10"/>
        <v>-</v>
      </c>
      <c r="AU26" s="346">
        <f t="shared" si="10"/>
        <v>5</v>
      </c>
      <c r="AV26" s="346">
        <f t="shared" si="10"/>
        <v>6</v>
      </c>
      <c r="AW26" s="346" t="str">
        <f t="shared" si="10"/>
        <v>-</v>
      </c>
      <c r="AX26" s="346" t="str">
        <f t="shared" si="10"/>
        <v>-</v>
      </c>
      <c r="AY26" s="346" t="str">
        <f t="shared" si="10"/>
        <v>-</v>
      </c>
      <c r="AZ26" s="346" t="str">
        <f t="shared" si="10"/>
        <v>-</v>
      </c>
      <c r="BA26" s="346" t="str">
        <f t="shared" si="10"/>
        <v>-</v>
      </c>
      <c r="BB26" s="158"/>
    </row>
    <row r="27" spans="1:54" s="82" customFormat="1" ht="15" customHeight="1">
      <c r="A27" s="971"/>
      <c r="B27" s="349"/>
      <c r="C27" s="350" t="s">
        <v>254</v>
      </c>
      <c r="D27" s="362"/>
      <c r="E27" s="352"/>
      <c r="F27" s="352"/>
      <c r="G27" s="352"/>
      <c r="H27" s="352"/>
      <c r="I27" s="352"/>
      <c r="J27" s="352"/>
      <c r="K27" s="346">
        <f t="shared" si="8"/>
        <v>288</v>
      </c>
      <c r="L27" s="346">
        <f t="shared" si="8"/>
        <v>2066</v>
      </c>
      <c r="M27" s="346" t="str">
        <f t="shared" si="8"/>
        <v>-</v>
      </c>
      <c r="N27" s="346" t="str">
        <f t="shared" si="8"/>
        <v>-</v>
      </c>
      <c r="O27" s="346" t="str">
        <f t="shared" si="8"/>
        <v>-</v>
      </c>
      <c r="P27" s="346" t="str">
        <f t="shared" si="8"/>
        <v>-</v>
      </c>
      <c r="Q27" s="346" t="str">
        <f t="shared" si="8"/>
        <v>-</v>
      </c>
      <c r="R27" s="346" t="str">
        <f t="shared" si="8"/>
        <v>-</v>
      </c>
      <c r="S27" s="346" t="str">
        <f t="shared" si="8"/>
        <v>-</v>
      </c>
      <c r="T27" s="346" t="str">
        <f t="shared" si="8"/>
        <v>-</v>
      </c>
      <c r="U27" s="346" t="str">
        <f t="shared" si="8"/>
        <v>-</v>
      </c>
      <c r="V27" s="346" t="str">
        <f t="shared" si="8"/>
        <v>-</v>
      </c>
      <c r="W27" s="346" t="str">
        <f t="shared" si="8"/>
        <v>-</v>
      </c>
      <c r="X27" s="346" t="str">
        <f t="shared" si="8"/>
        <v>-</v>
      </c>
      <c r="Y27" s="346" t="str">
        <f t="shared" si="8"/>
        <v>-</v>
      </c>
      <c r="Z27" s="346" t="str">
        <f t="shared" si="8"/>
        <v>-</v>
      </c>
      <c r="AA27" s="346" t="str">
        <f t="shared" si="8"/>
        <v>-</v>
      </c>
      <c r="AB27" s="346" t="str">
        <f t="shared" si="8"/>
        <v>-</v>
      </c>
      <c r="AC27" s="346" t="str">
        <f t="shared" si="8"/>
        <v>-</v>
      </c>
      <c r="AD27" s="347" t="str">
        <f>IF(AB27="-","-",AB27/AA27*100)</f>
        <v>-</v>
      </c>
      <c r="AE27" s="346" t="str">
        <f t="shared" si="9"/>
        <v>-</v>
      </c>
      <c r="AF27" s="346" t="str">
        <f t="shared" si="9"/>
        <v>-</v>
      </c>
      <c r="AG27" s="346" t="str">
        <f t="shared" si="9"/>
        <v>-</v>
      </c>
      <c r="AH27" s="380" t="str">
        <f>IF(AF27="-","-",AF27/AE27*100)</f>
        <v>-</v>
      </c>
      <c r="AI27" s="346" t="str">
        <f t="shared" si="10"/>
        <v>-</v>
      </c>
      <c r="AJ27" s="346" t="str">
        <f t="shared" si="10"/>
        <v>-</v>
      </c>
      <c r="AK27" s="346" t="str">
        <f t="shared" si="10"/>
        <v>-</v>
      </c>
      <c r="AL27" s="348" t="str">
        <f t="shared" si="5"/>
        <v>-</v>
      </c>
      <c r="AM27" s="346" t="str">
        <f t="shared" si="10"/>
        <v>-</v>
      </c>
      <c r="AN27" s="346" t="str">
        <f t="shared" si="10"/>
        <v>-</v>
      </c>
      <c r="AO27" s="346" t="str">
        <f t="shared" si="10"/>
        <v>-</v>
      </c>
      <c r="AP27" s="346" t="str">
        <f t="shared" si="10"/>
        <v>-</v>
      </c>
      <c r="AQ27" s="346" t="str">
        <f t="shared" si="10"/>
        <v>-</v>
      </c>
      <c r="AR27" s="346" t="str">
        <f t="shared" si="10"/>
        <v>-</v>
      </c>
      <c r="AS27" s="346" t="str">
        <f t="shared" si="10"/>
        <v>-</v>
      </c>
      <c r="AT27" s="346" t="str">
        <f t="shared" si="10"/>
        <v>-</v>
      </c>
      <c r="AU27" s="346" t="str">
        <f t="shared" si="10"/>
        <v>-</v>
      </c>
      <c r="AV27" s="346" t="str">
        <f t="shared" si="10"/>
        <v>-</v>
      </c>
      <c r="AW27" s="346" t="str">
        <f t="shared" si="10"/>
        <v>-</v>
      </c>
      <c r="AX27" s="346" t="str">
        <f t="shared" si="10"/>
        <v>-</v>
      </c>
      <c r="AY27" s="346" t="str">
        <f t="shared" si="10"/>
        <v>-</v>
      </c>
      <c r="AZ27" s="346" t="str">
        <f t="shared" si="10"/>
        <v>-</v>
      </c>
      <c r="BA27" s="346" t="str">
        <f t="shared" si="10"/>
        <v>-</v>
      </c>
      <c r="BB27" s="158"/>
    </row>
    <row r="28" spans="1:54" s="82" customFormat="1" ht="15" customHeight="1">
      <c r="A28" s="968" t="s">
        <v>614</v>
      </c>
      <c r="B28" s="246" t="s">
        <v>252</v>
      </c>
      <c r="C28" s="353"/>
      <c r="D28" s="943">
        <f>IF(SUM(E28:J28)=0,"-",SUM(E28:J28))</f>
        <v>190</v>
      </c>
      <c r="E28" s="364">
        <v>173</v>
      </c>
      <c r="F28" s="364">
        <v>14</v>
      </c>
      <c r="G28" s="364">
        <v>1</v>
      </c>
      <c r="H28" s="364" t="s">
        <v>838</v>
      </c>
      <c r="I28" s="364">
        <v>2</v>
      </c>
      <c r="J28" s="364" t="s">
        <v>838</v>
      </c>
      <c r="K28" s="364">
        <v>288</v>
      </c>
      <c r="L28" s="364">
        <v>2066</v>
      </c>
      <c r="M28" s="364" t="s">
        <v>838</v>
      </c>
      <c r="N28" s="364" t="s">
        <v>838</v>
      </c>
      <c r="O28" s="364" t="s">
        <v>838</v>
      </c>
      <c r="P28" s="364" t="s">
        <v>838</v>
      </c>
      <c r="Q28" s="364" t="s">
        <v>838</v>
      </c>
      <c r="R28" s="364">
        <v>181</v>
      </c>
      <c r="S28" s="364">
        <v>173</v>
      </c>
      <c r="T28" s="364">
        <v>173</v>
      </c>
      <c r="U28" s="364" t="s">
        <v>838</v>
      </c>
      <c r="V28" s="364" t="s">
        <v>838</v>
      </c>
      <c r="W28" s="364" t="s">
        <v>838</v>
      </c>
      <c r="X28" s="364" t="s">
        <v>838</v>
      </c>
      <c r="Y28" s="364" t="s">
        <v>838</v>
      </c>
      <c r="Z28" s="364" t="s">
        <v>838</v>
      </c>
      <c r="AA28" s="364">
        <v>192</v>
      </c>
      <c r="AB28" s="364">
        <v>184</v>
      </c>
      <c r="AC28" s="364">
        <v>184</v>
      </c>
      <c r="AD28" s="356">
        <v>96.373056994818654</v>
      </c>
      <c r="AE28" s="355">
        <v>191</v>
      </c>
      <c r="AF28" s="355">
        <v>182</v>
      </c>
      <c r="AG28" s="355">
        <v>182</v>
      </c>
      <c r="AH28" s="395">
        <v>93.010752688172033</v>
      </c>
      <c r="AI28" s="355" t="s">
        <v>785</v>
      </c>
      <c r="AJ28" s="355" t="s">
        <v>785</v>
      </c>
      <c r="AK28" s="355" t="s">
        <v>785</v>
      </c>
      <c r="AL28" s="357"/>
      <c r="AM28" s="355" t="s">
        <v>839</v>
      </c>
      <c r="AN28" s="355" t="s">
        <v>839</v>
      </c>
      <c r="AO28" s="355" t="s">
        <v>839</v>
      </c>
      <c r="AP28" s="355" t="s">
        <v>839</v>
      </c>
      <c r="AQ28" s="355" t="s">
        <v>839</v>
      </c>
      <c r="AR28" s="355">
        <v>16</v>
      </c>
      <c r="AS28" s="355" t="s">
        <v>839</v>
      </c>
      <c r="AT28" s="355" t="s">
        <v>839</v>
      </c>
      <c r="AU28" s="355">
        <v>5</v>
      </c>
      <c r="AV28" s="355">
        <v>6</v>
      </c>
      <c r="AW28" s="355" t="s">
        <v>839</v>
      </c>
      <c r="AX28" s="355" t="s">
        <v>839</v>
      </c>
      <c r="AY28" s="355" t="s">
        <v>839</v>
      </c>
      <c r="AZ28" s="355" t="s">
        <v>839</v>
      </c>
      <c r="BA28" s="355" t="s">
        <v>839</v>
      </c>
      <c r="BB28" s="158"/>
    </row>
    <row r="29" spans="1:54" s="82" customFormat="1" ht="15" customHeight="1">
      <c r="A29" s="969"/>
      <c r="B29" s="247"/>
      <c r="C29" s="688" t="s">
        <v>254</v>
      </c>
      <c r="D29" s="944"/>
      <c r="E29" s="363"/>
      <c r="F29" s="363"/>
      <c r="G29" s="363"/>
      <c r="H29" s="363"/>
      <c r="I29" s="363"/>
      <c r="J29" s="363"/>
      <c r="K29" s="364">
        <v>288</v>
      </c>
      <c r="L29" s="364">
        <v>2066</v>
      </c>
      <c r="M29" s="364" t="s">
        <v>838</v>
      </c>
      <c r="N29" s="364" t="s">
        <v>838</v>
      </c>
      <c r="O29" s="364" t="s">
        <v>838</v>
      </c>
      <c r="P29" s="364" t="s">
        <v>838</v>
      </c>
      <c r="Q29" s="364" t="s">
        <v>838</v>
      </c>
      <c r="R29" s="364" t="s">
        <v>838</v>
      </c>
      <c r="S29" s="364" t="s">
        <v>838</v>
      </c>
      <c r="T29" s="364" t="s">
        <v>838</v>
      </c>
      <c r="U29" s="364" t="s">
        <v>838</v>
      </c>
      <c r="V29" s="364" t="s">
        <v>838</v>
      </c>
      <c r="W29" s="364" t="s">
        <v>838</v>
      </c>
      <c r="X29" s="364" t="s">
        <v>838</v>
      </c>
      <c r="Y29" s="364" t="s">
        <v>838</v>
      </c>
      <c r="Z29" s="364" t="s">
        <v>838</v>
      </c>
      <c r="AA29" s="364" t="s">
        <v>838</v>
      </c>
      <c r="AB29" s="364" t="s">
        <v>838</v>
      </c>
      <c r="AC29" s="364" t="s">
        <v>838</v>
      </c>
      <c r="AD29" s="356" t="s">
        <v>241</v>
      </c>
      <c r="AE29" s="355" t="s">
        <v>241</v>
      </c>
      <c r="AF29" s="355" t="s">
        <v>241</v>
      </c>
      <c r="AG29" s="355" t="s">
        <v>241</v>
      </c>
      <c r="AH29" s="395" t="s">
        <v>241</v>
      </c>
      <c r="AI29" s="355" t="s">
        <v>785</v>
      </c>
      <c r="AJ29" s="355" t="s">
        <v>785</v>
      </c>
      <c r="AK29" s="355" t="s">
        <v>785</v>
      </c>
      <c r="AL29" s="357"/>
      <c r="AM29" s="355" t="s">
        <v>839</v>
      </c>
      <c r="AN29" s="355" t="s">
        <v>839</v>
      </c>
      <c r="AO29" s="355" t="s">
        <v>839</v>
      </c>
      <c r="AP29" s="355" t="s">
        <v>839</v>
      </c>
      <c r="AQ29" s="355" t="s">
        <v>839</v>
      </c>
      <c r="AR29" s="355" t="s">
        <v>839</v>
      </c>
      <c r="AS29" s="355" t="s">
        <v>839</v>
      </c>
      <c r="AT29" s="355" t="s">
        <v>839</v>
      </c>
      <c r="AU29" s="355" t="s">
        <v>839</v>
      </c>
      <c r="AV29" s="355" t="s">
        <v>839</v>
      </c>
      <c r="AW29" s="355" t="s">
        <v>839</v>
      </c>
      <c r="AX29" s="355" t="s">
        <v>839</v>
      </c>
      <c r="AY29" s="355" t="s">
        <v>839</v>
      </c>
      <c r="AZ29" s="355" t="s">
        <v>839</v>
      </c>
      <c r="BA29" s="355" t="s">
        <v>839</v>
      </c>
      <c r="BB29" s="158"/>
    </row>
    <row r="30" spans="1:54" s="82" customFormat="1" ht="15" customHeight="1">
      <c r="A30" s="970" t="s">
        <v>615</v>
      </c>
      <c r="B30" s="344" t="s">
        <v>252</v>
      </c>
      <c r="C30" s="360"/>
      <c r="D30" s="346">
        <f>IF(SUM(D32,D34,D36,D38)=0,"-",SUM(D32,D34,D36,D38))</f>
        <v>432</v>
      </c>
      <c r="E30" s="346">
        <f t="shared" ref="E30:BA31" si="11">IF(SUM(E32,E34,E36,E38)=0,"-",SUM(E32,E34,E36,E38))</f>
        <v>377</v>
      </c>
      <c r="F30" s="346">
        <f t="shared" si="11"/>
        <v>31</v>
      </c>
      <c r="G30" s="346">
        <f t="shared" si="11"/>
        <v>15</v>
      </c>
      <c r="H30" s="346">
        <f t="shared" si="11"/>
        <v>9</v>
      </c>
      <c r="I30" s="346" t="str">
        <f t="shared" si="11"/>
        <v>-</v>
      </c>
      <c r="J30" s="346" t="str">
        <f t="shared" si="11"/>
        <v>-</v>
      </c>
      <c r="K30" s="346">
        <f t="shared" si="11"/>
        <v>652</v>
      </c>
      <c r="L30" s="346">
        <f t="shared" si="11"/>
        <v>5383</v>
      </c>
      <c r="M30" s="346" t="str">
        <f t="shared" si="11"/>
        <v>-</v>
      </c>
      <c r="N30" s="346" t="str">
        <f t="shared" si="11"/>
        <v>-</v>
      </c>
      <c r="O30" s="346" t="str">
        <f t="shared" si="11"/>
        <v>-</v>
      </c>
      <c r="P30" s="346" t="str">
        <f t="shared" si="11"/>
        <v>-</v>
      </c>
      <c r="Q30" s="346" t="str">
        <f t="shared" si="11"/>
        <v>-</v>
      </c>
      <c r="R30" s="346">
        <f t="shared" si="11"/>
        <v>418</v>
      </c>
      <c r="S30" s="346">
        <f t="shared" si="11"/>
        <v>410</v>
      </c>
      <c r="T30" s="346">
        <f t="shared" si="11"/>
        <v>411</v>
      </c>
      <c r="U30" s="346" t="str">
        <f t="shared" si="11"/>
        <v>-</v>
      </c>
      <c r="V30" s="346" t="str">
        <f t="shared" si="11"/>
        <v>-</v>
      </c>
      <c r="W30" s="346" t="str">
        <f t="shared" si="11"/>
        <v>-</v>
      </c>
      <c r="X30" s="346">
        <f t="shared" si="11"/>
        <v>33</v>
      </c>
      <c r="Y30" s="346">
        <f t="shared" si="11"/>
        <v>33</v>
      </c>
      <c r="Z30" s="346">
        <f t="shared" si="11"/>
        <v>33</v>
      </c>
      <c r="AA30" s="346">
        <f t="shared" si="11"/>
        <v>426</v>
      </c>
      <c r="AB30" s="346">
        <f t="shared" si="11"/>
        <v>418</v>
      </c>
      <c r="AC30" s="346">
        <f t="shared" si="11"/>
        <v>418</v>
      </c>
      <c r="AD30" s="347">
        <f t="shared" ref="AD30:AD37" si="12">IF(AB30="-","-",AB30/AA30*100)</f>
        <v>98.122065727699521</v>
      </c>
      <c r="AE30" s="346">
        <f t="shared" si="11"/>
        <v>499</v>
      </c>
      <c r="AF30" s="346">
        <f t="shared" si="11"/>
        <v>494</v>
      </c>
      <c r="AG30" s="346">
        <f t="shared" si="11"/>
        <v>494</v>
      </c>
      <c r="AH30" s="380">
        <f t="shared" ref="AH30:AH37" si="13">IF(AF30="-","-",AF30/AE30*100)</f>
        <v>98.99799599198397</v>
      </c>
      <c r="AI30" s="346" t="str">
        <f t="shared" si="11"/>
        <v>-</v>
      </c>
      <c r="AJ30" s="346" t="str">
        <f t="shared" si="11"/>
        <v>-</v>
      </c>
      <c r="AK30" s="346" t="str">
        <f t="shared" si="11"/>
        <v>-</v>
      </c>
      <c r="AL30" s="348" t="str">
        <f t="shared" si="5"/>
        <v>-</v>
      </c>
      <c r="AM30" s="346" t="str">
        <f t="shared" si="11"/>
        <v>-</v>
      </c>
      <c r="AN30" s="346" t="str">
        <f t="shared" si="11"/>
        <v>-</v>
      </c>
      <c r="AO30" s="346">
        <f t="shared" si="11"/>
        <v>3</v>
      </c>
      <c r="AP30" s="346" t="str">
        <f t="shared" si="11"/>
        <v>-</v>
      </c>
      <c r="AQ30" s="346" t="str">
        <f t="shared" si="11"/>
        <v>-</v>
      </c>
      <c r="AR30" s="346">
        <f t="shared" si="11"/>
        <v>10</v>
      </c>
      <c r="AS30" s="346" t="str">
        <f t="shared" si="11"/>
        <v>-</v>
      </c>
      <c r="AT30" s="346" t="str">
        <f t="shared" si="11"/>
        <v>-</v>
      </c>
      <c r="AU30" s="346">
        <f t="shared" si="11"/>
        <v>4</v>
      </c>
      <c r="AV30" s="346">
        <f t="shared" si="11"/>
        <v>9</v>
      </c>
      <c r="AW30" s="346" t="str">
        <f t="shared" si="11"/>
        <v>-</v>
      </c>
      <c r="AX30" s="346" t="str">
        <f>IF(SUM(AX32,AX34,AX36,AX38)=0,"-",SUM(AX32,AX34,AX36,AX38))</f>
        <v>-</v>
      </c>
      <c r="AY30" s="346">
        <f t="shared" si="11"/>
        <v>121</v>
      </c>
      <c r="AZ30" s="346" t="str">
        <f t="shared" si="11"/>
        <v>-</v>
      </c>
      <c r="BA30" s="346" t="str">
        <f t="shared" si="11"/>
        <v>-</v>
      </c>
      <c r="BB30" s="158"/>
    </row>
    <row r="31" spans="1:54" s="82" customFormat="1" ht="15" customHeight="1">
      <c r="A31" s="971"/>
      <c r="B31" s="349"/>
      <c r="C31" s="350" t="s">
        <v>254</v>
      </c>
      <c r="D31" s="351"/>
      <c r="E31" s="352"/>
      <c r="F31" s="352"/>
      <c r="G31" s="352"/>
      <c r="H31" s="352"/>
      <c r="I31" s="352"/>
      <c r="J31" s="352"/>
      <c r="K31" s="346">
        <f t="shared" si="11"/>
        <v>652</v>
      </c>
      <c r="L31" s="346">
        <f t="shared" si="11"/>
        <v>5383</v>
      </c>
      <c r="M31" s="346" t="str">
        <f t="shared" si="11"/>
        <v>-</v>
      </c>
      <c r="N31" s="346" t="str">
        <f t="shared" si="11"/>
        <v>-</v>
      </c>
      <c r="O31" s="346" t="str">
        <f t="shared" si="11"/>
        <v>-</v>
      </c>
      <c r="P31" s="346" t="str">
        <f t="shared" si="11"/>
        <v>-</v>
      </c>
      <c r="Q31" s="346" t="str">
        <f t="shared" si="11"/>
        <v>-</v>
      </c>
      <c r="R31" s="346" t="str">
        <f t="shared" si="11"/>
        <v>-</v>
      </c>
      <c r="S31" s="346" t="str">
        <f t="shared" si="11"/>
        <v>-</v>
      </c>
      <c r="T31" s="346" t="str">
        <f t="shared" si="11"/>
        <v>-</v>
      </c>
      <c r="U31" s="346" t="str">
        <f t="shared" si="11"/>
        <v>-</v>
      </c>
      <c r="V31" s="346" t="str">
        <f t="shared" si="11"/>
        <v>-</v>
      </c>
      <c r="W31" s="346" t="str">
        <f t="shared" si="11"/>
        <v>-</v>
      </c>
      <c r="X31" s="346" t="str">
        <f t="shared" si="11"/>
        <v>-</v>
      </c>
      <c r="Y31" s="346" t="str">
        <f t="shared" si="11"/>
        <v>-</v>
      </c>
      <c r="Z31" s="346" t="str">
        <f t="shared" si="11"/>
        <v>-</v>
      </c>
      <c r="AA31" s="346" t="str">
        <f t="shared" si="11"/>
        <v>-</v>
      </c>
      <c r="AB31" s="346" t="str">
        <f t="shared" si="11"/>
        <v>-</v>
      </c>
      <c r="AC31" s="346" t="str">
        <f t="shared" si="11"/>
        <v>-</v>
      </c>
      <c r="AD31" s="347" t="str">
        <f>IF(AB31="-","-",AB31/AA31*100)</f>
        <v>-</v>
      </c>
      <c r="AE31" s="346" t="str">
        <f t="shared" si="11"/>
        <v>-</v>
      </c>
      <c r="AF31" s="346" t="str">
        <f t="shared" si="11"/>
        <v>-</v>
      </c>
      <c r="AG31" s="346" t="str">
        <f t="shared" si="11"/>
        <v>-</v>
      </c>
      <c r="AH31" s="380" t="str">
        <f>IF(AF31="-","-",AF31/AE31*100)</f>
        <v>-</v>
      </c>
      <c r="AI31" s="346" t="str">
        <f t="shared" si="11"/>
        <v>-</v>
      </c>
      <c r="AJ31" s="346" t="str">
        <f t="shared" si="11"/>
        <v>-</v>
      </c>
      <c r="AK31" s="346" t="str">
        <f t="shared" si="11"/>
        <v>-</v>
      </c>
      <c r="AL31" s="348" t="str">
        <f t="shared" si="5"/>
        <v>-</v>
      </c>
      <c r="AM31" s="346" t="str">
        <f t="shared" si="11"/>
        <v>-</v>
      </c>
      <c r="AN31" s="346" t="str">
        <f t="shared" si="11"/>
        <v>-</v>
      </c>
      <c r="AO31" s="346">
        <f t="shared" si="11"/>
        <v>3</v>
      </c>
      <c r="AP31" s="346" t="str">
        <f t="shared" si="11"/>
        <v>-</v>
      </c>
      <c r="AQ31" s="346" t="str">
        <f t="shared" si="11"/>
        <v>-</v>
      </c>
      <c r="AR31" s="346">
        <f t="shared" si="11"/>
        <v>7</v>
      </c>
      <c r="AS31" s="346" t="str">
        <f t="shared" si="11"/>
        <v>-</v>
      </c>
      <c r="AT31" s="346" t="str">
        <f t="shared" si="11"/>
        <v>-</v>
      </c>
      <c r="AU31" s="346">
        <f t="shared" si="11"/>
        <v>3</v>
      </c>
      <c r="AV31" s="346">
        <f t="shared" si="11"/>
        <v>1</v>
      </c>
      <c r="AW31" s="346" t="str">
        <f>IF(SUM(AW33,AW35,AW37,AW39)=0,"-",SUM(AW33,AW35,AW37,AW39))</f>
        <v>-</v>
      </c>
      <c r="AX31" s="346" t="str">
        <f t="shared" si="11"/>
        <v>-</v>
      </c>
      <c r="AY31" s="346">
        <f t="shared" si="11"/>
        <v>121</v>
      </c>
      <c r="AZ31" s="346" t="str">
        <f t="shared" si="11"/>
        <v>-</v>
      </c>
      <c r="BA31" s="346" t="str">
        <f t="shared" si="11"/>
        <v>-</v>
      </c>
      <c r="BB31" s="158"/>
    </row>
    <row r="32" spans="1:54" s="82" customFormat="1" ht="15" customHeight="1">
      <c r="A32" s="968" t="s">
        <v>616</v>
      </c>
      <c r="B32" s="246" t="s">
        <v>252</v>
      </c>
      <c r="C32" s="353"/>
      <c r="D32" s="940">
        <f>IF(SUM(E32:J32)=0,"-",SUM(E32:J32))</f>
        <v>124</v>
      </c>
      <c r="E32" s="354">
        <v>115</v>
      </c>
      <c r="F32" s="354">
        <v>7</v>
      </c>
      <c r="G32" s="354">
        <v>1</v>
      </c>
      <c r="H32" s="354">
        <v>1</v>
      </c>
      <c r="I32" s="354" t="s">
        <v>241</v>
      </c>
      <c r="J32" s="354" t="s">
        <v>241</v>
      </c>
      <c r="K32" s="355">
        <v>206</v>
      </c>
      <c r="L32" s="355">
        <v>2037</v>
      </c>
      <c r="M32" s="355" t="s">
        <v>241</v>
      </c>
      <c r="N32" s="355" t="s">
        <v>241</v>
      </c>
      <c r="O32" s="355" t="s">
        <v>241</v>
      </c>
      <c r="P32" s="355" t="s">
        <v>241</v>
      </c>
      <c r="Q32" s="355" t="s">
        <v>241</v>
      </c>
      <c r="R32" s="355">
        <v>131</v>
      </c>
      <c r="S32" s="355">
        <v>128</v>
      </c>
      <c r="T32" s="355">
        <v>128</v>
      </c>
      <c r="U32" s="355" t="s">
        <v>241</v>
      </c>
      <c r="V32" s="355" t="s">
        <v>241</v>
      </c>
      <c r="W32" s="355" t="s">
        <v>241</v>
      </c>
      <c r="X32" s="355" t="s">
        <v>241</v>
      </c>
      <c r="Y32" s="355" t="s">
        <v>241</v>
      </c>
      <c r="Z32" s="355" t="s">
        <v>241</v>
      </c>
      <c r="AA32" s="355">
        <v>134</v>
      </c>
      <c r="AB32" s="355">
        <v>132</v>
      </c>
      <c r="AC32" s="355">
        <v>132</v>
      </c>
      <c r="AD32" s="356">
        <f t="shared" si="12"/>
        <v>98.507462686567166</v>
      </c>
      <c r="AE32" s="355">
        <v>139</v>
      </c>
      <c r="AF32" s="355">
        <v>138</v>
      </c>
      <c r="AG32" s="355">
        <v>138</v>
      </c>
      <c r="AH32" s="395">
        <f t="shared" si="13"/>
        <v>99.280575539568346</v>
      </c>
      <c r="AI32" s="355" t="s">
        <v>241</v>
      </c>
      <c r="AJ32" s="355" t="s">
        <v>241</v>
      </c>
      <c r="AK32" s="355" t="s">
        <v>241</v>
      </c>
      <c r="AL32" s="357" t="str">
        <f t="shared" ref="AL32:AL37" si="14">IF(AJ32="-","-",AJ32/AI32*100)</f>
        <v>-</v>
      </c>
      <c r="AM32" s="355" t="s">
        <v>241</v>
      </c>
      <c r="AN32" s="355" t="s">
        <v>241</v>
      </c>
      <c r="AO32" s="355" t="s">
        <v>241</v>
      </c>
      <c r="AP32" s="355" t="s">
        <v>241</v>
      </c>
      <c r="AQ32" s="355" t="s">
        <v>241</v>
      </c>
      <c r="AR32" s="355">
        <v>7</v>
      </c>
      <c r="AS32" s="355" t="s">
        <v>241</v>
      </c>
      <c r="AT32" s="355" t="s">
        <v>241</v>
      </c>
      <c r="AU32" s="355">
        <v>3</v>
      </c>
      <c r="AV32" s="355">
        <v>1</v>
      </c>
      <c r="AW32" s="355" t="s">
        <v>241</v>
      </c>
      <c r="AX32" s="355" t="s">
        <v>241</v>
      </c>
      <c r="AY32" s="355">
        <v>121</v>
      </c>
      <c r="AZ32" s="355" t="s">
        <v>241</v>
      </c>
      <c r="BA32" s="355" t="s">
        <v>241</v>
      </c>
      <c r="BB32" s="158"/>
    </row>
    <row r="33" spans="1:54" s="82" customFormat="1" ht="15" customHeight="1">
      <c r="A33" s="969"/>
      <c r="B33" s="247"/>
      <c r="C33" s="688" t="s">
        <v>254</v>
      </c>
      <c r="D33" s="942"/>
      <c r="E33" s="358"/>
      <c r="F33" s="358"/>
      <c r="G33" s="358"/>
      <c r="H33" s="358"/>
      <c r="I33" s="358"/>
      <c r="J33" s="358"/>
      <c r="K33" s="355">
        <v>206</v>
      </c>
      <c r="L33" s="355">
        <v>2037</v>
      </c>
      <c r="M33" s="355" t="s">
        <v>241</v>
      </c>
      <c r="N33" s="355" t="s">
        <v>241</v>
      </c>
      <c r="O33" s="355" t="s">
        <v>241</v>
      </c>
      <c r="P33" s="355" t="s">
        <v>241</v>
      </c>
      <c r="Q33" s="355" t="s">
        <v>241</v>
      </c>
      <c r="R33" s="355" t="s">
        <v>241</v>
      </c>
      <c r="S33" s="355" t="s">
        <v>241</v>
      </c>
      <c r="T33" s="355" t="s">
        <v>241</v>
      </c>
      <c r="U33" s="355" t="s">
        <v>241</v>
      </c>
      <c r="V33" s="355" t="s">
        <v>241</v>
      </c>
      <c r="W33" s="355" t="s">
        <v>241</v>
      </c>
      <c r="X33" s="355" t="s">
        <v>241</v>
      </c>
      <c r="Y33" s="355" t="s">
        <v>241</v>
      </c>
      <c r="Z33" s="355" t="s">
        <v>241</v>
      </c>
      <c r="AA33" s="355" t="s">
        <v>241</v>
      </c>
      <c r="AB33" s="355" t="s">
        <v>241</v>
      </c>
      <c r="AC33" s="355" t="s">
        <v>241</v>
      </c>
      <c r="AD33" s="356" t="str">
        <f t="shared" si="12"/>
        <v>-</v>
      </c>
      <c r="AE33" s="355" t="s">
        <v>241</v>
      </c>
      <c r="AF33" s="355" t="s">
        <v>241</v>
      </c>
      <c r="AG33" s="355" t="s">
        <v>241</v>
      </c>
      <c r="AH33" s="395" t="str">
        <f t="shared" si="13"/>
        <v>-</v>
      </c>
      <c r="AI33" s="355" t="s">
        <v>241</v>
      </c>
      <c r="AJ33" s="355" t="s">
        <v>241</v>
      </c>
      <c r="AK33" s="355" t="s">
        <v>241</v>
      </c>
      <c r="AL33" s="357" t="str">
        <f t="shared" si="14"/>
        <v>-</v>
      </c>
      <c r="AM33" s="355" t="s">
        <v>241</v>
      </c>
      <c r="AN33" s="355" t="s">
        <v>241</v>
      </c>
      <c r="AO33" s="355" t="s">
        <v>241</v>
      </c>
      <c r="AP33" s="355" t="s">
        <v>241</v>
      </c>
      <c r="AQ33" s="355" t="s">
        <v>241</v>
      </c>
      <c r="AR33" s="355">
        <v>7</v>
      </c>
      <c r="AS33" s="355" t="s">
        <v>241</v>
      </c>
      <c r="AT33" s="355" t="s">
        <v>241</v>
      </c>
      <c r="AU33" s="355">
        <v>3</v>
      </c>
      <c r="AV33" s="355">
        <v>1</v>
      </c>
      <c r="AW33" s="355" t="s">
        <v>241</v>
      </c>
      <c r="AX33" s="355" t="s">
        <v>241</v>
      </c>
      <c r="AY33" s="355">
        <v>121</v>
      </c>
      <c r="AZ33" s="355" t="s">
        <v>241</v>
      </c>
      <c r="BA33" s="355" t="s">
        <v>241</v>
      </c>
      <c r="BB33" s="158"/>
    </row>
    <row r="34" spans="1:54" s="82" customFormat="1" ht="15" customHeight="1">
      <c r="A34" s="968" t="s">
        <v>617</v>
      </c>
      <c r="B34" s="246" t="s">
        <v>252</v>
      </c>
      <c r="C34" s="353"/>
      <c r="D34" s="940">
        <f>IF(SUM(E34:J34)=0,"-",SUM(E34:J34))</f>
        <v>237</v>
      </c>
      <c r="E34" s="354">
        <v>200</v>
      </c>
      <c r="F34" s="354">
        <v>18</v>
      </c>
      <c r="G34" s="354">
        <v>11</v>
      </c>
      <c r="H34" s="354">
        <v>8</v>
      </c>
      <c r="I34" s="354" t="s">
        <v>824</v>
      </c>
      <c r="J34" s="354" t="s">
        <v>824</v>
      </c>
      <c r="K34" s="355">
        <v>333</v>
      </c>
      <c r="L34" s="355">
        <v>2510</v>
      </c>
      <c r="M34" s="355" t="s">
        <v>241</v>
      </c>
      <c r="N34" s="355" t="s">
        <v>241</v>
      </c>
      <c r="O34" s="355" t="s">
        <v>241</v>
      </c>
      <c r="P34" s="355" t="s">
        <v>241</v>
      </c>
      <c r="Q34" s="355" t="s">
        <v>241</v>
      </c>
      <c r="R34" s="355">
        <v>206</v>
      </c>
      <c r="S34" s="355">
        <v>203</v>
      </c>
      <c r="T34" s="355">
        <v>203</v>
      </c>
      <c r="U34" s="355" t="s">
        <v>241</v>
      </c>
      <c r="V34" s="355" t="s">
        <v>241</v>
      </c>
      <c r="W34" s="355" t="s">
        <v>241</v>
      </c>
      <c r="X34" s="355" t="s">
        <v>241</v>
      </c>
      <c r="Y34" s="355" t="s">
        <v>241</v>
      </c>
      <c r="Z34" s="355" t="s">
        <v>241</v>
      </c>
      <c r="AA34" s="355">
        <v>217</v>
      </c>
      <c r="AB34" s="355">
        <v>214</v>
      </c>
      <c r="AC34" s="355">
        <v>214</v>
      </c>
      <c r="AD34" s="356">
        <f t="shared" si="12"/>
        <v>98.617511520737324</v>
      </c>
      <c r="AE34" s="355">
        <v>258</v>
      </c>
      <c r="AF34" s="355">
        <v>256</v>
      </c>
      <c r="AG34" s="355">
        <v>256</v>
      </c>
      <c r="AH34" s="395">
        <f t="shared" si="13"/>
        <v>99.224806201550393</v>
      </c>
      <c r="AI34" s="355" t="s">
        <v>241</v>
      </c>
      <c r="AJ34" s="355" t="s">
        <v>241</v>
      </c>
      <c r="AK34" s="355" t="s">
        <v>241</v>
      </c>
      <c r="AL34" s="357" t="str">
        <f t="shared" si="14"/>
        <v>-</v>
      </c>
      <c r="AM34" s="355" t="s">
        <v>241</v>
      </c>
      <c r="AN34" s="355" t="s">
        <v>241</v>
      </c>
      <c r="AO34" s="355">
        <v>3</v>
      </c>
      <c r="AP34" s="355" t="s">
        <v>241</v>
      </c>
      <c r="AQ34" s="355" t="s">
        <v>241</v>
      </c>
      <c r="AR34" s="355" t="s">
        <v>241</v>
      </c>
      <c r="AS34" s="355" t="s">
        <v>241</v>
      </c>
      <c r="AT34" s="355" t="s">
        <v>241</v>
      </c>
      <c r="AU34" s="355" t="s">
        <v>241</v>
      </c>
      <c r="AV34" s="355" t="s">
        <v>241</v>
      </c>
      <c r="AW34" s="355" t="s">
        <v>241</v>
      </c>
      <c r="AX34" s="355" t="s">
        <v>241</v>
      </c>
      <c r="AY34" s="355" t="s">
        <v>241</v>
      </c>
      <c r="AZ34" s="355" t="s">
        <v>241</v>
      </c>
      <c r="BA34" s="355" t="s">
        <v>241</v>
      </c>
      <c r="BB34" s="158"/>
    </row>
    <row r="35" spans="1:54" s="82" customFormat="1" ht="15" customHeight="1">
      <c r="A35" s="969"/>
      <c r="B35" s="247"/>
      <c r="C35" s="688" t="s">
        <v>254</v>
      </c>
      <c r="D35" s="941"/>
      <c r="E35" s="358"/>
      <c r="F35" s="358"/>
      <c r="G35" s="358"/>
      <c r="H35" s="358"/>
      <c r="I35" s="358"/>
      <c r="J35" s="358"/>
      <c r="K35" s="355">
        <v>333</v>
      </c>
      <c r="L35" s="355">
        <v>2510</v>
      </c>
      <c r="M35" s="355" t="s">
        <v>241</v>
      </c>
      <c r="N35" s="355" t="s">
        <v>241</v>
      </c>
      <c r="O35" s="355" t="s">
        <v>241</v>
      </c>
      <c r="P35" s="355" t="s">
        <v>241</v>
      </c>
      <c r="Q35" s="355" t="s">
        <v>241</v>
      </c>
      <c r="R35" s="355" t="s">
        <v>241</v>
      </c>
      <c r="S35" s="355" t="s">
        <v>241</v>
      </c>
      <c r="T35" s="355" t="s">
        <v>241</v>
      </c>
      <c r="U35" s="355" t="s">
        <v>241</v>
      </c>
      <c r="V35" s="355" t="s">
        <v>241</v>
      </c>
      <c r="W35" s="355" t="s">
        <v>241</v>
      </c>
      <c r="X35" s="355" t="s">
        <v>241</v>
      </c>
      <c r="Y35" s="355" t="s">
        <v>241</v>
      </c>
      <c r="Z35" s="355" t="s">
        <v>241</v>
      </c>
      <c r="AA35" s="355" t="s">
        <v>241</v>
      </c>
      <c r="AB35" s="355" t="s">
        <v>241</v>
      </c>
      <c r="AC35" s="355" t="s">
        <v>241</v>
      </c>
      <c r="AD35" s="356" t="str">
        <f t="shared" si="12"/>
        <v>-</v>
      </c>
      <c r="AE35" s="355" t="s">
        <v>241</v>
      </c>
      <c r="AF35" s="355" t="s">
        <v>241</v>
      </c>
      <c r="AG35" s="355" t="s">
        <v>241</v>
      </c>
      <c r="AH35" s="395" t="str">
        <f t="shared" si="13"/>
        <v>-</v>
      </c>
      <c r="AI35" s="355" t="s">
        <v>241</v>
      </c>
      <c r="AJ35" s="355" t="s">
        <v>241</v>
      </c>
      <c r="AK35" s="355" t="s">
        <v>241</v>
      </c>
      <c r="AL35" s="357" t="str">
        <f t="shared" si="14"/>
        <v>-</v>
      </c>
      <c r="AM35" s="355" t="s">
        <v>241</v>
      </c>
      <c r="AN35" s="355" t="s">
        <v>241</v>
      </c>
      <c r="AO35" s="355">
        <v>3</v>
      </c>
      <c r="AP35" s="355" t="s">
        <v>241</v>
      </c>
      <c r="AQ35" s="355" t="s">
        <v>241</v>
      </c>
      <c r="AR35" s="355" t="s">
        <v>241</v>
      </c>
      <c r="AS35" s="355" t="s">
        <v>241</v>
      </c>
      <c r="AT35" s="355" t="s">
        <v>241</v>
      </c>
      <c r="AU35" s="355" t="s">
        <v>241</v>
      </c>
      <c r="AV35" s="355" t="s">
        <v>241</v>
      </c>
      <c r="AW35" s="355" t="s">
        <v>241</v>
      </c>
      <c r="AX35" s="355" t="s">
        <v>241</v>
      </c>
      <c r="AY35" s="355" t="s">
        <v>241</v>
      </c>
      <c r="AZ35" s="355" t="s">
        <v>241</v>
      </c>
      <c r="BA35" s="355" t="s">
        <v>241</v>
      </c>
      <c r="BB35" s="158"/>
    </row>
    <row r="36" spans="1:54" s="82" customFormat="1" ht="15" customHeight="1">
      <c r="A36" s="968" t="s">
        <v>618</v>
      </c>
      <c r="B36" s="246" t="s">
        <v>252</v>
      </c>
      <c r="C36" s="353"/>
      <c r="D36" s="940">
        <f>IF(SUM(E36:J36)=0,"-",SUM(E36:J36))</f>
        <v>41</v>
      </c>
      <c r="E36" s="354">
        <v>36</v>
      </c>
      <c r="F36" s="354">
        <v>3</v>
      </c>
      <c r="G36" s="354">
        <v>2</v>
      </c>
      <c r="H36" s="354" t="s">
        <v>824</v>
      </c>
      <c r="I36" s="354" t="s">
        <v>824</v>
      </c>
      <c r="J36" s="354" t="s">
        <v>824</v>
      </c>
      <c r="K36" s="355">
        <v>65</v>
      </c>
      <c r="L36" s="355">
        <v>474</v>
      </c>
      <c r="M36" s="355" t="s">
        <v>241</v>
      </c>
      <c r="N36" s="355" t="s">
        <v>241</v>
      </c>
      <c r="O36" s="355" t="s">
        <v>241</v>
      </c>
      <c r="P36" s="355" t="s">
        <v>241</v>
      </c>
      <c r="Q36" s="355" t="s">
        <v>241</v>
      </c>
      <c r="R36" s="355">
        <v>45</v>
      </c>
      <c r="S36" s="355">
        <v>45</v>
      </c>
      <c r="T36" s="355">
        <v>45</v>
      </c>
      <c r="U36" s="355" t="s">
        <v>241</v>
      </c>
      <c r="V36" s="355" t="s">
        <v>241</v>
      </c>
      <c r="W36" s="355" t="s">
        <v>241</v>
      </c>
      <c r="X36" s="355" t="s">
        <v>241</v>
      </c>
      <c r="Y36" s="355" t="s">
        <v>241</v>
      </c>
      <c r="Z36" s="355" t="s">
        <v>241</v>
      </c>
      <c r="AA36" s="355">
        <v>36</v>
      </c>
      <c r="AB36" s="355">
        <v>36</v>
      </c>
      <c r="AC36" s="355">
        <v>36</v>
      </c>
      <c r="AD36" s="356">
        <f t="shared" si="12"/>
        <v>100</v>
      </c>
      <c r="AE36" s="355">
        <v>58</v>
      </c>
      <c r="AF36" s="355">
        <v>58</v>
      </c>
      <c r="AG36" s="355">
        <v>58</v>
      </c>
      <c r="AH36" s="395">
        <f t="shared" si="13"/>
        <v>100</v>
      </c>
      <c r="AI36" s="355" t="s">
        <v>241</v>
      </c>
      <c r="AJ36" s="355" t="s">
        <v>241</v>
      </c>
      <c r="AK36" s="355" t="s">
        <v>241</v>
      </c>
      <c r="AL36" s="357" t="str">
        <f t="shared" si="14"/>
        <v>-</v>
      </c>
      <c r="AM36" s="355" t="s">
        <v>241</v>
      </c>
      <c r="AN36" s="355" t="s">
        <v>241</v>
      </c>
      <c r="AO36" s="355" t="s">
        <v>241</v>
      </c>
      <c r="AP36" s="355" t="s">
        <v>241</v>
      </c>
      <c r="AQ36" s="355" t="s">
        <v>241</v>
      </c>
      <c r="AR36" s="355">
        <v>3</v>
      </c>
      <c r="AS36" s="355" t="s">
        <v>241</v>
      </c>
      <c r="AT36" s="355" t="s">
        <v>241</v>
      </c>
      <c r="AU36" s="355" t="s">
        <v>241</v>
      </c>
      <c r="AV36" s="355">
        <v>7</v>
      </c>
      <c r="AW36" s="355" t="s">
        <v>241</v>
      </c>
      <c r="AX36" s="355" t="s">
        <v>241</v>
      </c>
      <c r="AY36" s="355" t="s">
        <v>241</v>
      </c>
      <c r="AZ36" s="355" t="s">
        <v>241</v>
      </c>
      <c r="BA36" s="355" t="s">
        <v>241</v>
      </c>
      <c r="BB36" s="158"/>
    </row>
    <row r="37" spans="1:54" s="82" customFormat="1" ht="15" customHeight="1">
      <c r="A37" s="977"/>
      <c r="B37" s="247"/>
      <c r="C37" s="688" t="s">
        <v>254</v>
      </c>
      <c r="D37" s="942"/>
      <c r="E37" s="358"/>
      <c r="F37" s="358"/>
      <c r="G37" s="358"/>
      <c r="H37" s="358"/>
      <c r="I37" s="358"/>
      <c r="J37" s="358"/>
      <c r="K37" s="355">
        <v>65</v>
      </c>
      <c r="L37" s="355">
        <v>474</v>
      </c>
      <c r="M37" s="355" t="s">
        <v>241</v>
      </c>
      <c r="N37" s="355" t="s">
        <v>241</v>
      </c>
      <c r="O37" s="355" t="s">
        <v>241</v>
      </c>
      <c r="P37" s="355" t="s">
        <v>241</v>
      </c>
      <c r="Q37" s="355" t="s">
        <v>241</v>
      </c>
      <c r="R37" s="355" t="s">
        <v>241</v>
      </c>
      <c r="S37" s="355" t="s">
        <v>241</v>
      </c>
      <c r="T37" s="355" t="s">
        <v>241</v>
      </c>
      <c r="U37" s="355" t="s">
        <v>241</v>
      </c>
      <c r="V37" s="355" t="s">
        <v>241</v>
      </c>
      <c r="W37" s="355" t="s">
        <v>241</v>
      </c>
      <c r="X37" s="355" t="s">
        <v>241</v>
      </c>
      <c r="Y37" s="355" t="s">
        <v>241</v>
      </c>
      <c r="Z37" s="355" t="s">
        <v>241</v>
      </c>
      <c r="AA37" s="355" t="s">
        <v>241</v>
      </c>
      <c r="AB37" s="355" t="s">
        <v>241</v>
      </c>
      <c r="AC37" s="355" t="s">
        <v>241</v>
      </c>
      <c r="AD37" s="356" t="str">
        <f t="shared" si="12"/>
        <v>-</v>
      </c>
      <c r="AE37" s="355" t="s">
        <v>241</v>
      </c>
      <c r="AF37" s="355" t="s">
        <v>241</v>
      </c>
      <c r="AG37" s="355" t="s">
        <v>241</v>
      </c>
      <c r="AH37" s="395" t="str">
        <f t="shared" si="13"/>
        <v>-</v>
      </c>
      <c r="AI37" s="355" t="s">
        <v>241</v>
      </c>
      <c r="AJ37" s="355" t="s">
        <v>241</v>
      </c>
      <c r="AK37" s="355" t="s">
        <v>241</v>
      </c>
      <c r="AL37" s="357" t="str">
        <f t="shared" si="14"/>
        <v>-</v>
      </c>
      <c r="AM37" s="355" t="s">
        <v>241</v>
      </c>
      <c r="AN37" s="355" t="s">
        <v>241</v>
      </c>
      <c r="AO37" s="355" t="s">
        <v>241</v>
      </c>
      <c r="AP37" s="355" t="s">
        <v>241</v>
      </c>
      <c r="AQ37" s="355" t="s">
        <v>241</v>
      </c>
      <c r="AR37" s="355" t="s">
        <v>241</v>
      </c>
      <c r="AS37" s="355" t="s">
        <v>241</v>
      </c>
      <c r="AT37" s="355" t="s">
        <v>241</v>
      </c>
      <c r="AU37" s="355" t="s">
        <v>241</v>
      </c>
      <c r="AV37" s="355" t="s">
        <v>241</v>
      </c>
      <c r="AW37" s="355" t="s">
        <v>241</v>
      </c>
      <c r="AX37" s="355" t="s">
        <v>241</v>
      </c>
      <c r="AY37" s="355" t="s">
        <v>241</v>
      </c>
      <c r="AZ37" s="355" t="s">
        <v>241</v>
      </c>
      <c r="BA37" s="355" t="s">
        <v>241</v>
      </c>
      <c r="BB37" s="158"/>
    </row>
    <row r="38" spans="1:54" s="82" customFormat="1" ht="15" customHeight="1">
      <c r="A38" s="979" t="s">
        <v>619</v>
      </c>
      <c r="B38" s="245" t="s">
        <v>252</v>
      </c>
      <c r="C38" s="365"/>
      <c r="D38" s="940">
        <f>IF(SUM(E38:J38)=0,"-",SUM(E38:J38))</f>
        <v>30</v>
      </c>
      <c r="E38" s="354">
        <v>26</v>
      </c>
      <c r="F38" s="354">
        <v>3</v>
      </c>
      <c r="G38" s="354">
        <v>1</v>
      </c>
      <c r="H38" s="354" t="s">
        <v>241</v>
      </c>
      <c r="I38" s="354" t="s">
        <v>241</v>
      </c>
      <c r="J38" s="354" t="s">
        <v>241</v>
      </c>
      <c r="K38" s="355">
        <v>48</v>
      </c>
      <c r="L38" s="355">
        <v>362</v>
      </c>
      <c r="M38" s="355" t="s">
        <v>241</v>
      </c>
      <c r="N38" s="355" t="s">
        <v>241</v>
      </c>
      <c r="O38" s="355" t="s">
        <v>241</v>
      </c>
      <c r="P38" s="355" t="s">
        <v>241</v>
      </c>
      <c r="Q38" s="355" t="s">
        <v>241</v>
      </c>
      <c r="R38" s="355">
        <v>36</v>
      </c>
      <c r="S38" s="355">
        <v>34</v>
      </c>
      <c r="T38" s="355">
        <v>35</v>
      </c>
      <c r="U38" s="355" t="s">
        <v>241</v>
      </c>
      <c r="V38" s="355" t="s">
        <v>241</v>
      </c>
      <c r="W38" s="355" t="s">
        <v>241</v>
      </c>
      <c r="X38" s="355">
        <v>33</v>
      </c>
      <c r="Y38" s="355">
        <v>33</v>
      </c>
      <c r="Z38" s="355">
        <v>33</v>
      </c>
      <c r="AA38" s="355">
        <v>39</v>
      </c>
      <c r="AB38" s="355">
        <v>36</v>
      </c>
      <c r="AC38" s="355">
        <v>36</v>
      </c>
      <c r="AD38" s="356">
        <f>IF(AB38="-","-",AB38/AA38*100)</f>
        <v>92.307692307692307</v>
      </c>
      <c r="AE38" s="355">
        <v>44</v>
      </c>
      <c r="AF38" s="355">
        <v>42</v>
      </c>
      <c r="AG38" s="355">
        <v>42</v>
      </c>
      <c r="AH38" s="395">
        <f>IF(AF38="-","-",AF38/AE38*100)</f>
        <v>95.454545454545453</v>
      </c>
      <c r="AI38" s="355" t="s">
        <v>241</v>
      </c>
      <c r="AJ38" s="355" t="s">
        <v>241</v>
      </c>
      <c r="AK38" s="355" t="s">
        <v>241</v>
      </c>
      <c r="AL38" s="357" t="str">
        <f>IF(AJ38="-","-",AJ38/AI38*100)</f>
        <v>-</v>
      </c>
      <c r="AM38" s="355" t="s">
        <v>241</v>
      </c>
      <c r="AN38" s="355" t="s">
        <v>241</v>
      </c>
      <c r="AO38" s="355" t="s">
        <v>241</v>
      </c>
      <c r="AP38" s="355" t="s">
        <v>241</v>
      </c>
      <c r="AQ38" s="355" t="s">
        <v>241</v>
      </c>
      <c r="AR38" s="355" t="s">
        <v>241</v>
      </c>
      <c r="AS38" s="355" t="s">
        <v>241</v>
      </c>
      <c r="AT38" s="355" t="s">
        <v>241</v>
      </c>
      <c r="AU38" s="355">
        <v>1</v>
      </c>
      <c r="AV38" s="355">
        <v>1</v>
      </c>
      <c r="AW38" s="355" t="s">
        <v>241</v>
      </c>
      <c r="AX38" s="355" t="s">
        <v>241</v>
      </c>
      <c r="AY38" s="355" t="s">
        <v>241</v>
      </c>
      <c r="AZ38" s="355" t="s">
        <v>241</v>
      </c>
      <c r="BA38" s="355" t="s">
        <v>241</v>
      </c>
      <c r="BB38" s="158"/>
    </row>
    <row r="39" spans="1:54" s="82" customFormat="1" ht="15" customHeight="1">
      <c r="A39" s="980"/>
      <c r="B39" s="247"/>
      <c r="C39" s="688" t="s">
        <v>254</v>
      </c>
      <c r="D39" s="942"/>
      <c r="E39" s="358"/>
      <c r="F39" s="358"/>
      <c r="G39" s="358"/>
      <c r="H39" s="358"/>
      <c r="I39" s="358"/>
      <c r="J39" s="358"/>
      <c r="K39" s="355">
        <v>48</v>
      </c>
      <c r="L39" s="355">
        <v>362</v>
      </c>
      <c r="M39" s="355" t="s">
        <v>241</v>
      </c>
      <c r="N39" s="355" t="s">
        <v>241</v>
      </c>
      <c r="O39" s="355" t="s">
        <v>241</v>
      </c>
      <c r="P39" s="355" t="s">
        <v>241</v>
      </c>
      <c r="Q39" s="355" t="s">
        <v>241</v>
      </c>
      <c r="R39" s="355" t="s">
        <v>241</v>
      </c>
      <c r="S39" s="355" t="s">
        <v>241</v>
      </c>
      <c r="T39" s="355" t="s">
        <v>241</v>
      </c>
      <c r="U39" s="355" t="s">
        <v>241</v>
      </c>
      <c r="V39" s="355" t="s">
        <v>241</v>
      </c>
      <c r="W39" s="355" t="s">
        <v>241</v>
      </c>
      <c r="X39" s="355" t="s">
        <v>241</v>
      </c>
      <c r="Y39" s="355" t="s">
        <v>241</v>
      </c>
      <c r="Z39" s="355" t="s">
        <v>241</v>
      </c>
      <c r="AA39" s="355" t="s">
        <v>241</v>
      </c>
      <c r="AB39" s="355" t="s">
        <v>241</v>
      </c>
      <c r="AC39" s="355" t="s">
        <v>241</v>
      </c>
      <c r="AD39" s="356" t="str">
        <f>IF(AB39="-","-",AB39/AA39*100)</f>
        <v>-</v>
      </c>
      <c r="AE39" s="355" t="s">
        <v>241</v>
      </c>
      <c r="AF39" s="355" t="s">
        <v>241</v>
      </c>
      <c r="AG39" s="355" t="s">
        <v>241</v>
      </c>
      <c r="AH39" s="395" t="str">
        <f>IF(AF39="-","-",AF39/AE39*100)</f>
        <v>-</v>
      </c>
      <c r="AI39" s="355" t="s">
        <v>241</v>
      </c>
      <c r="AJ39" s="355" t="s">
        <v>241</v>
      </c>
      <c r="AK39" s="355" t="s">
        <v>241</v>
      </c>
      <c r="AL39" s="357" t="str">
        <f>IF(AJ39="-","-",AJ39/AI39*100)</f>
        <v>-</v>
      </c>
      <c r="AM39" s="355" t="s">
        <v>241</v>
      </c>
      <c r="AN39" s="355" t="s">
        <v>241</v>
      </c>
      <c r="AO39" s="355" t="s">
        <v>241</v>
      </c>
      <c r="AP39" s="355" t="s">
        <v>241</v>
      </c>
      <c r="AQ39" s="355" t="s">
        <v>241</v>
      </c>
      <c r="AR39" s="355" t="s">
        <v>241</v>
      </c>
      <c r="AS39" s="355" t="s">
        <v>241</v>
      </c>
      <c r="AT39" s="355" t="s">
        <v>241</v>
      </c>
      <c r="AU39" s="355" t="s">
        <v>241</v>
      </c>
      <c r="AV39" s="355" t="s">
        <v>241</v>
      </c>
      <c r="AW39" s="355" t="s">
        <v>241</v>
      </c>
      <c r="AX39" s="355" t="s">
        <v>241</v>
      </c>
      <c r="AY39" s="355" t="s">
        <v>241</v>
      </c>
      <c r="AZ39" s="355" t="s">
        <v>241</v>
      </c>
      <c r="BA39" s="355" t="s">
        <v>241</v>
      </c>
      <c r="BB39" s="158"/>
    </row>
    <row r="40" spans="1:54" s="908" customFormat="1" ht="15" customHeight="1">
      <c r="A40" s="559" t="s">
        <v>520</v>
      </c>
      <c r="B40" s="367"/>
      <c r="C40" s="368"/>
      <c r="D40" s="368"/>
      <c r="E40" s="369"/>
      <c r="F40" s="369"/>
      <c r="G40" s="369"/>
      <c r="H40" s="369"/>
      <c r="I40" s="369"/>
      <c r="J40" s="369"/>
      <c r="K40" s="368"/>
      <c r="L40" s="368"/>
      <c r="M40" s="368"/>
      <c r="N40" s="368"/>
      <c r="O40" s="368"/>
      <c r="P40" s="368"/>
      <c r="Q40" s="368"/>
      <c r="R40" s="368"/>
      <c r="S40" s="368"/>
      <c r="T40" s="368"/>
      <c r="U40" s="368"/>
      <c r="V40" s="368"/>
      <c r="W40" s="368"/>
      <c r="X40" s="368"/>
      <c r="Y40" s="368"/>
      <c r="Z40" s="368"/>
      <c r="AA40" s="368"/>
      <c r="AB40" s="368"/>
      <c r="AC40" s="368"/>
      <c r="AD40" s="370"/>
      <c r="AE40" s="369"/>
      <c r="AF40" s="369"/>
      <c r="AG40" s="369"/>
      <c r="AH40" s="370"/>
      <c r="AI40" s="368"/>
      <c r="AJ40" s="368"/>
      <c r="AK40" s="368"/>
      <c r="AL40" s="368"/>
      <c r="AM40" s="368"/>
      <c r="AN40" s="368"/>
      <c r="AO40" s="368"/>
      <c r="AP40" s="368"/>
      <c r="AQ40" s="368"/>
      <c r="AR40" s="368"/>
      <c r="AS40" s="368"/>
      <c r="AT40" s="368"/>
      <c r="AU40" s="368"/>
      <c r="AV40" s="368"/>
      <c r="AW40" s="368"/>
      <c r="AX40" s="368"/>
      <c r="AY40" s="368"/>
      <c r="AZ40" s="368"/>
      <c r="BA40" s="368"/>
      <c r="BB40" s="907"/>
    </row>
    <row r="41" spans="1:54" s="82" customFormat="1" ht="13.5" customHeight="1">
      <c r="A41" s="679"/>
      <c r="B41" s="160"/>
      <c r="C41" s="161"/>
      <c r="D41" s="143"/>
      <c r="E41" s="143"/>
      <c r="F41" s="143"/>
      <c r="G41" s="143"/>
      <c r="H41" s="143"/>
      <c r="I41" s="143"/>
      <c r="J41" s="143"/>
      <c r="K41" s="162"/>
      <c r="L41" s="162"/>
      <c r="M41" s="162"/>
      <c r="N41" s="162"/>
      <c r="O41" s="162"/>
      <c r="P41" s="162"/>
      <c r="Q41" s="162"/>
      <c r="R41" s="162"/>
      <c r="S41" s="162"/>
      <c r="T41" s="162"/>
      <c r="U41" s="162"/>
      <c r="V41" s="162"/>
      <c r="W41" s="162"/>
      <c r="X41" s="162"/>
      <c r="Y41" s="162"/>
      <c r="Z41" s="162"/>
      <c r="AA41" s="162"/>
      <c r="AB41" s="162"/>
      <c r="AC41" s="162"/>
      <c r="AD41" s="236"/>
      <c r="AE41" s="200"/>
      <c r="AF41" s="200"/>
      <c r="AG41" s="200"/>
      <c r="AH41" s="236"/>
      <c r="AI41" s="162"/>
      <c r="AJ41" s="162"/>
      <c r="AK41" s="162"/>
      <c r="AL41" s="162"/>
      <c r="AM41" s="162"/>
      <c r="AN41" s="162"/>
      <c r="AO41" s="143"/>
      <c r="AP41" s="143"/>
      <c r="AQ41" s="143"/>
      <c r="AR41" s="143"/>
      <c r="AS41" s="143"/>
      <c r="AT41" s="143"/>
      <c r="AU41" s="143"/>
      <c r="AV41" s="143"/>
      <c r="AW41" s="143"/>
      <c r="AX41" s="143"/>
      <c r="AY41" s="143"/>
      <c r="AZ41" s="143"/>
      <c r="BA41" s="143"/>
      <c r="BB41" s="157"/>
    </row>
    <row r="42" spans="1:54" s="82" customFormat="1" ht="13.5" customHeight="1">
      <c r="A42" s="978"/>
      <c r="B42" s="160"/>
      <c r="C42" s="162"/>
      <c r="D42" s="162"/>
      <c r="E42" s="200"/>
      <c r="F42" s="200"/>
      <c r="G42" s="200"/>
      <c r="H42" s="200"/>
      <c r="I42" s="200"/>
      <c r="J42" s="200"/>
      <c r="K42" s="162"/>
      <c r="L42" s="162"/>
      <c r="M42" s="162"/>
      <c r="N42" s="162"/>
      <c r="O42" s="162"/>
      <c r="P42" s="162"/>
      <c r="Q42" s="162"/>
      <c r="R42" s="162"/>
      <c r="S42" s="162"/>
      <c r="T42" s="162"/>
      <c r="U42" s="162"/>
      <c r="V42" s="162"/>
      <c r="W42" s="162"/>
      <c r="X42" s="162"/>
      <c r="Y42" s="162"/>
      <c r="Z42" s="162"/>
      <c r="AA42" s="162"/>
      <c r="AB42" s="162"/>
      <c r="AC42" s="162"/>
      <c r="AD42" s="236"/>
      <c r="AE42" s="200"/>
      <c r="AF42" s="200"/>
      <c r="AG42" s="200"/>
      <c r="AH42" s="236"/>
      <c r="AI42" s="162"/>
      <c r="AJ42" s="162"/>
      <c r="AK42" s="162"/>
      <c r="AL42" s="162"/>
      <c r="AM42" s="162"/>
      <c r="AN42" s="162"/>
      <c r="AO42" s="162"/>
      <c r="AP42" s="162"/>
      <c r="AQ42" s="162"/>
      <c r="AR42" s="162"/>
      <c r="AS42" s="162"/>
      <c r="AT42" s="162"/>
      <c r="AU42" s="162"/>
      <c r="AV42" s="162"/>
      <c r="AW42" s="162"/>
      <c r="AX42" s="162"/>
      <c r="AY42" s="162"/>
      <c r="AZ42" s="162"/>
      <c r="BA42" s="162"/>
      <c r="BB42" s="157"/>
    </row>
    <row r="43" spans="1:54" s="82" customFormat="1" ht="13.5" customHeight="1">
      <c r="A43" s="978"/>
      <c r="B43" s="160"/>
      <c r="C43" s="161"/>
      <c r="D43" s="143"/>
      <c r="E43" s="143"/>
      <c r="F43" s="143"/>
      <c r="G43" s="143"/>
      <c r="H43" s="143"/>
      <c r="I43" s="143"/>
      <c r="J43" s="143"/>
      <c r="K43" s="162"/>
      <c r="L43" s="162"/>
      <c r="M43" s="162"/>
      <c r="N43" s="162"/>
      <c r="O43" s="162"/>
      <c r="P43" s="162"/>
      <c r="Q43" s="162"/>
      <c r="R43" s="162"/>
      <c r="S43" s="162"/>
      <c r="T43" s="162"/>
      <c r="U43" s="162"/>
      <c r="V43" s="162"/>
      <c r="W43" s="162"/>
      <c r="X43" s="162"/>
      <c r="Y43" s="162"/>
      <c r="Z43" s="162"/>
      <c r="AA43" s="162"/>
      <c r="AB43" s="162"/>
      <c r="AC43" s="162"/>
      <c r="AD43" s="236"/>
      <c r="AE43" s="200"/>
      <c r="AF43" s="200"/>
      <c r="AG43" s="200"/>
      <c r="AH43" s="236"/>
      <c r="AI43" s="162"/>
      <c r="AJ43" s="162"/>
      <c r="AK43" s="162"/>
      <c r="AL43" s="162"/>
      <c r="AM43" s="162"/>
      <c r="AN43" s="162"/>
      <c r="AO43" s="143"/>
      <c r="AP43" s="143"/>
      <c r="AQ43" s="143"/>
      <c r="AR43" s="143"/>
      <c r="AS43" s="143"/>
      <c r="AT43" s="143"/>
      <c r="AU43" s="143"/>
      <c r="AV43" s="143"/>
      <c r="AW43" s="143"/>
      <c r="AX43" s="143"/>
      <c r="AY43" s="143"/>
      <c r="AZ43" s="143"/>
      <c r="BA43" s="143"/>
      <c r="BB43" s="157"/>
    </row>
    <row r="44" spans="1:54" s="82" customFormat="1" ht="13.5" customHeight="1">
      <c r="A44" s="978"/>
      <c r="B44" s="160"/>
      <c r="C44" s="162"/>
      <c r="D44" s="162"/>
      <c r="E44" s="200"/>
      <c r="F44" s="200"/>
      <c r="G44" s="200"/>
      <c r="H44" s="200"/>
      <c r="I44" s="200"/>
      <c r="J44" s="200"/>
      <c r="K44" s="162"/>
      <c r="L44" s="162"/>
      <c r="M44" s="162"/>
      <c r="N44" s="162"/>
      <c r="O44" s="162"/>
      <c r="P44" s="162"/>
      <c r="Q44" s="162"/>
      <c r="R44" s="162"/>
      <c r="S44" s="162"/>
      <c r="T44" s="162"/>
      <c r="U44" s="162"/>
      <c r="V44" s="162"/>
      <c r="W44" s="162"/>
      <c r="X44" s="162"/>
      <c r="Y44" s="162"/>
      <c r="Z44" s="162"/>
      <c r="AA44" s="162"/>
      <c r="AB44" s="162"/>
      <c r="AC44" s="162"/>
      <c r="AD44" s="236"/>
      <c r="AE44" s="200"/>
      <c r="AF44" s="200"/>
      <c r="AG44" s="200"/>
      <c r="AH44" s="236"/>
      <c r="AI44" s="162"/>
      <c r="AJ44" s="162"/>
      <c r="AK44" s="162"/>
      <c r="AL44" s="162"/>
      <c r="AM44" s="162"/>
      <c r="AN44" s="162"/>
      <c r="AO44" s="162"/>
      <c r="AP44" s="162"/>
      <c r="AQ44" s="162"/>
      <c r="AR44" s="162"/>
      <c r="AS44" s="162"/>
      <c r="AT44" s="162"/>
      <c r="AU44" s="162"/>
      <c r="AV44" s="162"/>
      <c r="AW44" s="162"/>
      <c r="AX44" s="162"/>
      <c r="AY44" s="162"/>
      <c r="AZ44" s="162"/>
      <c r="BA44" s="162"/>
      <c r="BB44" s="157"/>
    </row>
    <row r="45" spans="1:54" s="82" customFormat="1" ht="13.5" customHeight="1">
      <c r="A45" s="978"/>
      <c r="B45" s="160"/>
      <c r="C45" s="161"/>
      <c r="D45" s="143"/>
      <c r="E45" s="143"/>
      <c r="F45" s="143"/>
      <c r="G45" s="143"/>
      <c r="H45" s="143"/>
      <c r="I45" s="143"/>
      <c r="J45" s="143"/>
      <c r="K45" s="162"/>
      <c r="L45" s="162"/>
      <c r="M45" s="162"/>
      <c r="N45" s="162"/>
      <c r="O45" s="162"/>
      <c r="P45" s="162"/>
      <c r="Q45" s="162"/>
      <c r="R45" s="162"/>
      <c r="S45" s="162"/>
      <c r="T45" s="162"/>
      <c r="U45" s="162"/>
      <c r="V45" s="162"/>
      <c r="W45" s="162"/>
      <c r="X45" s="162"/>
      <c r="Y45" s="162"/>
      <c r="Z45" s="162"/>
      <c r="AA45" s="162"/>
      <c r="AB45" s="162"/>
      <c r="AC45" s="162"/>
      <c r="AD45" s="236"/>
      <c r="AE45" s="200"/>
      <c r="AF45" s="200"/>
      <c r="AG45" s="200"/>
      <c r="AH45" s="236"/>
      <c r="AI45" s="162"/>
      <c r="AJ45" s="162"/>
      <c r="AK45" s="162"/>
      <c r="AL45" s="162"/>
      <c r="AM45" s="162"/>
      <c r="AN45" s="162"/>
      <c r="AO45" s="143"/>
      <c r="AP45" s="143"/>
      <c r="AQ45" s="143"/>
      <c r="AR45" s="143"/>
      <c r="AS45" s="143"/>
      <c r="AT45" s="143"/>
      <c r="AU45" s="143"/>
      <c r="AV45" s="143"/>
      <c r="AW45" s="143"/>
      <c r="AX45" s="143"/>
      <c r="AY45" s="143"/>
      <c r="AZ45" s="143"/>
      <c r="BA45" s="143"/>
      <c r="BB45" s="157"/>
    </row>
    <row r="46" spans="1:54" s="82" customFormat="1" ht="13.5" customHeight="1">
      <c r="A46" s="978"/>
      <c r="B46" s="160"/>
      <c r="C46" s="162"/>
      <c r="D46" s="162"/>
      <c r="E46" s="200"/>
      <c r="F46" s="200"/>
      <c r="G46" s="200"/>
      <c r="H46" s="200"/>
      <c r="I46" s="200"/>
      <c r="J46" s="200"/>
      <c r="K46" s="162"/>
      <c r="L46" s="162"/>
      <c r="M46" s="162"/>
      <c r="N46" s="162"/>
      <c r="O46" s="162"/>
      <c r="P46" s="162"/>
      <c r="Q46" s="162"/>
      <c r="R46" s="162"/>
      <c r="S46" s="162"/>
      <c r="T46" s="162"/>
      <c r="U46" s="162"/>
      <c r="V46" s="162"/>
      <c r="W46" s="162"/>
      <c r="X46" s="162"/>
      <c r="Y46" s="162"/>
      <c r="Z46" s="162"/>
      <c r="AA46" s="162"/>
      <c r="AB46" s="162"/>
      <c r="AC46" s="162"/>
      <c r="AD46" s="236"/>
      <c r="AE46" s="200"/>
      <c r="AF46" s="200"/>
      <c r="AG46" s="200"/>
      <c r="AH46" s="236"/>
      <c r="AI46" s="162"/>
      <c r="AJ46" s="162"/>
      <c r="AK46" s="162"/>
      <c r="AL46" s="162"/>
      <c r="AM46" s="162"/>
      <c r="AN46" s="162"/>
      <c r="AO46" s="162"/>
      <c r="AP46" s="162"/>
      <c r="AQ46" s="162"/>
      <c r="AR46" s="162"/>
      <c r="AS46" s="162"/>
      <c r="AT46" s="162"/>
      <c r="AU46" s="162"/>
      <c r="AV46" s="162"/>
      <c r="AW46" s="162"/>
      <c r="AX46" s="162"/>
      <c r="AY46" s="162"/>
      <c r="AZ46" s="162"/>
      <c r="BA46" s="162"/>
      <c r="BB46" s="157"/>
    </row>
    <row r="47" spans="1:54" s="82" customFormat="1" ht="13.5" customHeight="1">
      <c r="A47" s="978"/>
      <c r="B47" s="160"/>
      <c r="C47" s="161"/>
      <c r="D47" s="143"/>
      <c r="E47" s="143"/>
      <c r="F47" s="143"/>
      <c r="G47" s="143"/>
      <c r="H47" s="143"/>
      <c r="I47" s="143"/>
      <c r="J47" s="143"/>
      <c r="K47" s="162"/>
      <c r="L47" s="162"/>
      <c r="M47" s="162"/>
      <c r="N47" s="162"/>
      <c r="O47" s="162"/>
      <c r="P47" s="162"/>
      <c r="Q47" s="162"/>
      <c r="R47" s="162"/>
      <c r="S47" s="162"/>
      <c r="T47" s="162"/>
      <c r="U47" s="162"/>
      <c r="V47" s="162"/>
      <c r="W47" s="162"/>
      <c r="X47" s="162"/>
      <c r="Y47" s="162"/>
      <c r="Z47" s="162"/>
      <c r="AA47" s="162"/>
      <c r="AB47" s="162"/>
      <c r="AC47" s="162"/>
      <c r="AD47" s="236"/>
      <c r="AE47" s="200"/>
      <c r="AF47" s="200"/>
      <c r="AG47" s="200"/>
      <c r="AH47" s="236"/>
      <c r="AI47" s="162"/>
      <c r="AJ47" s="162"/>
      <c r="AK47" s="162"/>
      <c r="AL47" s="162"/>
      <c r="AM47" s="162"/>
      <c r="AN47" s="162"/>
      <c r="AO47" s="143"/>
      <c r="AP47" s="143"/>
      <c r="AQ47" s="143"/>
      <c r="AR47" s="143"/>
      <c r="AS47" s="143"/>
      <c r="AT47" s="143"/>
      <c r="AU47" s="143"/>
      <c r="AV47" s="143"/>
      <c r="AW47" s="143"/>
      <c r="AX47" s="143"/>
      <c r="AY47" s="143"/>
      <c r="AZ47" s="143"/>
      <c r="BA47" s="143"/>
      <c r="BB47" s="157"/>
    </row>
    <row r="48" spans="1:54" s="82" customFormat="1" ht="13.5" customHeight="1">
      <c r="A48" s="978"/>
      <c r="B48" s="160"/>
      <c r="C48" s="162"/>
      <c r="D48" s="162"/>
      <c r="E48" s="200"/>
      <c r="F48" s="200"/>
      <c r="G48" s="200"/>
      <c r="H48" s="200"/>
      <c r="I48" s="200"/>
      <c r="J48" s="200"/>
      <c r="K48" s="162"/>
      <c r="L48" s="162"/>
      <c r="M48" s="162"/>
      <c r="N48" s="162"/>
      <c r="O48" s="162"/>
      <c r="P48" s="162"/>
      <c r="Q48" s="162"/>
      <c r="R48" s="162"/>
      <c r="S48" s="162"/>
      <c r="T48" s="162"/>
      <c r="U48" s="162"/>
      <c r="V48" s="162"/>
      <c r="W48" s="162"/>
      <c r="X48" s="162"/>
      <c r="Y48" s="162"/>
      <c r="Z48" s="162"/>
      <c r="AA48" s="162"/>
      <c r="AB48" s="162"/>
      <c r="AC48" s="162"/>
      <c r="AD48" s="236"/>
      <c r="AE48" s="200"/>
      <c r="AF48" s="200"/>
      <c r="AG48" s="200"/>
      <c r="AH48" s="236"/>
      <c r="AI48" s="162"/>
      <c r="AJ48" s="162"/>
      <c r="AK48" s="162"/>
      <c r="AL48" s="162"/>
      <c r="AM48" s="162"/>
      <c r="AN48" s="162"/>
      <c r="AO48" s="162"/>
      <c r="AP48" s="162"/>
      <c r="AQ48" s="162"/>
      <c r="AR48" s="162"/>
      <c r="AS48" s="162"/>
      <c r="AT48" s="162"/>
      <c r="AU48" s="162"/>
      <c r="AV48" s="162"/>
      <c r="AW48" s="162"/>
      <c r="AX48" s="162"/>
      <c r="AY48" s="162"/>
      <c r="AZ48" s="162"/>
      <c r="BA48" s="162"/>
      <c r="BB48" s="157"/>
    </row>
    <row r="49" spans="1:54" s="82" customFormat="1" ht="13.5" customHeight="1">
      <c r="A49" s="978"/>
      <c r="B49" s="160"/>
      <c r="C49" s="161"/>
      <c r="D49" s="143"/>
      <c r="E49" s="143"/>
      <c r="F49" s="143"/>
      <c r="G49" s="143"/>
      <c r="H49" s="143"/>
      <c r="I49" s="143"/>
      <c r="J49" s="143"/>
      <c r="K49" s="162"/>
      <c r="L49" s="162"/>
      <c r="M49" s="162"/>
      <c r="N49" s="162"/>
      <c r="O49" s="162"/>
      <c r="P49" s="162"/>
      <c r="Q49" s="162"/>
      <c r="R49" s="162"/>
      <c r="S49" s="162"/>
      <c r="T49" s="162"/>
      <c r="U49" s="162"/>
      <c r="V49" s="162"/>
      <c r="W49" s="162"/>
      <c r="X49" s="162"/>
      <c r="Y49" s="162"/>
      <c r="Z49" s="162"/>
      <c r="AA49" s="162"/>
      <c r="AB49" s="162"/>
      <c r="AC49" s="162"/>
      <c r="AD49" s="236"/>
      <c r="AE49" s="200"/>
      <c r="AF49" s="200"/>
      <c r="AG49" s="200"/>
      <c r="AH49" s="236"/>
      <c r="AI49" s="162"/>
      <c r="AJ49" s="162"/>
      <c r="AK49" s="162"/>
      <c r="AL49" s="162"/>
      <c r="AM49" s="162"/>
      <c r="AN49" s="162"/>
      <c r="AO49" s="143"/>
      <c r="AP49" s="143"/>
      <c r="AQ49" s="143"/>
      <c r="AR49" s="143"/>
      <c r="AS49" s="143"/>
      <c r="AT49" s="143"/>
      <c r="AU49" s="143"/>
      <c r="AV49" s="143"/>
      <c r="AW49" s="143"/>
      <c r="AX49" s="143"/>
      <c r="AY49" s="143"/>
      <c r="AZ49" s="143"/>
      <c r="BA49" s="143"/>
      <c r="BB49" s="157"/>
    </row>
    <row r="50" spans="1:54" s="82" customFormat="1" ht="13.5" customHeight="1">
      <c r="A50" s="679"/>
      <c r="B50" s="160"/>
      <c r="C50" s="161"/>
      <c r="D50" s="143"/>
      <c r="E50" s="143"/>
      <c r="F50" s="143"/>
      <c r="G50" s="143"/>
      <c r="H50" s="143"/>
      <c r="I50" s="143"/>
      <c r="J50" s="143"/>
      <c r="K50" s="162"/>
      <c r="L50" s="162"/>
      <c r="M50" s="162"/>
      <c r="N50" s="162"/>
      <c r="O50" s="162"/>
      <c r="P50" s="162"/>
      <c r="Q50" s="162"/>
      <c r="R50" s="162"/>
      <c r="S50" s="162"/>
      <c r="T50" s="162"/>
      <c r="U50" s="162"/>
      <c r="V50" s="162"/>
      <c r="W50" s="162"/>
      <c r="X50" s="162"/>
      <c r="Y50" s="162"/>
      <c r="Z50" s="162"/>
      <c r="AA50" s="162"/>
      <c r="AB50" s="162"/>
      <c r="AC50" s="162"/>
      <c r="AD50" s="236"/>
      <c r="AE50" s="200"/>
      <c r="AF50" s="200"/>
      <c r="AG50" s="200"/>
      <c r="AH50" s="236"/>
      <c r="AI50" s="162"/>
      <c r="AJ50" s="162"/>
      <c r="AK50" s="162"/>
      <c r="AL50" s="162"/>
      <c r="AM50" s="162"/>
      <c r="AN50" s="162"/>
      <c r="AO50" s="143"/>
      <c r="AP50" s="143"/>
      <c r="AQ50" s="143"/>
      <c r="AR50" s="143"/>
      <c r="AS50" s="143"/>
      <c r="AT50" s="143"/>
      <c r="AU50" s="143"/>
      <c r="AV50" s="143"/>
      <c r="AW50" s="143"/>
      <c r="AX50" s="143"/>
      <c r="AY50" s="143"/>
      <c r="AZ50" s="143"/>
      <c r="BA50" s="143"/>
      <c r="BB50" s="157"/>
    </row>
    <row r="51" spans="1:54" s="82" customFormat="1" ht="13.5" customHeight="1">
      <c r="B51" s="83"/>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c r="AA51" s="157"/>
      <c r="AB51" s="157"/>
      <c r="AC51" s="157"/>
      <c r="AD51" s="142"/>
      <c r="AE51" s="200"/>
      <c r="AF51" s="200"/>
      <c r="AG51" s="200"/>
      <c r="AH51" s="200"/>
      <c r="AI51" s="162"/>
      <c r="AJ51" s="162"/>
      <c r="AK51" s="162"/>
      <c r="AL51" s="162"/>
      <c r="AM51" s="162"/>
      <c r="AN51" s="162"/>
      <c r="AO51" s="162"/>
      <c r="AP51" s="162"/>
      <c r="AQ51" s="162"/>
    </row>
    <row r="52" spans="1:54" s="167" customFormat="1" ht="13.5" customHeight="1">
      <c r="A52" s="163"/>
      <c r="B52" s="164"/>
      <c r="C52" s="164"/>
      <c r="D52" s="164"/>
      <c r="E52" s="164"/>
      <c r="F52" s="164"/>
      <c r="G52" s="164"/>
      <c r="H52" s="164"/>
      <c r="I52" s="164"/>
      <c r="J52" s="164"/>
      <c r="K52" s="157"/>
      <c r="L52" s="165"/>
      <c r="M52" s="165"/>
      <c r="N52" s="165"/>
      <c r="O52" s="165"/>
      <c r="P52" s="165"/>
      <c r="Q52" s="165"/>
      <c r="R52" s="165"/>
      <c r="S52" s="165"/>
      <c r="T52" s="165"/>
      <c r="U52" s="165"/>
      <c r="V52" s="165"/>
      <c r="W52" s="165"/>
      <c r="X52" s="165"/>
      <c r="Y52" s="165"/>
      <c r="Z52" s="165"/>
      <c r="AA52" s="165"/>
      <c r="AB52" s="165"/>
      <c r="AC52" s="165"/>
      <c r="AD52" s="165"/>
      <c r="AE52" s="165"/>
      <c r="AF52" s="166"/>
      <c r="AG52" s="165"/>
    </row>
    <row r="53" spans="1:54" s="82" customFormat="1" ht="13.5" customHeight="1">
      <c r="B53" s="168"/>
      <c r="I53" s="157"/>
      <c r="J53" s="157"/>
      <c r="K53" s="157"/>
      <c r="L53" s="157"/>
      <c r="M53" s="157"/>
      <c r="N53" s="157"/>
      <c r="O53" s="157"/>
      <c r="P53" s="157"/>
      <c r="Q53" s="157"/>
      <c r="R53" s="157"/>
      <c r="S53" s="157"/>
      <c r="T53" s="157"/>
      <c r="U53" s="157"/>
      <c r="V53" s="157"/>
      <c r="W53" s="157"/>
      <c r="X53" s="157"/>
      <c r="AE53" s="157"/>
      <c r="AF53" s="169"/>
      <c r="AG53" s="157"/>
      <c r="AH53" s="157"/>
      <c r="AI53" s="157"/>
      <c r="AJ53" s="157"/>
      <c r="AK53" s="157"/>
      <c r="AL53" s="157"/>
      <c r="AM53" s="157"/>
      <c r="AN53" s="157"/>
      <c r="AO53" s="157"/>
      <c r="AP53" s="157"/>
      <c r="AQ53" s="157"/>
    </row>
    <row r="54" spans="1:54" s="82" customFormat="1" ht="11.25" customHeight="1">
      <c r="B54" s="168"/>
      <c r="I54" s="157"/>
      <c r="J54" s="157"/>
      <c r="K54" s="170"/>
      <c r="L54" s="763"/>
      <c r="M54" s="763"/>
      <c r="N54" s="763"/>
      <c r="O54" s="763"/>
      <c r="P54" s="763"/>
      <c r="Q54" s="763"/>
      <c r="R54" s="763"/>
      <c r="S54" s="763"/>
      <c r="T54" s="763"/>
      <c r="U54" s="763"/>
      <c r="V54" s="763"/>
      <c r="W54" s="763"/>
      <c r="X54" s="763"/>
      <c r="AF54" s="85"/>
    </row>
    <row r="55" spans="1:54" s="82" customFormat="1" ht="11.25" customHeight="1">
      <c r="B55" s="168"/>
      <c r="I55" s="157"/>
      <c r="J55" s="157"/>
      <c r="K55" s="763"/>
      <c r="L55" s="763"/>
      <c r="M55" s="763"/>
      <c r="N55" s="763"/>
      <c r="O55" s="763"/>
      <c r="P55" s="763"/>
      <c r="Q55" s="763"/>
      <c r="R55" s="763"/>
      <c r="S55" s="763"/>
      <c r="T55" s="763"/>
      <c r="U55" s="763"/>
      <c r="V55" s="763"/>
      <c r="W55" s="763"/>
      <c r="X55" s="763"/>
      <c r="AF55" s="85"/>
    </row>
    <row r="56" spans="1:54" s="82" customFormat="1" ht="11.25" customHeight="1">
      <c r="B56" s="168"/>
      <c r="I56" s="157"/>
      <c r="J56" s="157"/>
      <c r="K56" s="763"/>
      <c r="L56" s="763"/>
      <c r="M56" s="763"/>
      <c r="N56" s="763"/>
      <c r="O56" s="763"/>
      <c r="P56" s="763"/>
      <c r="Q56" s="763"/>
      <c r="R56" s="763"/>
      <c r="S56" s="763"/>
      <c r="T56" s="763"/>
      <c r="U56" s="763"/>
      <c r="V56" s="763"/>
      <c r="W56" s="763"/>
      <c r="X56" s="763"/>
      <c r="AF56" s="85"/>
    </row>
    <row r="57" spans="1:54" ht="11.25" customHeight="1">
      <c r="I57" s="76"/>
      <c r="J57" s="76"/>
      <c r="K57" s="763"/>
      <c r="L57" s="763"/>
      <c r="M57" s="763"/>
      <c r="N57" s="763"/>
      <c r="O57" s="763"/>
      <c r="P57" s="763"/>
      <c r="Q57" s="763"/>
      <c r="R57" s="763"/>
      <c r="S57" s="763"/>
      <c r="T57" s="763"/>
      <c r="U57" s="763"/>
      <c r="V57" s="763"/>
      <c r="W57" s="763"/>
      <c r="X57" s="763"/>
    </row>
    <row r="58" spans="1:54" ht="11.25" customHeight="1">
      <c r="I58" s="76"/>
      <c r="J58" s="76"/>
      <c r="K58" s="763"/>
      <c r="L58" s="763"/>
      <c r="M58" s="763"/>
      <c r="N58" s="763"/>
      <c r="O58" s="763"/>
      <c r="P58" s="763"/>
      <c r="Q58" s="763"/>
      <c r="R58" s="763"/>
      <c r="S58" s="763"/>
      <c r="T58" s="763"/>
      <c r="U58" s="763"/>
      <c r="V58" s="763"/>
      <c r="W58" s="763"/>
      <c r="X58" s="763"/>
    </row>
    <row r="59" spans="1:54" ht="11.25" customHeight="1">
      <c r="I59" s="76"/>
      <c r="J59" s="76"/>
      <c r="K59" s="763"/>
      <c r="L59" s="763"/>
      <c r="M59" s="763"/>
      <c r="N59" s="763"/>
      <c r="O59" s="763"/>
      <c r="P59" s="763"/>
      <c r="Q59" s="763"/>
      <c r="R59" s="763"/>
      <c r="S59" s="763"/>
      <c r="T59" s="763"/>
      <c r="U59" s="763"/>
      <c r="V59" s="763"/>
      <c r="W59" s="763"/>
      <c r="X59" s="763"/>
    </row>
    <row r="60" spans="1:54" s="95" customFormat="1" ht="22.5" customHeight="1">
      <c r="A60" s="99"/>
      <c r="B60" s="99"/>
      <c r="I60" s="128"/>
      <c r="J60" s="128"/>
      <c r="K60" s="763"/>
      <c r="L60" s="763"/>
      <c r="M60" s="763"/>
      <c r="N60" s="763"/>
      <c r="O60" s="763"/>
      <c r="P60" s="763"/>
      <c r="Q60" s="763"/>
      <c r="R60" s="763"/>
      <c r="S60" s="763"/>
      <c r="T60" s="763"/>
      <c r="U60" s="763"/>
      <c r="V60" s="763"/>
      <c r="W60" s="763"/>
      <c r="X60" s="763"/>
      <c r="AF60" s="100"/>
    </row>
    <row r="61" spans="1:54" s="95" customFormat="1" ht="19.5" customHeight="1">
      <c r="A61" s="99"/>
      <c r="B61" s="99"/>
      <c r="I61" s="128"/>
      <c r="J61" s="128"/>
      <c r="K61" s="763"/>
      <c r="L61" s="763"/>
      <c r="M61" s="763"/>
      <c r="N61" s="763"/>
      <c r="O61" s="763"/>
      <c r="P61" s="763"/>
      <c r="Q61" s="763"/>
      <c r="R61" s="763"/>
      <c r="S61" s="763"/>
      <c r="T61" s="763"/>
      <c r="U61" s="763"/>
      <c r="V61" s="763"/>
      <c r="W61" s="763"/>
      <c r="X61" s="763"/>
      <c r="AF61" s="100"/>
    </row>
    <row r="62" spans="1:54" s="95" customFormat="1" ht="19.5" customHeight="1">
      <c r="A62" s="99"/>
      <c r="B62" s="99"/>
      <c r="I62" s="128"/>
      <c r="J62" s="128"/>
      <c r="K62" s="763"/>
      <c r="L62" s="763"/>
      <c r="M62" s="763"/>
      <c r="N62" s="763"/>
      <c r="O62" s="763"/>
      <c r="P62" s="763"/>
      <c r="Q62" s="763"/>
      <c r="R62" s="763"/>
      <c r="S62" s="763"/>
      <c r="T62" s="763"/>
      <c r="U62" s="763"/>
      <c r="V62" s="763"/>
      <c r="W62" s="763"/>
      <c r="X62" s="763"/>
      <c r="AF62" s="100"/>
    </row>
    <row r="63" spans="1:54" s="95" customFormat="1" ht="13.5" customHeight="1">
      <c r="A63" s="99"/>
      <c r="B63" s="99"/>
      <c r="I63" s="128"/>
      <c r="J63" s="128"/>
      <c r="K63" s="763"/>
      <c r="L63" s="763"/>
      <c r="M63" s="763"/>
      <c r="N63" s="763"/>
      <c r="O63" s="763"/>
      <c r="P63" s="763"/>
      <c r="Q63" s="763"/>
      <c r="R63" s="763"/>
      <c r="S63" s="763"/>
      <c r="T63" s="763"/>
      <c r="U63" s="763"/>
      <c r="V63" s="763"/>
      <c r="W63" s="763"/>
      <c r="X63" s="763"/>
      <c r="AF63" s="100"/>
    </row>
    <row r="64" spans="1:54" s="95" customFormat="1" ht="13.5" customHeight="1">
      <c r="A64" s="99"/>
      <c r="B64" s="99"/>
      <c r="AF64" s="100"/>
    </row>
    <row r="65" spans="2:32" s="96" customFormat="1" ht="18.75">
      <c r="B65" s="98"/>
      <c r="AF65" s="97"/>
    </row>
  </sheetData>
  <customSheetViews>
    <customSheetView guid="{8B4C5619-54EF-4E9D-AF19-AC3668C76619}" showPageBreaks="1" showGridLines="0" printArea="1" view="pageBreakPreview">
      <pane xSplit="4" ySplit="5" topLeftCell="E12" activePane="bottomRight" state="frozen"/>
      <selection pane="bottomRight" activeCell="AE6" sqref="AE6"/>
      <pageMargins left="0.19685039370078741" right="0.19685039370078741" top="0.78740157480314965" bottom="0.78740157480314965" header="0" footer="0"/>
      <headerFooter alignWithMargins="0"/>
    </customSheetView>
  </customSheetViews>
  <mergeCells count="53">
    <mergeCell ref="AO3:AO5"/>
    <mergeCell ref="K2:AN2"/>
    <mergeCell ref="AQ3:AT3"/>
    <mergeCell ref="M4:M5"/>
    <mergeCell ref="AP3:AP5"/>
    <mergeCell ref="AE4:AH4"/>
    <mergeCell ref="AO2:AX2"/>
    <mergeCell ref="K3:L3"/>
    <mergeCell ref="U4:W4"/>
    <mergeCell ref="M3:N3"/>
    <mergeCell ref="O4:Q4"/>
    <mergeCell ref="AA3:AN3"/>
    <mergeCell ref="AU3:AX3"/>
    <mergeCell ref="AM4:AN4"/>
    <mergeCell ref="O3:Z3"/>
    <mergeCell ref="N4:N5"/>
    <mergeCell ref="AY2:BA2"/>
    <mergeCell ref="AY3:AY5"/>
    <mergeCell ref="AZ3:BA3"/>
    <mergeCell ref="AZ4:AZ5"/>
    <mergeCell ref="BA4:BA5"/>
    <mergeCell ref="B2:C5"/>
    <mergeCell ref="D3:D5"/>
    <mergeCell ref="E3:J3"/>
    <mergeCell ref="J4:J5"/>
    <mergeCell ref="I4:I5"/>
    <mergeCell ref="K4:K5"/>
    <mergeCell ref="L4:L5"/>
    <mergeCell ref="X4:Z4"/>
    <mergeCell ref="AI4:AL4"/>
    <mergeCell ref="R4:T4"/>
    <mergeCell ref="AA4:AD4"/>
    <mergeCell ref="A34:A35"/>
    <mergeCell ref="A36:A37"/>
    <mergeCell ref="A48:A49"/>
    <mergeCell ref="A46:A47"/>
    <mergeCell ref="A44:A45"/>
    <mergeCell ref="A42:A43"/>
    <mergeCell ref="A38:A39"/>
    <mergeCell ref="A32:A33"/>
    <mergeCell ref="A18:A19"/>
    <mergeCell ref="A20:A21"/>
    <mergeCell ref="A8:A9"/>
    <mergeCell ref="A6:A7"/>
    <mergeCell ref="A26:A27"/>
    <mergeCell ref="A28:A29"/>
    <mergeCell ref="A30:A31"/>
    <mergeCell ref="A22:A23"/>
    <mergeCell ref="A24:A25"/>
    <mergeCell ref="A10:A11"/>
    <mergeCell ref="A12:A13"/>
    <mergeCell ref="A14:A15"/>
    <mergeCell ref="A16:A17"/>
  </mergeCells>
  <phoneticPr fontId="2"/>
  <pageMargins left="0.19685039370078741" right="0.19685039370078741" top="0.78740157480314965" bottom="0.78740157480314965" header="0" footer="0"/>
  <headerFooter alignWithMargins="0">
    <oddFooter>&amp;R&amp;D&amp;T</oddFooter>
  </headerFooter>
  <colBreaks count="1" manualBreakCount="1">
    <brk id="26" max="39"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3"/>
  <sheetViews>
    <sheetView showOutlineSymbols="0" view="pageBreakPreview" zoomScaleNormal="75" zoomScaleSheetLayoutView="100" workbookViewId="0">
      <pane xSplit="1" ySplit="4" topLeftCell="B5" activePane="bottomRight" state="frozen"/>
      <selection pane="topRight" activeCell="B1" sqref="B1"/>
      <selection pane="bottomLeft" activeCell="A5" sqref="A5"/>
      <selection pane="bottomRight" activeCell="F5" sqref="F5:H5"/>
    </sheetView>
  </sheetViews>
  <sheetFormatPr defaultRowHeight="12"/>
  <cols>
    <col min="1" max="1" width="13.625" style="839" customWidth="1"/>
    <col min="2" max="2" width="12.625" style="839" customWidth="1"/>
    <col min="3" max="4" width="12.625" style="840" customWidth="1"/>
    <col min="5" max="5" width="12.625" style="841" customWidth="1"/>
    <col min="6" max="8" width="12.625" style="840" customWidth="1"/>
    <col min="9" max="9" width="12.625" style="825" customWidth="1"/>
    <col min="10" max="10" width="11.5" style="826" customWidth="1"/>
    <col min="11" max="16384" width="9" style="840"/>
  </cols>
  <sheetData>
    <row r="1" spans="1:13" s="836" customFormat="1" ht="16.5" customHeight="1">
      <c r="A1" s="289" t="s">
        <v>375</v>
      </c>
      <c r="B1" s="289"/>
      <c r="C1" s="289"/>
      <c r="D1" s="289"/>
      <c r="E1" s="308"/>
      <c r="F1" s="307"/>
      <c r="G1" s="307"/>
      <c r="H1" s="307"/>
      <c r="I1" s="309" t="s">
        <v>819</v>
      </c>
      <c r="J1" s="835"/>
    </row>
    <row r="2" spans="1:13" s="105" customFormat="1" ht="19.5" customHeight="1">
      <c r="A2" s="597"/>
      <c r="B2" s="1232" t="s">
        <v>376</v>
      </c>
      <c r="C2" s="1234" t="s">
        <v>740</v>
      </c>
      <c r="D2" s="1236" t="s">
        <v>741</v>
      </c>
      <c r="E2" s="598" t="s">
        <v>245</v>
      </c>
      <c r="F2" s="1226" t="s">
        <v>377</v>
      </c>
      <c r="G2" s="1228" t="s">
        <v>378</v>
      </c>
      <c r="H2" s="1229"/>
      <c r="I2" s="599" t="s">
        <v>379</v>
      </c>
      <c r="J2" s="826"/>
    </row>
    <row r="3" spans="1:13" s="105" customFormat="1" ht="18.75" customHeight="1">
      <c r="A3" s="493"/>
      <c r="B3" s="1233"/>
      <c r="C3" s="1235"/>
      <c r="D3" s="1237"/>
      <c r="E3" s="600" t="s">
        <v>2</v>
      </c>
      <c r="F3" s="1227"/>
      <c r="G3" s="601" t="s">
        <v>380</v>
      </c>
      <c r="H3" s="1230" t="s">
        <v>739</v>
      </c>
      <c r="I3" s="602" t="s">
        <v>381</v>
      </c>
      <c r="J3" s="826"/>
    </row>
    <row r="4" spans="1:13" s="105" customFormat="1" ht="39.75" customHeight="1">
      <c r="A4" s="603"/>
      <c r="B4" s="604" t="s">
        <v>3</v>
      </c>
      <c r="C4" s="605" t="s">
        <v>4</v>
      </c>
      <c r="D4" s="605" t="s">
        <v>5</v>
      </c>
      <c r="E4" s="606" t="s">
        <v>6</v>
      </c>
      <c r="F4" s="607"/>
      <c r="G4" s="605" t="s">
        <v>7</v>
      </c>
      <c r="H4" s="1231"/>
      <c r="I4" s="608" t="s">
        <v>8</v>
      </c>
      <c r="J4" s="826"/>
    </row>
    <row r="5" spans="1:13" s="788" customFormat="1" ht="15" customHeight="1">
      <c r="A5" s="609" t="s">
        <v>240</v>
      </c>
      <c r="B5" s="610">
        <v>1221139</v>
      </c>
      <c r="C5" s="611">
        <v>78555</v>
      </c>
      <c r="D5" s="611">
        <v>17185</v>
      </c>
      <c r="E5" s="612">
        <f>IF(SUM(C5:D5)=0,"-",(SUM(C5:D5)/B5)*100)</f>
        <v>7.840221301588107</v>
      </c>
      <c r="F5" s="613">
        <v>235</v>
      </c>
      <c r="G5" s="611">
        <v>1</v>
      </c>
      <c r="H5" s="611">
        <v>2</v>
      </c>
      <c r="I5" s="376">
        <f>IF(G5="-","-",G5/(SUM(C5,D5))*100000)</f>
        <v>1.0444955086693126</v>
      </c>
      <c r="J5" s="614"/>
      <c r="K5" s="76"/>
      <c r="L5" s="75"/>
      <c r="M5" s="75"/>
    </row>
    <row r="6" spans="1:13" s="789" customFormat="1" ht="15" customHeight="1">
      <c r="A6" s="237" t="s">
        <v>604</v>
      </c>
      <c r="B6" s="346">
        <f>IF(SUM(B7:B14)=0,"-",SUM(B7:B14))</f>
        <v>61841</v>
      </c>
      <c r="C6" s="346">
        <f t="shared" ref="C6:D6" si="0">IF(SUM(C7:C14)=0,"-",SUM(C7:C14))</f>
        <v>5968</v>
      </c>
      <c r="D6" s="346">
        <f t="shared" si="0"/>
        <v>21</v>
      </c>
      <c r="E6" s="615">
        <f>IF(SUM(C6:D6)=0,"-",(SUM(C6:D6)/B6)*100)</f>
        <v>9.684513510454229</v>
      </c>
      <c r="F6" s="346" t="str">
        <f>IF(SUM(F7:F14)=0,"-",SUM(F7:F14))</f>
        <v>-</v>
      </c>
      <c r="G6" s="346" t="str">
        <f t="shared" ref="G6:H6" si="1">IF(SUM(G7:G14)=0,"-",SUM(G7:G14))</f>
        <v>-</v>
      </c>
      <c r="H6" s="346" t="str">
        <f t="shared" si="1"/>
        <v>-</v>
      </c>
      <c r="I6" s="380" t="str">
        <f>IF(G6="-","-",G6/(SUM(C6,D6))*100000)</f>
        <v>-</v>
      </c>
      <c r="J6" s="541"/>
      <c r="K6" s="541"/>
      <c r="L6" s="541"/>
      <c r="M6" s="541"/>
    </row>
    <row r="7" spans="1:13" s="789" customFormat="1" ht="15" customHeight="1">
      <c r="A7" s="245" t="s">
        <v>605</v>
      </c>
      <c r="B7" s="382">
        <v>45632</v>
      </c>
      <c r="C7" s="382">
        <v>3431</v>
      </c>
      <c r="D7" s="382" t="s">
        <v>854</v>
      </c>
      <c r="E7" s="616">
        <f>IF(SUM(C7:D7)=0,"-",(SUM(C7:D7)/B7)*100)</f>
        <v>7.5188464235624126</v>
      </c>
      <c r="F7" s="382" t="s">
        <v>669</v>
      </c>
      <c r="G7" s="382" t="s">
        <v>241</v>
      </c>
      <c r="H7" s="382" t="s">
        <v>241</v>
      </c>
      <c r="I7" s="383" t="str">
        <f>IF(G7="-","-",G7/(SUM(C7,D7))*100000)</f>
        <v>-</v>
      </c>
      <c r="J7" s="541"/>
      <c r="K7" s="541"/>
      <c r="L7" s="541"/>
      <c r="M7" s="541"/>
    </row>
    <row r="8" spans="1:13" s="789" customFormat="1" ht="15" customHeight="1">
      <c r="A8" s="246" t="s">
        <v>606</v>
      </c>
      <c r="B8" s="385">
        <v>4803</v>
      </c>
      <c r="C8" s="385">
        <v>326</v>
      </c>
      <c r="D8" s="385" t="s">
        <v>854</v>
      </c>
      <c r="E8" s="617">
        <f>IF(SUM(C8:D8)=0,"-",(SUM(C8:D8)/B8)*100)</f>
        <v>6.7874245263377055</v>
      </c>
      <c r="F8" s="385" t="s">
        <v>670</v>
      </c>
      <c r="G8" s="385" t="s">
        <v>241</v>
      </c>
      <c r="H8" s="385" t="s">
        <v>241</v>
      </c>
      <c r="I8" s="387" t="str">
        <f>IF(G8="-","-",G8/(SUM(C8,D8))*100000)</f>
        <v>-</v>
      </c>
      <c r="J8" s="541"/>
      <c r="K8" s="541"/>
      <c r="L8" s="541"/>
      <c r="M8" s="541"/>
    </row>
    <row r="9" spans="1:13" s="789" customFormat="1" ht="15" customHeight="1">
      <c r="A9" s="246" t="s">
        <v>620</v>
      </c>
      <c r="B9" s="385">
        <v>3183</v>
      </c>
      <c r="C9" s="385">
        <v>347</v>
      </c>
      <c r="D9" s="385" t="s">
        <v>854</v>
      </c>
      <c r="E9" s="617">
        <f t="shared" ref="E9:E21" si="2">IF(SUM(C9:D9)=0,"-",(SUM(C9:D9)/B9)*100)</f>
        <v>10.901665095821551</v>
      </c>
      <c r="F9" s="385" t="s">
        <v>670</v>
      </c>
      <c r="G9" s="385" t="s">
        <v>241</v>
      </c>
      <c r="H9" s="385" t="s">
        <v>241</v>
      </c>
      <c r="I9" s="387" t="str">
        <f t="shared" ref="I9:I21" si="3">IF(G9="-","-",G9/(SUM(C9,D9))*100000)</f>
        <v>-</v>
      </c>
      <c r="J9" s="541"/>
      <c r="K9" s="541"/>
      <c r="L9" s="541"/>
      <c r="M9" s="541"/>
    </row>
    <row r="10" spans="1:13" s="789" customFormat="1" ht="15" customHeight="1">
      <c r="A10" s="246" t="s">
        <v>608</v>
      </c>
      <c r="B10" s="385">
        <v>1739</v>
      </c>
      <c r="C10" s="385">
        <v>261</v>
      </c>
      <c r="D10" s="385">
        <v>13</v>
      </c>
      <c r="E10" s="617">
        <f t="shared" si="2"/>
        <v>15.756181713628523</v>
      </c>
      <c r="F10" s="385" t="s">
        <v>670</v>
      </c>
      <c r="G10" s="385" t="s">
        <v>241</v>
      </c>
      <c r="H10" s="385" t="s">
        <v>241</v>
      </c>
      <c r="I10" s="387" t="str">
        <f t="shared" si="3"/>
        <v>-</v>
      </c>
      <c r="J10" s="541"/>
      <c r="K10" s="541"/>
      <c r="L10" s="541"/>
      <c r="M10" s="541"/>
    </row>
    <row r="11" spans="1:13" s="789" customFormat="1" ht="15" customHeight="1">
      <c r="A11" s="246" t="s">
        <v>609</v>
      </c>
      <c r="B11" s="385">
        <v>2012</v>
      </c>
      <c r="C11" s="385">
        <v>507</v>
      </c>
      <c r="D11" s="385">
        <v>8</v>
      </c>
      <c r="E11" s="617">
        <f t="shared" si="2"/>
        <v>25.596421471172963</v>
      </c>
      <c r="F11" s="385" t="s">
        <v>670</v>
      </c>
      <c r="G11" s="385" t="s">
        <v>241</v>
      </c>
      <c r="H11" s="385" t="s">
        <v>241</v>
      </c>
      <c r="I11" s="387" t="str">
        <f t="shared" si="3"/>
        <v>-</v>
      </c>
      <c r="J11" s="541"/>
      <c r="K11" s="541"/>
      <c r="L11" s="541"/>
      <c r="M11" s="541"/>
    </row>
    <row r="12" spans="1:13" s="789" customFormat="1" ht="15" customHeight="1">
      <c r="A12" s="246" t="s">
        <v>622</v>
      </c>
      <c r="B12" s="385">
        <v>2736</v>
      </c>
      <c r="C12" s="385">
        <v>451</v>
      </c>
      <c r="D12" s="385" t="s">
        <v>854</v>
      </c>
      <c r="E12" s="617">
        <f t="shared" si="2"/>
        <v>16.48391812865497</v>
      </c>
      <c r="F12" s="385" t="s">
        <v>670</v>
      </c>
      <c r="G12" s="385" t="s">
        <v>241</v>
      </c>
      <c r="H12" s="385" t="s">
        <v>241</v>
      </c>
      <c r="I12" s="387" t="str">
        <f t="shared" si="3"/>
        <v>-</v>
      </c>
      <c r="J12" s="541"/>
      <c r="K12" s="541"/>
      <c r="L12" s="541"/>
      <c r="M12" s="541"/>
    </row>
    <row r="13" spans="1:13" s="789" customFormat="1" ht="15" customHeight="1">
      <c r="A13" s="246" t="s">
        <v>611</v>
      </c>
      <c r="B13" s="385">
        <v>690</v>
      </c>
      <c r="C13" s="385">
        <v>255</v>
      </c>
      <c r="D13" s="385" t="s">
        <v>854</v>
      </c>
      <c r="E13" s="617">
        <f t="shared" si="2"/>
        <v>36.95652173913043</v>
      </c>
      <c r="F13" s="385" t="s">
        <v>670</v>
      </c>
      <c r="G13" s="385" t="s">
        <v>241</v>
      </c>
      <c r="H13" s="385" t="s">
        <v>241</v>
      </c>
      <c r="I13" s="387" t="str">
        <f t="shared" si="3"/>
        <v>-</v>
      </c>
      <c r="J13" s="541"/>
      <c r="K13" s="541"/>
      <c r="L13" s="541"/>
      <c r="M13" s="541"/>
    </row>
    <row r="14" spans="1:13" s="789" customFormat="1" ht="15" customHeight="1">
      <c r="A14" s="247" t="s">
        <v>612</v>
      </c>
      <c r="B14" s="385">
        <v>1046</v>
      </c>
      <c r="C14" s="391">
        <v>390</v>
      </c>
      <c r="D14" s="385" t="s">
        <v>854</v>
      </c>
      <c r="E14" s="618">
        <f t="shared" si="2"/>
        <v>37.284894837476102</v>
      </c>
      <c r="F14" s="391" t="s">
        <v>670</v>
      </c>
      <c r="G14" s="391" t="s">
        <v>241</v>
      </c>
      <c r="H14" s="391" t="s">
        <v>241</v>
      </c>
      <c r="I14" s="392" t="str">
        <f t="shared" si="3"/>
        <v>-</v>
      </c>
      <c r="J14" s="541"/>
      <c r="K14" s="541"/>
      <c r="L14" s="541"/>
      <c r="M14" s="541"/>
    </row>
    <row r="15" spans="1:13" s="789" customFormat="1" ht="15" customHeight="1">
      <c r="A15" s="237" t="s">
        <v>629</v>
      </c>
      <c r="B15" s="346">
        <f>IF(SUM(B16)=0,"-",SUM(B16))</f>
        <v>9737</v>
      </c>
      <c r="C15" s="346">
        <f t="shared" ref="C15:F15" si="4">IF(SUM(C16)=0,"-",SUM(C16))</f>
        <v>985</v>
      </c>
      <c r="D15" s="346">
        <f t="shared" si="4"/>
        <v>733</v>
      </c>
      <c r="E15" s="615">
        <f t="shared" si="2"/>
        <v>17.644038204785868</v>
      </c>
      <c r="F15" s="346" t="str">
        <f t="shared" si="4"/>
        <v>-</v>
      </c>
      <c r="G15" s="346" t="str">
        <f t="shared" ref="G15" si="5">IF(SUM(G16)=0,"-",SUM(G16))</f>
        <v>-</v>
      </c>
      <c r="H15" s="346" t="str">
        <f t="shared" ref="H15" si="6">IF(SUM(H16)=0,"-",SUM(H16))</f>
        <v>-</v>
      </c>
      <c r="I15" s="380" t="str">
        <f t="shared" si="3"/>
        <v>-</v>
      </c>
      <c r="J15" s="541"/>
      <c r="K15" s="541"/>
      <c r="L15" s="541"/>
      <c r="M15" s="541"/>
    </row>
    <row r="16" spans="1:13" s="789" customFormat="1" ht="15" customHeight="1">
      <c r="A16" s="241" t="s">
        <v>614</v>
      </c>
      <c r="B16" s="354">
        <v>9737</v>
      </c>
      <c r="C16" s="354">
        <v>985</v>
      </c>
      <c r="D16" s="354">
        <v>733</v>
      </c>
      <c r="E16" s="619">
        <f t="shared" si="2"/>
        <v>17.644038204785868</v>
      </c>
      <c r="F16" s="354" t="s">
        <v>750</v>
      </c>
      <c r="G16" s="354" t="s">
        <v>241</v>
      </c>
      <c r="H16" s="354" t="s">
        <v>241</v>
      </c>
      <c r="I16" s="395" t="str">
        <f t="shared" si="3"/>
        <v>-</v>
      </c>
      <c r="J16" s="541"/>
      <c r="K16" s="541"/>
      <c r="L16" s="541"/>
      <c r="M16" s="541"/>
    </row>
    <row r="17" spans="1:13" s="789" customFormat="1" ht="15" customHeight="1">
      <c r="A17" s="260" t="s">
        <v>615</v>
      </c>
      <c r="B17" s="346">
        <f>IF(SUM(B18:B21)=0,"-",SUM(B18:B21))</f>
        <v>12233</v>
      </c>
      <c r="C17" s="346">
        <f t="shared" ref="C17:F17" si="7">IF(SUM(C18:C21)=0,"-",SUM(C18:C21))</f>
        <v>1134</v>
      </c>
      <c r="D17" s="346">
        <f t="shared" si="7"/>
        <v>807</v>
      </c>
      <c r="E17" s="615">
        <f t="shared" si="2"/>
        <v>15.866917354696314</v>
      </c>
      <c r="F17" s="346" t="str">
        <f t="shared" si="7"/>
        <v>-</v>
      </c>
      <c r="G17" s="346" t="str">
        <f t="shared" ref="G17" si="8">IF(SUM(G18:G21)=0,"-",SUM(G18:G21))</f>
        <v>-</v>
      </c>
      <c r="H17" s="346" t="str">
        <f t="shared" ref="H17" si="9">IF(SUM(H18:H21)=0,"-",SUM(H18:H21))</f>
        <v>-</v>
      </c>
      <c r="I17" s="380" t="str">
        <f t="shared" si="3"/>
        <v>-</v>
      </c>
      <c r="J17" s="541"/>
      <c r="K17" s="541"/>
      <c r="L17" s="541"/>
      <c r="M17" s="541"/>
    </row>
    <row r="18" spans="1:13" s="789" customFormat="1" ht="15" customHeight="1">
      <c r="A18" s="245" t="s">
        <v>616</v>
      </c>
      <c r="B18" s="382">
        <v>3727</v>
      </c>
      <c r="C18" s="382" t="s">
        <v>829</v>
      </c>
      <c r="D18" s="382">
        <v>784</v>
      </c>
      <c r="E18" s="616">
        <f t="shared" si="2"/>
        <v>21.035685537966192</v>
      </c>
      <c r="F18" s="382" t="s">
        <v>751</v>
      </c>
      <c r="G18" s="382" t="s">
        <v>241</v>
      </c>
      <c r="H18" s="382" t="s">
        <v>241</v>
      </c>
      <c r="I18" s="383" t="str">
        <f t="shared" si="3"/>
        <v>-</v>
      </c>
      <c r="J18" s="541"/>
      <c r="K18" s="541"/>
      <c r="L18" s="541"/>
      <c r="M18" s="541"/>
    </row>
    <row r="19" spans="1:13" s="789" customFormat="1" ht="15" customHeight="1">
      <c r="A19" s="246" t="s">
        <v>617</v>
      </c>
      <c r="B19" s="385">
        <v>5569</v>
      </c>
      <c r="C19" s="385">
        <v>467</v>
      </c>
      <c r="D19" s="385">
        <v>23</v>
      </c>
      <c r="E19" s="617">
        <f t="shared" si="2"/>
        <v>8.7987071287484291</v>
      </c>
      <c r="F19" s="385" t="s">
        <v>751</v>
      </c>
      <c r="G19" s="385" t="s">
        <v>241</v>
      </c>
      <c r="H19" s="385" t="s">
        <v>241</v>
      </c>
      <c r="I19" s="387" t="str">
        <f t="shared" si="3"/>
        <v>-</v>
      </c>
      <c r="J19" s="541"/>
      <c r="K19" s="541"/>
      <c r="L19" s="541"/>
      <c r="M19" s="541"/>
    </row>
    <row r="20" spans="1:13" s="789" customFormat="1" ht="15" customHeight="1">
      <c r="A20" s="246" t="s">
        <v>618</v>
      </c>
      <c r="B20" s="385">
        <v>1494</v>
      </c>
      <c r="C20" s="385">
        <v>229</v>
      </c>
      <c r="D20" s="385" t="s">
        <v>829</v>
      </c>
      <c r="E20" s="617">
        <f t="shared" si="2"/>
        <v>15.327978580990628</v>
      </c>
      <c r="F20" s="385" t="s">
        <v>751</v>
      </c>
      <c r="G20" s="385" t="s">
        <v>241</v>
      </c>
      <c r="H20" s="385" t="s">
        <v>241</v>
      </c>
      <c r="I20" s="387" t="str">
        <f t="shared" si="3"/>
        <v>-</v>
      </c>
      <c r="J20" s="541"/>
      <c r="K20" s="541"/>
      <c r="L20" s="541"/>
      <c r="M20" s="541"/>
    </row>
    <row r="21" spans="1:13" s="789" customFormat="1" ht="15" customHeight="1">
      <c r="A21" s="247" t="s">
        <v>619</v>
      </c>
      <c r="B21" s="391">
        <v>1443</v>
      </c>
      <c r="C21" s="391">
        <v>438</v>
      </c>
      <c r="D21" s="391" t="s">
        <v>829</v>
      </c>
      <c r="E21" s="618">
        <f t="shared" si="2"/>
        <v>30.353430353430355</v>
      </c>
      <c r="F21" s="391" t="s">
        <v>751</v>
      </c>
      <c r="G21" s="391" t="s">
        <v>241</v>
      </c>
      <c r="H21" s="391" t="s">
        <v>241</v>
      </c>
      <c r="I21" s="392" t="str">
        <f t="shared" si="3"/>
        <v>-</v>
      </c>
      <c r="J21" s="541"/>
      <c r="K21" s="541"/>
      <c r="L21" s="541"/>
      <c r="M21" s="541"/>
    </row>
    <row r="22" spans="1:13" s="789" customFormat="1" ht="15" customHeight="1">
      <c r="A22" s="509" t="s">
        <v>382</v>
      </c>
      <c r="B22" s="416"/>
      <c r="C22" s="416"/>
      <c r="D22" s="416"/>
      <c r="E22" s="620"/>
      <c r="F22" s="416"/>
      <c r="G22" s="416"/>
      <c r="H22" s="416"/>
      <c r="I22" s="400"/>
      <c r="J22" s="541"/>
      <c r="K22" s="541"/>
      <c r="L22" s="541"/>
      <c r="M22" s="541"/>
    </row>
    <row r="23" spans="1:13" s="837" customFormat="1" ht="13.5" customHeight="1">
      <c r="A23" s="160"/>
      <c r="B23" s="143"/>
      <c r="C23" s="143"/>
      <c r="D23" s="143"/>
      <c r="E23" s="263"/>
      <c r="F23" s="143"/>
      <c r="G23" s="143"/>
      <c r="H23" s="143"/>
      <c r="I23" s="242"/>
      <c r="J23" s="131"/>
      <c r="K23" s="131"/>
      <c r="L23" s="131"/>
      <c r="M23" s="131"/>
    </row>
    <row r="24" spans="1:13" s="837" customFormat="1" ht="13.5" customHeight="1">
      <c r="A24" s="160"/>
      <c r="B24" s="143"/>
      <c r="C24" s="143"/>
      <c r="D24" s="143"/>
      <c r="E24" s="263"/>
      <c r="F24" s="143"/>
      <c r="G24" s="143"/>
      <c r="H24" s="143"/>
      <c r="I24" s="242"/>
      <c r="J24" s="131"/>
      <c r="K24" s="131"/>
      <c r="L24" s="131"/>
      <c r="M24" s="131"/>
    </row>
    <row r="25" spans="1:13" s="837" customFormat="1" ht="13.5" customHeight="1">
      <c r="A25" s="160"/>
      <c r="B25" s="143"/>
      <c r="C25" s="143"/>
      <c r="D25" s="143"/>
      <c r="E25" s="263"/>
      <c r="F25" s="143"/>
      <c r="G25" s="143"/>
      <c r="H25" s="143"/>
      <c r="I25" s="242"/>
      <c r="J25" s="131"/>
      <c r="K25" s="131"/>
      <c r="L25" s="131"/>
      <c r="M25" s="131"/>
    </row>
    <row r="26" spans="1:13" s="837" customFormat="1" ht="13.5" customHeight="1">
      <c r="A26" s="160"/>
      <c r="B26" s="143"/>
      <c r="C26" s="143"/>
      <c r="D26" s="143"/>
      <c r="E26" s="263"/>
      <c r="F26" s="143"/>
      <c r="G26" s="143"/>
      <c r="H26" s="143"/>
      <c r="I26" s="242"/>
      <c r="J26" s="131"/>
      <c r="K26" s="131"/>
      <c r="L26" s="131"/>
      <c r="M26" s="131"/>
    </row>
    <row r="27" spans="1:13" s="116" customFormat="1" ht="11.25" customHeight="1">
      <c r="B27" s="113"/>
      <c r="C27" s="202"/>
      <c r="D27" s="202"/>
      <c r="E27" s="203"/>
      <c r="F27" s="202"/>
      <c r="G27" s="202"/>
      <c r="H27" s="202"/>
      <c r="I27" s="204"/>
      <c r="J27" s="178"/>
    </row>
    <row r="28" spans="1:13" s="116" customFormat="1" ht="11.25" customHeight="1">
      <c r="A28" s="179"/>
      <c r="B28" s="179"/>
      <c r="C28" s="108"/>
      <c r="D28" s="108"/>
      <c r="E28" s="147"/>
      <c r="F28" s="108"/>
      <c r="G28" s="108"/>
      <c r="H28" s="108"/>
      <c r="I28" s="205"/>
      <c r="J28" s="178"/>
    </row>
    <row r="29" spans="1:13" s="116" customFormat="1" ht="11.25" customHeight="1">
      <c r="A29" s="179"/>
      <c r="B29" s="179"/>
      <c r="C29" s="108"/>
      <c r="D29" s="108"/>
      <c r="E29" s="147"/>
      <c r="F29" s="108"/>
      <c r="G29" s="108"/>
      <c r="H29" s="108"/>
      <c r="I29" s="205"/>
      <c r="J29" s="178"/>
    </row>
    <row r="30" spans="1:13" s="116" customFormat="1" ht="11.25" customHeight="1">
      <c r="A30" s="179"/>
      <c r="B30" s="179"/>
      <c r="C30" s="108"/>
      <c r="D30" s="108"/>
      <c r="E30" s="147"/>
      <c r="F30" s="108"/>
      <c r="G30" s="108"/>
      <c r="H30" s="108"/>
      <c r="I30" s="205"/>
      <c r="J30" s="178"/>
    </row>
    <row r="31" spans="1:13" s="116" customFormat="1" ht="11.25" customHeight="1">
      <c r="A31" s="179"/>
      <c r="B31" s="179"/>
      <c r="C31" s="108"/>
      <c r="D31" s="108"/>
      <c r="E31" s="147"/>
      <c r="F31" s="108"/>
      <c r="G31" s="108"/>
      <c r="H31" s="108"/>
      <c r="I31" s="205"/>
      <c r="J31" s="178"/>
    </row>
    <row r="32" spans="1:13" s="116" customFormat="1" ht="11.25" customHeight="1">
      <c r="A32" s="181"/>
      <c r="B32" s="181"/>
      <c r="E32" s="206"/>
      <c r="I32" s="207"/>
      <c r="J32" s="178"/>
    </row>
    <row r="33" spans="1:10" s="105" customFormat="1" ht="11.25" customHeight="1">
      <c r="A33" s="104"/>
      <c r="B33" s="104"/>
      <c r="E33" s="838"/>
      <c r="I33" s="828"/>
      <c r="J33" s="826"/>
    </row>
  </sheetData>
  <customSheetViews>
    <customSheetView guid="{8B4C5619-54EF-4E9D-AF19-AC3668C76619}" showPageBreaks="1" showGridLines="0" outlineSymbols="0" printArea="1" view="pageBreakPreview">
      <selection activeCell="H20" sqref="H20"/>
      <rowBreaks count="3" manualBreakCount="3">
        <brk id="16465" min="342" max="34161" man="1"/>
        <brk id="23447" min="338" max="42927" man="1"/>
        <brk id="30591" min="334" max="50137" man="1"/>
      </rowBreaks>
      <colBreaks count="1" manualBreakCount="1">
        <brk id="12" max="1048575" man="1"/>
      </colBreaks>
      <pageMargins left="0.61" right="0.6" top="0.78740157480314965" bottom="0.78740157480314965" header="0" footer="0"/>
      <headerFooter alignWithMargins="0"/>
    </customSheetView>
  </customSheetViews>
  <mergeCells count="6">
    <mergeCell ref="F2:F3"/>
    <mergeCell ref="G2:H2"/>
    <mergeCell ref="H3:H4"/>
    <mergeCell ref="B2:B3"/>
    <mergeCell ref="C2:C3"/>
    <mergeCell ref="D2:D3"/>
  </mergeCells>
  <phoneticPr fontId="2"/>
  <pageMargins left="0.78740157480314965" right="0.78740157480314965" top="0.78740157480314965" bottom="0.78740157480314965" header="0" footer="0"/>
  <headerFooter alignWithMargins="0">
    <oddFooter>&amp;R&amp;D&amp;T</oddFooter>
  </headerFooter>
  <rowBreaks count="3" manualBreakCount="3">
    <brk id="16465" min="342" max="34161" man="1"/>
    <brk id="23447" min="338" max="42927" man="1"/>
    <brk id="30591" min="334" max="50137" man="1"/>
  </rowBreaks>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
  <sheetViews>
    <sheetView showGridLines="0" showOutlineSymbols="0" view="pageBreakPreview" zoomScaleNormal="50" zoomScaleSheetLayoutView="100" workbookViewId="0">
      <pane xSplit="1" ySplit="5" topLeftCell="B6" activePane="bottomRight" state="frozen"/>
      <selection pane="topRight"/>
      <selection pane="bottomLeft"/>
      <selection pane="bottomRight" activeCell="B5" sqref="B5:G5"/>
    </sheetView>
  </sheetViews>
  <sheetFormatPr defaultRowHeight="12"/>
  <cols>
    <col min="1" max="1" width="13.625" style="823" customWidth="1"/>
    <col min="2" max="6" width="12.625" style="804" customWidth="1"/>
    <col min="7" max="7" width="12.625" style="834" customWidth="1"/>
    <col min="8" max="16384" width="9" style="804"/>
  </cols>
  <sheetData>
    <row r="1" spans="1:8" s="801" customFormat="1" ht="16.5" customHeight="1">
      <c r="A1" s="146" t="s">
        <v>753</v>
      </c>
      <c r="B1" s="146"/>
      <c r="C1" s="146"/>
      <c r="D1" s="146"/>
      <c r="E1" s="146"/>
      <c r="F1" s="1240" t="s">
        <v>810</v>
      </c>
      <c r="G1" s="1241"/>
    </row>
    <row r="2" spans="1:8" s="821" customFormat="1" ht="15" customHeight="1">
      <c r="A2" s="696"/>
      <c r="B2" s="1108" t="s">
        <v>523</v>
      </c>
      <c r="C2" s="1118"/>
      <c r="D2" s="1108" t="s">
        <v>524</v>
      </c>
      <c r="E2" s="1109"/>
      <c r="F2" s="1109"/>
      <c r="G2" s="1118"/>
    </row>
    <row r="3" spans="1:8" ht="15" customHeight="1">
      <c r="A3" s="829"/>
      <c r="B3" s="624" t="s">
        <v>526</v>
      </c>
      <c r="C3" s="624" t="s">
        <v>527</v>
      </c>
      <c r="D3" s="1242" t="s">
        <v>525</v>
      </c>
      <c r="E3" s="1243"/>
      <c r="F3" s="1244" t="s">
        <v>350</v>
      </c>
      <c r="G3" s="1245"/>
    </row>
    <row r="4" spans="1:8" ht="30" customHeight="1">
      <c r="A4" s="418"/>
      <c r="B4" s="625" t="s">
        <v>350</v>
      </c>
      <c r="C4" s="625" t="s">
        <v>350</v>
      </c>
      <c r="D4" s="626"/>
      <c r="E4" s="627" t="s">
        <v>528</v>
      </c>
      <c r="F4" s="830"/>
      <c r="G4" s="627" t="s">
        <v>528</v>
      </c>
    </row>
    <row r="5" spans="1:8" s="831" customFormat="1" ht="15" customHeight="1">
      <c r="A5" s="609" t="s">
        <v>240</v>
      </c>
      <c r="B5" s="337">
        <v>2700</v>
      </c>
      <c r="C5" s="337">
        <v>296</v>
      </c>
      <c r="D5" s="337">
        <v>988</v>
      </c>
      <c r="E5" s="337">
        <v>436</v>
      </c>
      <c r="F5" s="337">
        <v>2729</v>
      </c>
      <c r="G5" s="337">
        <v>1699</v>
      </c>
      <c r="H5" s="621"/>
    </row>
    <row r="6" spans="1:8" s="91" customFormat="1" ht="15" customHeight="1">
      <c r="A6" s="260" t="s">
        <v>604</v>
      </c>
      <c r="B6" s="346">
        <v>4</v>
      </c>
      <c r="C6" s="346">
        <v>0</v>
      </c>
      <c r="D6" s="346">
        <v>29</v>
      </c>
      <c r="E6" s="346">
        <v>10</v>
      </c>
      <c r="F6" s="346">
        <v>74</v>
      </c>
      <c r="G6" s="346">
        <v>29</v>
      </c>
      <c r="H6" s="541"/>
    </row>
    <row r="7" spans="1:8" s="91" customFormat="1" ht="15" customHeight="1">
      <c r="A7" s="237" t="s">
        <v>629</v>
      </c>
      <c r="B7" s="346">
        <v>9</v>
      </c>
      <c r="C7" s="346">
        <v>2</v>
      </c>
      <c r="D7" s="346">
        <v>6</v>
      </c>
      <c r="E7" s="346">
        <v>3</v>
      </c>
      <c r="F7" s="346">
        <v>18</v>
      </c>
      <c r="G7" s="346">
        <v>13</v>
      </c>
      <c r="H7" s="541"/>
    </row>
    <row r="8" spans="1:8" s="91" customFormat="1" ht="15" customHeight="1">
      <c r="A8" s="260" t="s">
        <v>631</v>
      </c>
      <c r="B8" s="346">
        <v>1</v>
      </c>
      <c r="C8" s="346" t="s">
        <v>829</v>
      </c>
      <c r="D8" s="346">
        <v>18</v>
      </c>
      <c r="E8" s="346">
        <v>4</v>
      </c>
      <c r="F8" s="346">
        <v>48</v>
      </c>
      <c r="G8" s="346">
        <v>24</v>
      </c>
      <c r="H8" s="541"/>
    </row>
    <row r="9" spans="1:8" ht="15" customHeight="1">
      <c r="A9" s="1238" t="s">
        <v>590</v>
      </c>
      <c r="B9" s="1238"/>
      <c r="C9" s="1238"/>
      <c r="D9" s="1238"/>
      <c r="E9" s="1238"/>
      <c r="F9" s="1238"/>
      <c r="G9" s="1238"/>
    </row>
    <row r="10" spans="1:8" ht="15" customHeight="1">
      <c r="A10" s="711"/>
      <c r="B10" s="711"/>
      <c r="C10" s="711"/>
      <c r="D10" s="711"/>
      <c r="E10" s="711"/>
      <c r="F10" s="711"/>
      <c r="G10" s="711"/>
    </row>
    <row r="11" spans="1:8" ht="15" customHeight="1">
      <c r="A11" s="622" t="s">
        <v>597</v>
      </c>
      <c r="B11" s="623"/>
      <c r="C11" s="623"/>
      <c r="D11" s="623"/>
      <c r="E11" s="821"/>
      <c r="F11" s="821"/>
      <c r="G11" s="832"/>
    </row>
    <row r="12" spans="1:8" s="177" customFormat="1" ht="13.5" customHeight="1">
      <c r="A12" s="190"/>
      <c r="B12" s="210"/>
      <c r="C12" s="210"/>
      <c r="D12" s="210"/>
      <c r="G12" s="833"/>
    </row>
    <row r="13" spans="1:8" s="177" customFormat="1" ht="13.5" customHeight="1">
      <c r="A13" s="179"/>
      <c r="B13" s="114"/>
      <c r="C13" s="114"/>
      <c r="D13" s="114"/>
      <c r="E13" s="208"/>
      <c r="F13" s="208"/>
      <c r="G13" s="209"/>
    </row>
    <row r="14" spans="1:8" s="177" customFormat="1" ht="17.25" customHeight="1">
      <c r="A14" s="1239"/>
      <c r="B14" s="1208"/>
      <c r="C14" s="1208"/>
      <c r="D14" s="1208"/>
      <c r="E14" s="1208"/>
      <c r="F14" s="1208"/>
      <c r="G14" s="1208"/>
    </row>
    <row r="15" spans="1:8" s="177" customFormat="1" ht="13.5" customHeight="1">
      <c r="A15" s="179"/>
      <c r="B15" s="114"/>
      <c r="C15" s="114"/>
      <c r="D15" s="114"/>
      <c r="E15" s="114"/>
      <c r="F15" s="114"/>
      <c r="G15" s="209"/>
    </row>
    <row r="16" spans="1:8" ht="13.5" customHeight="1">
      <c r="A16" s="106"/>
      <c r="B16" s="148"/>
      <c r="G16" s="804"/>
    </row>
    <row r="17" spans="1:7">
      <c r="A17" s="103"/>
      <c r="G17" s="804"/>
    </row>
    <row r="18" spans="1:7">
      <c r="A18" s="103"/>
      <c r="G18" s="804"/>
    </row>
    <row r="19" spans="1:7">
      <c r="A19" s="103"/>
      <c r="G19" s="804"/>
    </row>
    <row r="20" spans="1:7">
      <c r="A20" s="103"/>
      <c r="G20" s="804"/>
    </row>
    <row r="21" spans="1:7" ht="12" customHeight="1">
      <c r="A21" s="103"/>
      <c r="G21" s="804"/>
    </row>
    <row r="22" spans="1:7" ht="12" customHeight="1">
      <c r="A22" s="103"/>
      <c r="G22" s="804"/>
    </row>
    <row r="23" spans="1:7">
      <c r="A23" s="103"/>
      <c r="G23" s="804"/>
    </row>
    <row r="24" spans="1:7">
      <c r="A24" s="103"/>
      <c r="G24" s="804"/>
    </row>
  </sheetData>
  <customSheetViews>
    <customSheetView guid="{8B4C5619-54EF-4E9D-AF19-AC3668C76619}" showPageBreaks="1" showGridLines="0" outlineSymbols="0" printArea="1" view="pageBreakPreview">
      <selection activeCell="H9" sqref="H9"/>
      <rowBreaks count="3" manualBreakCount="3">
        <brk id="31060" min="347" max="56352" man="1"/>
        <brk id="41348" min="351" max="1058" man="1"/>
        <brk id="51688" min="355" max="5410" man="1"/>
      </rowBreaks>
      <pageMargins left="0.61" right="0.61" top="0.78740157480314965" bottom="0.78740157480314965" header="0" footer="0"/>
      <headerFooter alignWithMargins="0"/>
    </customSheetView>
  </customSheetViews>
  <mergeCells count="7">
    <mergeCell ref="A9:G9"/>
    <mergeCell ref="A14:G14"/>
    <mergeCell ref="F1:G1"/>
    <mergeCell ref="B2:C2"/>
    <mergeCell ref="D2:G2"/>
    <mergeCell ref="D3:E3"/>
    <mergeCell ref="F3:G3"/>
  </mergeCells>
  <phoneticPr fontId="2"/>
  <pageMargins left="0.59055118110236227" right="0.59055118110236227" top="0.78740157480314965" bottom="0.78740157480314965" header="0" footer="0"/>
  <headerFooter alignWithMargins="0">
    <oddFooter>&amp;R&amp;D&amp;T</oddFooter>
  </headerFooter>
  <rowBreaks count="3" manualBreakCount="3">
    <brk id="31060" min="347" max="56352" man="1"/>
    <brk id="41349" min="351" max="1058" man="1"/>
    <brk id="51689" min="355" max="5410" man="1"/>
  </row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7"/>
  <sheetViews>
    <sheetView showGridLines="0" view="pageBreakPreview" zoomScaleNormal="75" workbookViewId="0">
      <pane xSplit="1" ySplit="5" topLeftCell="B6" activePane="bottomRight" state="frozen"/>
      <selection pane="topRight"/>
      <selection pane="bottomLeft"/>
      <selection pane="bottomRight" activeCell="E5" sqref="E5:G5"/>
    </sheetView>
  </sheetViews>
  <sheetFormatPr defaultRowHeight="11.25"/>
  <cols>
    <col min="1" max="1" width="13.625" style="101" customWidth="1"/>
    <col min="2" max="3" width="12.625" style="103" customWidth="1"/>
    <col min="4" max="4" width="12.625" style="828" customWidth="1"/>
    <col min="5" max="8" width="12.625" style="103" customWidth="1"/>
    <col min="9" max="16384" width="9" style="103"/>
  </cols>
  <sheetData>
    <row r="1" spans="1:16" s="156" customFormat="1" ht="16.5" customHeight="1">
      <c r="A1" s="144" t="s">
        <v>441</v>
      </c>
      <c r="B1" s="202"/>
      <c r="C1" s="154"/>
      <c r="D1" s="155"/>
      <c r="H1" s="149" t="s">
        <v>819</v>
      </c>
    </row>
    <row r="2" spans="1:16" s="826" customFormat="1" ht="15" customHeight="1">
      <c r="A2" s="827"/>
      <c r="B2" s="1246" t="s">
        <v>442</v>
      </c>
      <c r="C2" s="1246" t="s">
        <v>443</v>
      </c>
      <c r="D2" s="628" t="s">
        <v>444</v>
      </c>
      <c r="E2" s="1104" t="s">
        <v>540</v>
      </c>
      <c r="F2" s="1248"/>
      <c r="G2" s="1248"/>
      <c r="H2" s="1249"/>
    </row>
    <row r="3" spans="1:16" s="826" customFormat="1" ht="15" customHeight="1">
      <c r="A3" s="629"/>
      <c r="B3" s="1247"/>
      <c r="C3" s="1247"/>
      <c r="D3" s="602" t="s">
        <v>539</v>
      </c>
      <c r="E3" s="1250" t="s">
        <v>445</v>
      </c>
      <c r="F3" s="1246" t="s">
        <v>541</v>
      </c>
      <c r="G3" s="1128" t="s">
        <v>446</v>
      </c>
      <c r="H3" s="1252" t="s">
        <v>417</v>
      </c>
    </row>
    <row r="4" spans="1:16" s="826" customFormat="1" ht="15" customHeight="1">
      <c r="A4" s="630"/>
      <c r="B4" s="517" t="s">
        <v>34</v>
      </c>
      <c r="C4" s="517" t="s">
        <v>35</v>
      </c>
      <c r="D4" s="631" t="s">
        <v>36</v>
      </c>
      <c r="E4" s="1250"/>
      <c r="F4" s="1251"/>
      <c r="G4" s="1128"/>
      <c r="H4" s="1252"/>
    </row>
    <row r="5" spans="1:16" ht="15" customHeight="1">
      <c r="A5" s="632" t="s">
        <v>240</v>
      </c>
      <c r="B5" s="477">
        <v>784</v>
      </c>
      <c r="C5" s="633">
        <v>727</v>
      </c>
      <c r="D5" s="634">
        <f>IF(C5="-","-",C5/B5*100)</f>
        <v>92.729591836734699</v>
      </c>
      <c r="E5" s="477">
        <v>14</v>
      </c>
      <c r="F5" s="477">
        <v>460</v>
      </c>
      <c r="G5" s="477">
        <v>253</v>
      </c>
      <c r="H5" s="477">
        <f>IF(SUM(E5:G5)=0,"-",SUM(E5:G5))</f>
        <v>727</v>
      </c>
      <c r="I5" s="119"/>
    </row>
    <row r="6" spans="1:16" s="826" customFormat="1" ht="15" customHeight="1">
      <c r="A6" s="248" t="s">
        <v>604</v>
      </c>
      <c r="B6" s="317">
        <v>19</v>
      </c>
      <c r="C6" s="635">
        <v>19</v>
      </c>
      <c r="D6" s="636">
        <f>IF(C6="-","-",C6/B6*100)</f>
        <v>100</v>
      </c>
      <c r="E6" s="317" t="s">
        <v>9</v>
      </c>
      <c r="F6" s="317">
        <v>11</v>
      </c>
      <c r="G6" s="317">
        <v>8</v>
      </c>
      <c r="H6" s="317">
        <f>IF(SUM(E6:G6)=0,"-",SUM(E6:G6))</f>
        <v>19</v>
      </c>
    </row>
    <row r="7" spans="1:16" s="826" customFormat="1" ht="15" customHeight="1">
      <c r="A7" s="248" t="s">
        <v>629</v>
      </c>
      <c r="B7" s="317">
        <v>5</v>
      </c>
      <c r="C7" s="635">
        <v>5</v>
      </c>
      <c r="D7" s="636">
        <f>IF(C7="-","-",C7/B7*100)</f>
        <v>100</v>
      </c>
      <c r="E7" s="317" t="s">
        <v>842</v>
      </c>
      <c r="F7" s="317" t="s">
        <v>842</v>
      </c>
      <c r="G7" s="317">
        <v>3</v>
      </c>
      <c r="H7" s="317">
        <f>IF(SUM(E7:G7)=0,"-",SUM(E7:G7))</f>
        <v>3</v>
      </c>
    </row>
    <row r="8" spans="1:16" s="826" customFormat="1" ht="15" customHeight="1">
      <c r="A8" s="248" t="s">
        <v>615</v>
      </c>
      <c r="B8" s="317">
        <v>10</v>
      </c>
      <c r="C8" s="635">
        <v>10</v>
      </c>
      <c r="D8" s="636">
        <f>IF(C8="-","-",C8/B8*100)</f>
        <v>100</v>
      </c>
      <c r="E8" s="317" t="s">
        <v>829</v>
      </c>
      <c r="F8" s="317">
        <v>8</v>
      </c>
      <c r="G8" s="317">
        <v>2</v>
      </c>
      <c r="H8" s="317">
        <f>IF(SUM(E8:G8)=0,"-",SUM(E8:G8))</f>
        <v>10</v>
      </c>
    </row>
    <row r="9" spans="1:16" ht="15" customHeight="1">
      <c r="A9" s="489" t="s">
        <v>542</v>
      </c>
      <c r="B9" s="637"/>
      <c r="C9" s="637"/>
      <c r="D9" s="638"/>
      <c r="E9" s="637"/>
      <c r="F9" s="637"/>
      <c r="G9" s="637"/>
      <c r="H9" s="637"/>
    </row>
    <row r="10" spans="1:16" ht="15" customHeight="1">
      <c r="A10" s="489"/>
      <c r="B10" s="637"/>
      <c r="C10" s="637"/>
      <c r="D10" s="638"/>
      <c r="E10" s="637"/>
      <c r="F10" s="637"/>
      <c r="G10" s="637"/>
      <c r="H10" s="637"/>
    </row>
    <row r="11" spans="1:16" s="105" customFormat="1" ht="15" customHeight="1">
      <c r="A11" s="639" t="s">
        <v>647</v>
      </c>
      <c r="B11" s="640"/>
      <c r="C11" s="640"/>
      <c r="D11" s="640"/>
      <c r="E11" s="640"/>
      <c r="F11" s="641"/>
      <c r="G11" s="641"/>
      <c r="H11" s="641"/>
      <c r="P11" s="642"/>
    </row>
    <row r="12" spans="1:16" s="116" customFormat="1" ht="15" customHeight="1">
      <c r="A12" s="181"/>
      <c r="P12" s="180"/>
    </row>
    <row r="13" spans="1:16" s="114" customFormat="1" ht="15" customHeight="1">
      <c r="A13" s="212"/>
      <c r="B13" s="156"/>
      <c r="C13" s="156"/>
      <c r="D13" s="213"/>
      <c r="E13" s="156"/>
      <c r="F13" s="156"/>
      <c r="G13" s="156"/>
      <c r="H13" s="156"/>
    </row>
    <row r="14" spans="1:16" s="114" customFormat="1" ht="15" customHeight="1">
      <c r="A14" s="212"/>
      <c r="B14" s="156"/>
      <c r="C14" s="156"/>
      <c r="D14" s="213"/>
      <c r="E14" s="156"/>
      <c r="F14" s="156"/>
      <c r="G14" s="156"/>
      <c r="H14" s="156"/>
    </row>
    <row r="15" spans="1:16" s="114" customFormat="1" ht="15" customHeight="1">
      <c r="A15" s="212"/>
      <c r="B15" s="156"/>
      <c r="C15" s="156"/>
      <c r="D15" s="213"/>
      <c r="E15" s="156"/>
      <c r="F15" s="156"/>
      <c r="G15" s="156"/>
      <c r="H15" s="156"/>
    </row>
    <row r="16" spans="1:16" s="114" customFormat="1" ht="15" customHeight="1">
      <c r="A16" s="179"/>
      <c r="D16" s="207"/>
    </row>
    <row r="17" spans="1:4" s="114" customFormat="1" ht="15" customHeight="1">
      <c r="A17" s="179"/>
      <c r="D17" s="207"/>
    </row>
  </sheetData>
  <customSheetViews>
    <customSheetView guid="{8B4C5619-54EF-4E9D-AF19-AC3668C76619}" showPageBreaks="1" showGridLines="0" printArea="1" view="pageBreakPreview">
      <selection activeCell="F17" sqref="F17"/>
      <rowBreaks count="1" manualBreakCount="1">
        <brk id="33744" min="7" max="52244" man="1"/>
      </rowBreaks>
      <pageMargins left="0.78740157480314965" right="0.78740157480314965" top="0.78740157480314965" bottom="0.78740157480314965" header="0" footer="0"/>
      <headerFooter alignWithMargins="0"/>
    </customSheetView>
  </customSheetViews>
  <mergeCells count="7">
    <mergeCell ref="B2:B3"/>
    <mergeCell ref="C2:C3"/>
    <mergeCell ref="E2:H2"/>
    <mergeCell ref="E3:E4"/>
    <mergeCell ref="F3:F4"/>
    <mergeCell ref="G3:G4"/>
    <mergeCell ref="H3:H4"/>
  </mergeCells>
  <phoneticPr fontId="2"/>
  <pageMargins left="0.78740157480314965" right="0.78740157480314965" top="0.78740157480314965" bottom="0.78740157480314965" header="0" footer="0"/>
  <headerFooter alignWithMargins="0">
    <oddFooter>&amp;R&amp;D&amp;T</oddFooter>
  </headerFooter>
  <rowBreaks count="1" manualBreakCount="1">
    <brk id="33744" min="7" max="52244" man="1"/>
  </row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showGridLines="0" view="pageBreakPreview" topLeftCell="C1" zoomScaleNormal="75" zoomScaleSheetLayoutView="100" workbookViewId="0">
      <selection activeCell="I5" sqref="I5"/>
    </sheetView>
  </sheetViews>
  <sheetFormatPr defaultRowHeight="12"/>
  <cols>
    <col min="1" max="1" width="11.125" style="823" customWidth="1"/>
    <col min="2" max="2" width="10.625" style="804" customWidth="1"/>
    <col min="3" max="3" width="10.625" style="824" customWidth="1"/>
    <col min="4" max="8" width="10.625" style="825" customWidth="1"/>
    <col min="9" max="16" width="10.625" style="804" customWidth="1"/>
    <col min="17" max="16384" width="9" style="804"/>
  </cols>
  <sheetData>
    <row r="1" spans="1:24" s="801" customFormat="1" ht="16.5" customHeight="1">
      <c r="A1" s="146" t="s">
        <v>598</v>
      </c>
      <c r="B1" s="146"/>
      <c r="C1" s="146"/>
      <c r="D1" s="146"/>
      <c r="E1" s="144"/>
      <c r="F1" s="144"/>
      <c r="G1" s="144"/>
      <c r="H1" s="144"/>
      <c r="I1" s="709"/>
      <c r="J1" s="709"/>
      <c r="K1" s="156"/>
      <c r="L1" s="149"/>
      <c r="M1" s="149"/>
      <c r="N1" s="709"/>
      <c r="O1" s="709"/>
      <c r="P1" s="149" t="s">
        <v>810</v>
      </c>
    </row>
    <row r="2" spans="1:24" s="806" customFormat="1" ht="15" customHeight="1">
      <c r="A2" s="492"/>
      <c r="B2" s="1257" t="s">
        <v>442</v>
      </c>
      <c r="C2" s="1259" t="s">
        <v>443</v>
      </c>
      <c r="D2" s="643" t="s">
        <v>444</v>
      </c>
      <c r="E2" s="1261" t="s">
        <v>448</v>
      </c>
      <c r="F2" s="1262"/>
      <c r="G2" s="1262"/>
      <c r="H2" s="1263"/>
      <c r="I2" s="1120" t="s">
        <v>715</v>
      </c>
      <c r="J2" s="1120" t="s">
        <v>716</v>
      </c>
      <c r="K2" s="1120" t="s">
        <v>714</v>
      </c>
      <c r="L2" s="1120" t="s">
        <v>717</v>
      </c>
      <c r="M2" s="1120" t="s">
        <v>718</v>
      </c>
      <c r="N2" s="1128" t="s">
        <v>378</v>
      </c>
      <c r="O2" s="1128"/>
      <c r="P2" s="1128"/>
    </row>
    <row r="3" spans="1:24" s="806" customFormat="1" ht="27.75" customHeight="1">
      <c r="A3" s="257"/>
      <c r="B3" s="1258"/>
      <c r="C3" s="1260"/>
      <c r="D3" s="644" t="s">
        <v>591</v>
      </c>
      <c r="E3" s="1264" t="s">
        <v>449</v>
      </c>
      <c r="F3" s="1264" t="s">
        <v>450</v>
      </c>
      <c r="G3" s="1264" t="s">
        <v>451</v>
      </c>
      <c r="H3" s="1264" t="s">
        <v>452</v>
      </c>
      <c r="I3" s="1120"/>
      <c r="J3" s="1120"/>
      <c r="K3" s="1120"/>
      <c r="L3" s="1120"/>
      <c r="M3" s="1120"/>
      <c r="N3" s="1225" t="s">
        <v>531</v>
      </c>
      <c r="O3" s="1255" t="s">
        <v>719</v>
      </c>
      <c r="P3" s="1253" t="s">
        <v>532</v>
      </c>
    </row>
    <row r="4" spans="1:24" s="806" customFormat="1" ht="57.75" customHeight="1">
      <c r="A4" s="258"/>
      <c r="B4" s="517" t="s">
        <v>592</v>
      </c>
      <c r="C4" s="645" t="s">
        <v>593</v>
      </c>
      <c r="D4" s="631" t="s">
        <v>594</v>
      </c>
      <c r="E4" s="1265"/>
      <c r="F4" s="1265"/>
      <c r="G4" s="1265"/>
      <c r="H4" s="1265"/>
      <c r="I4" s="1120"/>
      <c r="J4" s="1120"/>
      <c r="K4" s="1120"/>
      <c r="L4" s="1120"/>
      <c r="M4" s="1120"/>
      <c r="N4" s="1120"/>
      <c r="O4" s="1256"/>
      <c r="P4" s="1254"/>
    </row>
    <row r="5" spans="1:24" s="103" customFormat="1" ht="15" customHeight="1">
      <c r="A5" s="632" t="s">
        <v>240</v>
      </c>
      <c r="B5" s="477">
        <v>8868</v>
      </c>
      <c r="C5" s="633">
        <v>7325</v>
      </c>
      <c r="D5" s="634">
        <f>IF(C5="-","-",C5/B5*100)</f>
        <v>82.600360847992789</v>
      </c>
      <c r="E5" s="936">
        <v>71</v>
      </c>
      <c r="F5" s="936">
        <v>70</v>
      </c>
      <c r="G5" s="936">
        <v>23</v>
      </c>
      <c r="H5" s="936">
        <v>47</v>
      </c>
      <c r="I5" s="477" t="s">
        <v>859</v>
      </c>
      <c r="J5" s="935">
        <v>57</v>
      </c>
      <c r="K5" s="477">
        <v>4202</v>
      </c>
      <c r="L5" s="477">
        <v>16</v>
      </c>
      <c r="M5" s="477">
        <v>6054</v>
      </c>
      <c r="N5" s="477">
        <v>6</v>
      </c>
      <c r="O5" s="935">
        <v>68</v>
      </c>
      <c r="P5" s="477">
        <v>371</v>
      </c>
      <c r="Q5" s="119"/>
    </row>
    <row r="6" spans="1:24" s="826" customFormat="1" ht="15" customHeight="1">
      <c r="A6" s="264" t="s">
        <v>604</v>
      </c>
      <c r="B6" s="317">
        <v>351</v>
      </c>
      <c r="C6" s="317">
        <v>347</v>
      </c>
      <c r="D6" s="636">
        <f>IF(C6="-","-",C6/B6*100)</f>
        <v>98.86039886039886</v>
      </c>
      <c r="E6" s="739">
        <v>2</v>
      </c>
      <c r="F6" s="739">
        <v>2</v>
      </c>
      <c r="G6" s="739"/>
      <c r="H6" s="739">
        <v>2</v>
      </c>
      <c r="I6" s="739" t="s">
        <v>241</v>
      </c>
      <c r="J6" s="739"/>
      <c r="K6" s="317">
        <v>51</v>
      </c>
      <c r="L6" s="317" t="s">
        <v>241</v>
      </c>
      <c r="M6" s="317">
        <v>294</v>
      </c>
      <c r="N6" s="317" t="s">
        <v>241</v>
      </c>
      <c r="O6" s="317">
        <v>9</v>
      </c>
      <c r="P6" s="317">
        <v>15</v>
      </c>
    </row>
    <row r="7" spans="1:24" s="826" customFormat="1" ht="15" customHeight="1">
      <c r="A7" s="264" t="s">
        <v>629</v>
      </c>
      <c r="B7" s="317">
        <v>18</v>
      </c>
      <c r="C7" s="635">
        <v>17</v>
      </c>
      <c r="D7" s="636">
        <f>IF(C7="-","-",C7/B7*100)</f>
        <v>94.444444444444443</v>
      </c>
      <c r="E7" s="739" t="s">
        <v>842</v>
      </c>
      <c r="F7" s="739" t="s">
        <v>842</v>
      </c>
      <c r="G7" s="739" t="s">
        <v>842</v>
      </c>
      <c r="H7" s="739" t="s">
        <v>842</v>
      </c>
      <c r="I7" s="739" t="s">
        <v>842</v>
      </c>
      <c r="J7" s="739" t="s">
        <v>842</v>
      </c>
      <c r="K7" s="317">
        <v>10</v>
      </c>
      <c r="L7" s="317" t="s">
        <v>241</v>
      </c>
      <c r="M7" s="317">
        <v>7</v>
      </c>
      <c r="N7" s="317" t="s">
        <v>241</v>
      </c>
      <c r="O7" s="317" t="s">
        <v>842</v>
      </c>
      <c r="P7" s="317" t="s">
        <v>241</v>
      </c>
    </row>
    <row r="8" spans="1:24" s="826" customFormat="1" ht="15" customHeight="1">
      <c r="A8" s="264" t="s">
        <v>615</v>
      </c>
      <c r="B8" s="317">
        <v>21</v>
      </c>
      <c r="C8" s="635">
        <v>8</v>
      </c>
      <c r="D8" s="636">
        <f>IF(C8="-","-",C8/B8*100)</f>
        <v>38.095238095238095</v>
      </c>
      <c r="E8" s="739">
        <v>2</v>
      </c>
      <c r="F8" s="739">
        <v>2</v>
      </c>
      <c r="G8" s="739">
        <v>2</v>
      </c>
      <c r="H8" s="739" t="s">
        <v>829</v>
      </c>
      <c r="I8" s="739" t="s">
        <v>829</v>
      </c>
      <c r="J8" s="739" t="s">
        <v>829</v>
      </c>
      <c r="K8" s="317">
        <v>8</v>
      </c>
      <c r="L8" s="317" t="s">
        <v>829</v>
      </c>
      <c r="M8" s="317">
        <v>19</v>
      </c>
      <c r="N8" s="317" t="s">
        <v>829</v>
      </c>
      <c r="O8" s="317">
        <v>1</v>
      </c>
      <c r="P8" s="317" t="s">
        <v>829</v>
      </c>
    </row>
    <row r="9" spans="1:24" ht="15" customHeight="1">
      <c r="A9" s="110" t="s">
        <v>1</v>
      </c>
      <c r="B9" s="491"/>
      <c r="C9" s="646"/>
      <c r="D9" s="647"/>
      <c r="E9" s="647"/>
      <c r="F9" s="647"/>
      <c r="G9" s="647"/>
      <c r="H9" s="647"/>
      <c r="I9" s="491"/>
      <c r="J9" s="491"/>
      <c r="K9" s="491"/>
      <c r="L9" s="491"/>
      <c r="M9" s="491"/>
      <c r="N9" s="491"/>
      <c r="O9" s="491"/>
      <c r="P9" s="491"/>
    </row>
    <row r="10" spans="1:24" ht="15" customHeight="1">
      <c r="A10" s="110"/>
      <c r="B10" s="491"/>
      <c r="C10" s="646"/>
      <c r="D10" s="647"/>
      <c r="E10" s="647"/>
      <c r="F10" s="647"/>
      <c r="G10" s="647"/>
      <c r="H10" s="647"/>
      <c r="I10" s="491"/>
      <c r="J10" s="491"/>
      <c r="K10" s="491"/>
      <c r="L10" s="491"/>
      <c r="M10" s="491"/>
      <c r="N10" s="491"/>
      <c r="O10" s="491"/>
      <c r="P10" s="491"/>
    </row>
    <row r="11" spans="1:24" s="105" customFormat="1" ht="15" customHeight="1">
      <c r="A11" s="648" t="s">
        <v>447</v>
      </c>
      <c r="B11" s="641"/>
      <c r="C11" s="641"/>
      <c r="D11" s="641"/>
      <c r="E11" s="641"/>
      <c r="F11" s="641"/>
      <c r="G11" s="641"/>
      <c r="H11" s="641"/>
      <c r="I11" s="641"/>
      <c r="J11" s="641"/>
      <c r="K11" s="641"/>
      <c r="L11" s="641"/>
      <c r="M11" s="641"/>
      <c r="N11" s="641"/>
      <c r="O11" s="641"/>
      <c r="P11" s="641"/>
      <c r="X11" s="642"/>
    </row>
    <row r="12" spans="1:24" s="116" customFormat="1" ht="13.5">
      <c r="A12" s="191"/>
      <c r="B12" s="211"/>
      <c r="C12" s="211"/>
      <c r="D12" s="211"/>
      <c r="E12" s="211"/>
      <c r="F12" s="211"/>
      <c r="X12" s="180"/>
    </row>
    <row r="13" spans="1:24" s="116" customFormat="1" ht="13.5">
      <c r="A13" s="181" t="s">
        <v>0</v>
      </c>
      <c r="X13" s="180"/>
    </row>
    <row r="14" spans="1:24" s="116" customFormat="1" ht="13.5">
      <c r="A14" s="181"/>
      <c r="X14" s="180"/>
    </row>
    <row r="15" spans="1:24" s="177" customFormat="1" ht="15">
      <c r="A15" s="212"/>
      <c r="B15" s="149"/>
      <c r="C15" s="214"/>
      <c r="D15" s="215"/>
      <c r="E15" s="215"/>
      <c r="F15" s="215"/>
      <c r="G15" s="215"/>
      <c r="H15" s="215"/>
      <c r="I15" s="149"/>
      <c r="J15" s="149"/>
      <c r="K15" s="149"/>
      <c r="L15" s="149"/>
      <c r="M15" s="149"/>
      <c r="N15" s="149"/>
      <c r="O15" s="149"/>
      <c r="P15" s="149"/>
      <c r="Q15" s="114"/>
      <c r="R15" s="114"/>
    </row>
    <row r="16" spans="1:24" s="177" customFormat="1" ht="15">
      <c r="A16" s="212"/>
      <c r="B16" s="149"/>
      <c r="C16" s="214"/>
      <c r="D16" s="215"/>
      <c r="E16" s="215"/>
      <c r="F16" s="215"/>
      <c r="G16" s="215"/>
      <c r="H16" s="215"/>
      <c r="I16" s="149"/>
      <c r="J16" s="149"/>
      <c r="K16" s="149"/>
      <c r="L16" s="149"/>
      <c r="M16" s="149"/>
      <c r="N16" s="149"/>
      <c r="O16" s="149"/>
      <c r="P16" s="149"/>
      <c r="Q16" s="114"/>
      <c r="R16" s="114"/>
    </row>
    <row r="17" spans="1:18" s="177" customFormat="1" ht="15">
      <c r="A17" s="212"/>
      <c r="B17" s="149"/>
      <c r="C17" s="214"/>
      <c r="D17" s="215"/>
      <c r="E17" s="215"/>
      <c r="F17" s="215"/>
      <c r="G17" s="215"/>
      <c r="H17" s="215"/>
      <c r="I17" s="149"/>
      <c r="J17" s="149"/>
      <c r="K17" s="149"/>
      <c r="L17" s="149"/>
      <c r="M17" s="149"/>
      <c r="N17" s="149"/>
      <c r="O17" s="149"/>
      <c r="P17" s="149"/>
      <c r="Q17" s="114"/>
      <c r="R17" s="114"/>
    </row>
    <row r="18" spans="1:18" s="177" customFormat="1" ht="15">
      <c r="A18" s="212"/>
      <c r="B18" s="108"/>
      <c r="C18" s="216"/>
      <c r="D18" s="205"/>
      <c r="E18" s="205"/>
      <c r="F18" s="205"/>
      <c r="G18" s="205"/>
      <c r="H18" s="205"/>
      <c r="I18" s="108"/>
      <c r="J18" s="108"/>
      <c r="K18" s="108"/>
      <c r="L18" s="108"/>
      <c r="M18" s="108"/>
      <c r="N18" s="108"/>
      <c r="O18" s="108"/>
      <c r="P18" s="108"/>
      <c r="Q18" s="114"/>
      <c r="R18" s="114"/>
    </row>
    <row r="19" spans="1:18" s="177" customFormat="1" ht="15">
      <c r="A19" s="212"/>
      <c r="B19" s="108"/>
      <c r="C19" s="216"/>
      <c r="D19" s="205"/>
      <c r="E19" s="205"/>
      <c r="F19" s="205"/>
      <c r="G19" s="205"/>
      <c r="H19" s="205"/>
      <c r="I19" s="108"/>
      <c r="J19" s="108"/>
      <c r="K19" s="108"/>
      <c r="L19" s="108"/>
      <c r="M19" s="108"/>
      <c r="N19" s="108"/>
      <c r="O19" s="108"/>
      <c r="P19" s="108"/>
    </row>
    <row r="20" spans="1:18">
      <c r="A20" s="110"/>
      <c r="B20" s="106"/>
      <c r="C20" s="150"/>
      <c r="D20" s="122"/>
      <c r="E20" s="122"/>
      <c r="F20" s="122"/>
      <c r="G20" s="122"/>
      <c r="H20" s="122"/>
      <c r="I20" s="106"/>
      <c r="J20" s="106"/>
      <c r="K20" s="106"/>
      <c r="L20" s="106"/>
      <c r="M20" s="106"/>
      <c r="N20" s="106"/>
      <c r="O20" s="106"/>
      <c r="P20" s="106"/>
    </row>
  </sheetData>
  <mergeCells count="16">
    <mergeCell ref="B2:B3"/>
    <mergeCell ref="C2:C3"/>
    <mergeCell ref="E2:H2"/>
    <mergeCell ref="E3:E4"/>
    <mergeCell ref="F3:F4"/>
    <mergeCell ref="G3:G4"/>
    <mergeCell ref="H3:H4"/>
    <mergeCell ref="I2:I4"/>
    <mergeCell ref="J2:J4"/>
    <mergeCell ref="L2:L4"/>
    <mergeCell ref="P3:P4"/>
    <mergeCell ref="N2:P2"/>
    <mergeCell ref="N3:N4"/>
    <mergeCell ref="O3:O4"/>
    <mergeCell ref="M2:M4"/>
    <mergeCell ref="K2:K4"/>
  </mergeCells>
  <phoneticPr fontId="2"/>
  <pageMargins left="0.39370078740157483" right="0.39370078740157483" top="0.78740157480314965" bottom="0.78740157480314965" header="0" footer="0"/>
  <headerFooter alignWithMargins="0">
    <oddFooter>&amp;R&amp;D&amp;T</oddFooter>
  </headerFooter>
  <rowBreaks count="3" manualBreakCount="3">
    <brk id="5103" min="24" max="22535" man="1"/>
    <brk id="15299" min="20" max="33747" man="1"/>
    <brk id="25487" min="16" max="43981"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6"/>
  <sheetViews>
    <sheetView showGridLines="0" view="pageBreakPreview" zoomScaleNormal="75" workbookViewId="0">
      <selection activeCell="F4" sqref="F4"/>
    </sheetView>
  </sheetViews>
  <sheetFormatPr defaultRowHeight="12"/>
  <cols>
    <col min="1" max="1" width="13.625" style="823" customWidth="1"/>
    <col min="2" max="2" width="11.5" style="804" customWidth="1"/>
    <col min="3" max="3" width="11.5" style="824" customWidth="1"/>
    <col min="4" max="6" width="11.5" style="825" customWidth="1"/>
    <col min="7" max="14" width="7.875" style="804" customWidth="1"/>
    <col min="15" max="16384" width="9" style="804"/>
  </cols>
  <sheetData>
    <row r="1" spans="1:22" s="801" customFormat="1" ht="16.5" customHeight="1">
      <c r="A1" s="146" t="s">
        <v>673</v>
      </c>
      <c r="B1" s="146"/>
      <c r="C1" s="146"/>
      <c r="D1" s="146"/>
      <c r="E1" s="144"/>
      <c r="F1" s="144"/>
      <c r="G1" s="1216" t="s">
        <v>810</v>
      </c>
      <c r="H1" s="1216"/>
      <c r="I1" s="156"/>
      <c r="J1" s="149"/>
      <c r="K1" s="149"/>
      <c r="L1" s="709"/>
      <c r="M1" s="709"/>
      <c r="N1" s="149"/>
    </row>
    <row r="2" spans="1:22" s="806" customFormat="1" ht="19.5" customHeight="1">
      <c r="A2" s="484"/>
      <c r="B2" s="1104" t="s">
        <v>672</v>
      </c>
      <c r="C2" s="1248"/>
      <c r="D2" s="1248"/>
      <c r="E2" s="1248"/>
      <c r="F2" s="1250"/>
      <c r="G2" s="1271"/>
      <c r="H2" s="1271"/>
      <c r="I2" s="1271"/>
      <c r="J2" s="1271"/>
      <c r="K2" s="1271"/>
      <c r="L2" s="1271"/>
      <c r="M2" s="1271"/>
      <c r="N2" s="1271"/>
    </row>
    <row r="3" spans="1:22" s="806" customFormat="1" ht="19.5" customHeight="1">
      <c r="A3" s="649"/>
      <c r="B3" s="712" t="s">
        <v>253</v>
      </c>
      <c r="C3" s="702" t="s">
        <v>451</v>
      </c>
      <c r="D3" s="702" t="s">
        <v>452</v>
      </c>
      <c r="E3" s="702" t="s">
        <v>529</v>
      </c>
      <c r="F3" s="702" t="s">
        <v>530</v>
      </c>
      <c r="G3" s="1267"/>
      <c r="H3" s="1267"/>
      <c r="I3" s="1267"/>
      <c r="J3" s="1267"/>
      <c r="K3" s="1267"/>
      <c r="L3" s="1267"/>
      <c r="M3" s="1267"/>
      <c r="N3" s="1269"/>
    </row>
    <row r="4" spans="1:22" s="806" customFormat="1" ht="15" customHeight="1">
      <c r="A4" s="650" t="s">
        <v>240</v>
      </c>
      <c r="B4" s="651">
        <f>IF(SUM(C4:F4)=0,"-",SUM(C4:F4))</f>
        <v>6054</v>
      </c>
      <c r="C4" s="651">
        <v>5694</v>
      </c>
      <c r="D4" s="651">
        <v>186</v>
      </c>
      <c r="E4" s="651">
        <v>115</v>
      </c>
      <c r="F4" s="651">
        <v>59</v>
      </c>
      <c r="G4" s="1267"/>
      <c r="H4" s="1267"/>
      <c r="I4" s="1267"/>
      <c r="J4" s="1267"/>
      <c r="K4" s="1267"/>
      <c r="L4" s="1267"/>
      <c r="M4" s="1267"/>
      <c r="N4" s="1269"/>
    </row>
    <row r="5" spans="1:22" s="806" customFormat="1" ht="15" customHeight="1">
      <c r="A5" s="264" t="s">
        <v>604</v>
      </c>
      <c r="B5" s="317">
        <f t="shared" ref="B5:B7" si="0">IF(SUM(C5:F5)=0,"-",SUM(C5:F5))</f>
        <v>294</v>
      </c>
      <c r="C5" s="317">
        <v>241</v>
      </c>
      <c r="D5" s="317">
        <v>30</v>
      </c>
      <c r="E5" s="317">
        <v>18</v>
      </c>
      <c r="F5" s="317">
        <v>5</v>
      </c>
      <c r="G5" s="1267"/>
      <c r="H5" s="1267"/>
      <c r="I5" s="1267"/>
      <c r="J5" s="1267"/>
      <c r="K5" s="1267"/>
      <c r="L5" s="1267"/>
      <c r="M5" s="1267"/>
      <c r="N5" s="1269"/>
    </row>
    <row r="6" spans="1:22" s="806" customFormat="1" ht="15" customHeight="1">
      <c r="A6" s="264" t="s">
        <v>629</v>
      </c>
      <c r="B6" s="317">
        <f t="shared" si="0"/>
        <v>7</v>
      </c>
      <c r="C6" s="317">
        <v>6</v>
      </c>
      <c r="D6" s="317">
        <v>1</v>
      </c>
      <c r="E6" s="317" t="s">
        <v>9</v>
      </c>
      <c r="F6" s="317" t="s">
        <v>9</v>
      </c>
      <c r="G6" s="1267"/>
      <c r="H6" s="1267"/>
      <c r="I6" s="1267"/>
      <c r="J6" s="1267"/>
      <c r="K6" s="1267"/>
      <c r="L6" s="1267"/>
      <c r="M6" s="1267"/>
      <c r="N6" s="1269"/>
    </row>
    <row r="7" spans="1:22" s="806" customFormat="1" ht="15" customHeight="1">
      <c r="A7" s="264" t="s">
        <v>615</v>
      </c>
      <c r="B7" s="317">
        <f t="shared" si="0"/>
        <v>19</v>
      </c>
      <c r="C7" s="317">
        <v>18</v>
      </c>
      <c r="D7" s="317">
        <v>1</v>
      </c>
      <c r="E7" s="317" t="s">
        <v>829</v>
      </c>
      <c r="F7" s="317" t="s">
        <v>829</v>
      </c>
      <c r="G7" s="1267"/>
      <c r="H7" s="1267"/>
      <c r="I7" s="1268"/>
      <c r="J7" s="1268"/>
      <c r="K7" s="1268"/>
      <c r="L7" s="1267"/>
      <c r="M7" s="1267"/>
      <c r="N7" s="1270"/>
    </row>
    <row r="8" spans="1:22" ht="15" customHeight="1">
      <c r="A8" s="110" t="s">
        <v>1</v>
      </c>
      <c r="B8" s="491"/>
      <c r="C8" s="646"/>
      <c r="D8" s="647"/>
      <c r="E8" s="647"/>
      <c r="F8" s="647"/>
      <c r="G8" s="491"/>
      <c r="H8" s="491"/>
      <c r="I8" s="491"/>
      <c r="J8" s="491"/>
      <c r="K8" s="491"/>
      <c r="L8" s="491"/>
      <c r="M8" s="491"/>
      <c r="N8" s="491"/>
    </row>
    <row r="9" spans="1:22" ht="15" customHeight="1">
      <c r="A9" s="110"/>
      <c r="B9" s="491"/>
      <c r="C9" s="646"/>
      <c r="D9" s="647"/>
      <c r="E9" s="647"/>
      <c r="F9" s="647"/>
      <c r="G9" s="491"/>
      <c r="H9" s="491"/>
      <c r="I9" s="491"/>
      <c r="J9" s="491"/>
      <c r="K9" s="491"/>
      <c r="L9" s="491"/>
      <c r="M9" s="491"/>
      <c r="N9" s="491"/>
    </row>
    <row r="10" spans="1:22" s="105" customFormat="1" ht="15" customHeight="1">
      <c r="A10" s="639" t="s">
        <v>648</v>
      </c>
      <c r="B10" s="640"/>
      <c r="C10" s="640"/>
      <c r="D10" s="640"/>
      <c r="E10" s="640"/>
      <c r="F10" s="640"/>
      <c r="G10" s="641"/>
      <c r="H10" s="641"/>
      <c r="V10" s="642"/>
    </row>
    <row r="11" spans="1:22" s="116" customFormat="1" ht="13.5">
      <c r="A11" s="181"/>
      <c r="V11" s="180"/>
    </row>
    <row r="12" spans="1:22" s="116" customFormat="1" ht="13.5">
      <c r="A12" s="181"/>
      <c r="B12" s="1266"/>
      <c r="C12" s="1266"/>
      <c r="D12" s="1266"/>
      <c r="E12" s="1266"/>
      <c r="F12" s="1266"/>
      <c r="G12" s="1266"/>
      <c r="H12" s="1266"/>
      <c r="I12" s="1266"/>
      <c r="J12" s="1266"/>
      <c r="V12" s="180"/>
    </row>
    <row r="13" spans="1:22" s="116" customFormat="1" ht="13.5">
      <c r="A13" s="181"/>
      <c r="B13" s="822"/>
      <c r="C13" s="822"/>
      <c r="D13" s="822"/>
      <c r="E13" s="822"/>
      <c r="F13" s="822"/>
      <c r="G13" s="822"/>
      <c r="H13" s="822"/>
      <c r="I13" s="822"/>
      <c r="J13" s="822"/>
      <c r="V13" s="180"/>
    </row>
    <row r="14" spans="1:22" s="177" customFormat="1" ht="15">
      <c r="A14" s="212"/>
      <c r="B14" s="149"/>
      <c r="C14" s="214"/>
      <c r="D14" s="215"/>
      <c r="E14" s="215"/>
      <c r="F14" s="215"/>
      <c r="G14" s="149"/>
      <c r="H14" s="149"/>
      <c r="I14" s="149"/>
      <c r="J14" s="149"/>
      <c r="K14" s="149"/>
      <c r="L14" s="149"/>
      <c r="M14" s="149"/>
      <c r="N14" s="149"/>
      <c r="O14" s="114"/>
      <c r="P14" s="114"/>
    </row>
    <row r="15" spans="1:22" s="177" customFormat="1" ht="15">
      <c r="A15" s="212"/>
      <c r="B15" s="149"/>
      <c r="C15" s="214"/>
      <c r="D15" s="215"/>
      <c r="E15" s="215"/>
      <c r="F15" s="215"/>
      <c r="G15" s="149"/>
      <c r="H15" s="149"/>
      <c r="I15" s="149"/>
      <c r="J15" s="149"/>
      <c r="K15" s="149"/>
      <c r="L15" s="149"/>
      <c r="M15" s="149"/>
      <c r="N15" s="149"/>
      <c r="O15" s="114"/>
      <c r="P15" s="114"/>
    </row>
    <row r="16" spans="1:22">
      <c r="A16" s="110"/>
      <c r="B16" s="106"/>
      <c r="C16" s="150"/>
      <c r="D16" s="122"/>
      <c r="E16" s="122"/>
      <c r="F16" s="122"/>
      <c r="G16" s="106"/>
      <c r="H16" s="106"/>
      <c r="I16" s="106"/>
      <c r="J16" s="106"/>
      <c r="K16" s="106"/>
      <c r="L16" s="106"/>
      <c r="M16" s="106"/>
      <c r="N16" s="106"/>
    </row>
  </sheetData>
  <customSheetViews>
    <customSheetView guid="{8B4C5619-54EF-4E9D-AF19-AC3668C76619}" showPageBreaks="1" showGridLines="0" printArea="1" view="pageBreakPreview">
      <selection activeCell="G18" sqref="G18"/>
      <rowBreaks count="3" manualBreakCount="3">
        <brk id="5103" min="24" max="22535" man="1"/>
        <brk id="15299" min="20" max="33747" man="1"/>
        <brk id="25487" min="16" max="43981" man="1"/>
      </rowBreaks>
      <pageMargins left="0.78740157480314965" right="0.78740157480314965" top="0.78740157480314965" bottom="0.78740157480314965" header="0" footer="0"/>
      <headerFooter alignWithMargins="0"/>
    </customSheetView>
  </customSheetViews>
  <mergeCells count="13">
    <mergeCell ref="B12:J12"/>
    <mergeCell ref="G1:H1"/>
    <mergeCell ref="B2:F2"/>
    <mergeCell ref="J3:J7"/>
    <mergeCell ref="N3:N7"/>
    <mergeCell ref="L2:N2"/>
    <mergeCell ref="G3:G7"/>
    <mergeCell ref="H3:H7"/>
    <mergeCell ref="K3:K7"/>
    <mergeCell ref="G2:K2"/>
    <mergeCell ref="L3:L7"/>
    <mergeCell ref="M3:M7"/>
    <mergeCell ref="I3:I7"/>
  </mergeCells>
  <phoneticPr fontId="2"/>
  <pageMargins left="0.78740157480314965" right="0.78740157480314965" top="0.78740157480314965" bottom="0.78740157480314965" header="0" footer="0"/>
  <headerFooter alignWithMargins="0">
    <oddFooter>&amp;R&amp;D&amp;T</oddFooter>
  </headerFooter>
  <rowBreaks count="3" manualBreakCount="3">
    <brk id="5103" min="24" max="22535" man="1"/>
    <brk id="15299" min="20" max="33747" man="1"/>
    <brk id="25487" min="16" max="43981" man="1"/>
  </row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43"/>
  <sheetViews>
    <sheetView showGridLines="0" view="pageBreakPreview" zoomScaleNormal="100" zoomScaleSheetLayoutView="100" workbookViewId="0">
      <pane xSplit="2" ySplit="5" topLeftCell="C6" activePane="bottomRight" state="frozen"/>
      <selection pane="topRight" activeCell="C1" sqref="C1"/>
      <selection pane="bottomLeft" activeCell="A6" sqref="A6"/>
      <selection pane="bottomRight"/>
    </sheetView>
  </sheetViews>
  <sheetFormatPr defaultRowHeight="12"/>
  <cols>
    <col min="1" max="1" width="11.125" style="817" customWidth="1"/>
    <col min="2" max="2" width="6.625" style="818" customWidth="1"/>
    <col min="3" max="38" width="7.875" style="804" customWidth="1"/>
    <col min="39" max="16384" width="9" style="804"/>
  </cols>
  <sheetData>
    <row r="1" spans="1:38" s="801" customFormat="1" ht="16.5" customHeight="1">
      <c r="A1" s="144" t="s">
        <v>453</v>
      </c>
      <c r="B1" s="151"/>
      <c r="C1" s="156"/>
      <c r="D1" s="156"/>
      <c r="E1" s="156"/>
      <c r="F1" s="156"/>
      <c r="G1" s="156"/>
      <c r="H1" s="156"/>
      <c r="I1" s="156"/>
      <c r="J1" s="156"/>
      <c r="K1" s="156"/>
      <c r="L1" s="156"/>
      <c r="M1" s="156"/>
      <c r="N1" s="156"/>
      <c r="O1" s="156"/>
      <c r="P1" s="156"/>
      <c r="Q1" s="156"/>
      <c r="R1" s="156"/>
      <c r="S1" s="156"/>
      <c r="T1" s="156"/>
      <c r="U1" s="156"/>
      <c r="V1" s="156"/>
      <c r="W1" s="156"/>
      <c r="X1" s="156"/>
      <c r="Y1" s="156"/>
      <c r="Z1" s="156"/>
      <c r="AA1" s="156"/>
      <c r="AB1" s="156"/>
      <c r="AC1" s="156"/>
      <c r="AD1" s="156"/>
      <c r="AE1" s="156"/>
      <c r="AF1" s="156"/>
      <c r="AG1" s="156"/>
      <c r="AH1" s="156"/>
      <c r="AI1" s="156"/>
      <c r="AJ1" s="156"/>
      <c r="AK1" s="156"/>
      <c r="AL1" s="149" t="s">
        <v>810</v>
      </c>
    </row>
    <row r="2" spans="1:38" ht="40.5" customHeight="1">
      <c r="A2" s="802"/>
      <c r="B2" s="803"/>
      <c r="C2" s="1277" t="s">
        <v>649</v>
      </c>
      <c r="D2" s="1277"/>
      <c r="E2" s="1277"/>
      <c r="F2" s="1277"/>
      <c r="G2" s="1277" t="s">
        <v>650</v>
      </c>
      <c r="H2" s="1277"/>
      <c r="I2" s="1277"/>
      <c r="J2" s="1277"/>
      <c r="K2" s="1287" t="s">
        <v>674</v>
      </c>
      <c r="L2" s="1288"/>
      <c r="M2" s="1288"/>
      <c r="N2" s="1289"/>
      <c r="O2" s="1290" t="s">
        <v>767</v>
      </c>
      <c r="P2" s="1291"/>
      <c r="Q2" s="1291"/>
      <c r="R2" s="1292"/>
      <c r="S2" s="1272" t="s">
        <v>651</v>
      </c>
      <c r="T2" s="1283"/>
      <c r="U2" s="1283"/>
      <c r="V2" s="1273"/>
      <c r="W2" s="1272" t="s">
        <v>652</v>
      </c>
      <c r="X2" s="1283"/>
      <c r="Y2" s="1283"/>
      <c r="Z2" s="1273"/>
      <c r="AA2" s="1272" t="s">
        <v>653</v>
      </c>
      <c r="AB2" s="1283"/>
      <c r="AC2" s="1273"/>
      <c r="AD2" s="1272" t="s">
        <v>754</v>
      </c>
      <c r="AE2" s="1273"/>
      <c r="AF2" s="1272" t="s">
        <v>788</v>
      </c>
      <c r="AG2" s="1273"/>
      <c r="AH2" s="1272" t="s">
        <v>789</v>
      </c>
      <c r="AI2" s="1273"/>
      <c r="AJ2" s="1272" t="s">
        <v>790</v>
      </c>
      <c r="AK2" s="1273"/>
      <c r="AL2" s="909" t="s">
        <v>757</v>
      </c>
    </row>
    <row r="3" spans="1:38" ht="12" customHeight="1">
      <c r="A3" s="819"/>
      <c r="B3" s="820"/>
      <c r="C3" s="1136" t="s">
        <v>454</v>
      </c>
      <c r="D3" s="1136"/>
      <c r="E3" s="1136"/>
      <c r="F3" s="1293"/>
      <c r="G3" s="1136" t="s">
        <v>454</v>
      </c>
      <c r="H3" s="1136"/>
      <c r="I3" s="1293"/>
      <c r="J3" s="1277" t="s">
        <v>455</v>
      </c>
      <c r="K3" s="1108" t="s">
        <v>457</v>
      </c>
      <c r="L3" s="1110"/>
      <c r="M3" s="1111"/>
      <c r="N3" s="1284" t="s">
        <v>655</v>
      </c>
      <c r="O3" s="1108" t="s">
        <v>457</v>
      </c>
      <c r="P3" s="1110"/>
      <c r="Q3" s="1111"/>
      <c r="R3" s="1284" t="s">
        <v>655</v>
      </c>
      <c r="S3" s="1226" t="s">
        <v>656</v>
      </c>
      <c r="T3" s="1226" t="s">
        <v>657</v>
      </c>
      <c r="U3" s="1226" t="s">
        <v>658</v>
      </c>
      <c r="V3" s="1226" t="s">
        <v>659</v>
      </c>
      <c r="W3" s="1226" t="s">
        <v>656</v>
      </c>
      <c r="X3" s="1226" t="s">
        <v>657</v>
      </c>
      <c r="Y3" s="1226" t="s">
        <v>658</v>
      </c>
      <c r="Z3" s="1226" t="s">
        <v>659</v>
      </c>
      <c r="AA3" s="1226" t="s">
        <v>656</v>
      </c>
      <c r="AB3" s="1226" t="s">
        <v>657</v>
      </c>
      <c r="AC3" s="1226" t="s">
        <v>658</v>
      </c>
      <c r="AD3" s="1226" t="s">
        <v>755</v>
      </c>
      <c r="AE3" s="1226" t="s">
        <v>756</v>
      </c>
      <c r="AF3" s="1226" t="s">
        <v>791</v>
      </c>
      <c r="AG3" s="1226" t="s">
        <v>792</v>
      </c>
      <c r="AH3" s="1226" t="s">
        <v>791</v>
      </c>
      <c r="AI3" s="1226" t="s">
        <v>792</v>
      </c>
      <c r="AJ3" s="1226" t="s">
        <v>791</v>
      </c>
      <c r="AK3" s="1226" t="s">
        <v>792</v>
      </c>
      <c r="AL3" s="917"/>
    </row>
    <row r="4" spans="1:38">
      <c r="A4" s="819"/>
      <c r="B4" s="820"/>
      <c r="C4" s="1276" t="s">
        <v>457</v>
      </c>
      <c r="D4" s="1276"/>
      <c r="E4" s="1276"/>
      <c r="F4" s="1277" t="s">
        <v>458</v>
      </c>
      <c r="G4" s="1276" t="s">
        <v>457</v>
      </c>
      <c r="H4" s="1276"/>
      <c r="I4" s="1277" t="s">
        <v>458</v>
      </c>
      <c r="J4" s="1294"/>
      <c r="K4" s="1279" t="s">
        <v>656</v>
      </c>
      <c r="L4" s="1279" t="s">
        <v>660</v>
      </c>
      <c r="M4" s="1279" t="s">
        <v>658</v>
      </c>
      <c r="N4" s="1285"/>
      <c r="O4" s="1279" t="s">
        <v>656</v>
      </c>
      <c r="P4" s="1279" t="s">
        <v>660</v>
      </c>
      <c r="Q4" s="1279" t="s">
        <v>658</v>
      </c>
      <c r="R4" s="1285"/>
      <c r="S4" s="1281"/>
      <c r="T4" s="1281"/>
      <c r="U4" s="1281"/>
      <c r="V4" s="1281"/>
      <c r="W4" s="1281"/>
      <c r="X4" s="1281"/>
      <c r="Y4" s="1281"/>
      <c r="Z4" s="1281"/>
      <c r="AA4" s="1281"/>
      <c r="AB4" s="1281"/>
      <c r="AC4" s="1281"/>
      <c r="AD4" s="1274"/>
      <c r="AE4" s="1274"/>
      <c r="AF4" s="1274"/>
      <c r="AG4" s="1274"/>
      <c r="AH4" s="1274"/>
      <c r="AI4" s="1274"/>
      <c r="AJ4" s="1274"/>
      <c r="AK4" s="1274"/>
      <c r="AL4" s="917"/>
    </row>
    <row r="5" spans="1:38">
      <c r="A5" s="652"/>
      <c r="B5" s="653"/>
      <c r="C5" s="654" t="s">
        <v>459</v>
      </c>
      <c r="D5" s="601" t="s">
        <v>460</v>
      </c>
      <c r="E5" s="601" t="s">
        <v>461</v>
      </c>
      <c r="F5" s="1278"/>
      <c r="G5" s="654" t="s">
        <v>459</v>
      </c>
      <c r="H5" s="601" t="s">
        <v>460</v>
      </c>
      <c r="I5" s="1278"/>
      <c r="J5" s="1278"/>
      <c r="K5" s="1280"/>
      <c r="L5" s="1280"/>
      <c r="M5" s="1280"/>
      <c r="N5" s="1286"/>
      <c r="O5" s="1280"/>
      <c r="P5" s="1280"/>
      <c r="Q5" s="1280"/>
      <c r="R5" s="1286"/>
      <c r="S5" s="1282"/>
      <c r="T5" s="1282"/>
      <c r="U5" s="1282"/>
      <c r="V5" s="1282"/>
      <c r="W5" s="1282"/>
      <c r="X5" s="1282"/>
      <c r="Y5" s="1282"/>
      <c r="Z5" s="1282"/>
      <c r="AA5" s="1282"/>
      <c r="AB5" s="1282"/>
      <c r="AC5" s="1282"/>
      <c r="AD5" s="1275"/>
      <c r="AE5" s="1275"/>
      <c r="AF5" s="1275"/>
      <c r="AG5" s="1275"/>
      <c r="AH5" s="1275"/>
      <c r="AI5" s="1275"/>
      <c r="AJ5" s="1275"/>
      <c r="AK5" s="1275"/>
      <c r="AL5" s="918"/>
    </row>
    <row r="6" spans="1:38" ht="15" customHeight="1">
      <c r="A6" s="1076" t="s">
        <v>802</v>
      </c>
      <c r="B6" s="315" t="s">
        <v>463</v>
      </c>
      <c r="C6" s="315">
        <v>23</v>
      </c>
      <c r="D6" s="315">
        <v>20</v>
      </c>
      <c r="E6" s="315">
        <v>28</v>
      </c>
      <c r="F6" s="315">
        <v>293</v>
      </c>
      <c r="G6" s="315" t="s">
        <v>241</v>
      </c>
      <c r="H6" s="315">
        <v>1</v>
      </c>
      <c r="I6" s="315" t="s">
        <v>241</v>
      </c>
      <c r="J6" s="315">
        <v>32678</v>
      </c>
      <c r="K6" s="315">
        <v>234</v>
      </c>
      <c r="L6" s="315">
        <v>714</v>
      </c>
      <c r="M6" s="315">
        <v>1131</v>
      </c>
      <c r="N6" s="315">
        <v>3339</v>
      </c>
      <c r="O6" s="315">
        <v>36018</v>
      </c>
      <c r="P6" s="315">
        <v>36174</v>
      </c>
      <c r="Q6" s="315">
        <v>36354</v>
      </c>
      <c r="R6" s="315">
        <v>35608</v>
      </c>
      <c r="S6" s="315">
        <v>36426</v>
      </c>
      <c r="T6" s="315">
        <v>35985</v>
      </c>
      <c r="U6" s="315">
        <v>35360</v>
      </c>
      <c r="V6" s="315">
        <v>35585</v>
      </c>
      <c r="W6" s="315">
        <v>36517</v>
      </c>
      <c r="X6" s="315">
        <v>36201</v>
      </c>
      <c r="Y6" s="315">
        <v>36170</v>
      </c>
      <c r="Z6" s="315">
        <v>35239</v>
      </c>
      <c r="AA6" s="315">
        <v>60</v>
      </c>
      <c r="AB6" s="315">
        <v>62</v>
      </c>
      <c r="AC6" s="315">
        <v>61</v>
      </c>
      <c r="AD6" s="315">
        <v>37651</v>
      </c>
      <c r="AE6" s="315">
        <v>38402</v>
      </c>
      <c r="AF6" s="315">
        <v>35384</v>
      </c>
      <c r="AG6" s="315">
        <v>36970</v>
      </c>
      <c r="AH6" s="315">
        <v>1</v>
      </c>
      <c r="AI6" s="315">
        <v>3</v>
      </c>
      <c r="AJ6" s="315">
        <v>118</v>
      </c>
      <c r="AK6" s="315">
        <v>122</v>
      </c>
      <c r="AL6" s="315">
        <v>12302</v>
      </c>
    </row>
    <row r="7" spans="1:38" ht="15" customHeight="1">
      <c r="A7" s="1077"/>
      <c r="B7" s="521" t="s">
        <v>464</v>
      </c>
      <c r="C7" s="521" t="s">
        <v>241</v>
      </c>
      <c r="D7" s="521" t="s">
        <v>241</v>
      </c>
      <c r="E7" s="521" t="s">
        <v>241</v>
      </c>
      <c r="F7" s="521">
        <v>22</v>
      </c>
      <c r="G7" s="521" t="s">
        <v>241</v>
      </c>
      <c r="H7" s="521" t="s">
        <v>241</v>
      </c>
      <c r="I7" s="521" t="s">
        <v>241</v>
      </c>
      <c r="J7" s="521">
        <v>3674</v>
      </c>
      <c r="K7" s="521">
        <v>1</v>
      </c>
      <c r="L7" s="521">
        <v>9</v>
      </c>
      <c r="M7" s="521">
        <v>17</v>
      </c>
      <c r="N7" s="521">
        <v>49</v>
      </c>
      <c r="O7" s="521">
        <v>693</v>
      </c>
      <c r="P7" s="521">
        <v>714</v>
      </c>
      <c r="Q7" s="521">
        <v>728</v>
      </c>
      <c r="R7" s="521">
        <v>737</v>
      </c>
      <c r="S7" s="521">
        <v>334</v>
      </c>
      <c r="T7" s="521">
        <v>319</v>
      </c>
      <c r="U7" s="521">
        <v>317</v>
      </c>
      <c r="V7" s="521">
        <v>334</v>
      </c>
      <c r="W7" s="521">
        <v>332</v>
      </c>
      <c r="X7" s="521">
        <v>323</v>
      </c>
      <c r="Y7" s="521">
        <v>317</v>
      </c>
      <c r="Z7" s="521">
        <v>331</v>
      </c>
      <c r="AA7" s="521">
        <v>21</v>
      </c>
      <c r="AB7" s="521">
        <v>18</v>
      </c>
      <c r="AC7" s="521">
        <v>18</v>
      </c>
      <c r="AD7" s="521">
        <v>360</v>
      </c>
      <c r="AE7" s="521">
        <v>533</v>
      </c>
      <c r="AF7" s="521">
        <v>369</v>
      </c>
      <c r="AG7" s="521">
        <v>531</v>
      </c>
      <c r="AH7" s="521" t="s">
        <v>241</v>
      </c>
      <c r="AI7" s="521" t="s">
        <v>241</v>
      </c>
      <c r="AJ7" s="521" t="s">
        <v>241</v>
      </c>
      <c r="AK7" s="521" t="s">
        <v>241</v>
      </c>
      <c r="AL7" s="521">
        <v>24024</v>
      </c>
    </row>
    <row r="8" spans="1:38" ht="15" customHeight="1">
      <c r="A8" s="1079" t="s">
        <v>793</v>
      </c>
      <c r="B8" s="655" t="s">
        <v>463</v>
      </c>
      <c r="C8" s="655">
        <f t="shared" ref="C8:AL8" si="0">IF(SUM(C10,C12,C14,C16,C18,C20,C22,C24)=0,"-",SUM(C10,C12,C14,C16,C18,C20,C22,C24))</f>
        <v>2</v>
      </c>
      <c r="D8" s="655">
        <f t="shared" si="0"/>
        <v>1</v>
      </c>
      <c r="E8" s="655">
        <f t="shared" si="0"/>
        <v>1</v>
      </c>
      <c r="F8" s="655">
        <f t="shared" si="0"/>
        <v>9</v>
      </c>
      <c r="G8" s="655" t="str">
        <f t="shared" si="0"/>
        <v>-</v>
      </c>
      <c r="H8" s="655" t="str">
        <f t="shared" si="0"/>
        <v>-</v>
      </c>
      <c r="I8" s="655" t="str">
        <f t="shared" si="0"/>
        <v>-</v>
      </c>
      <c r="J8" s="655">
        <f t="shared" si="0"/>
        <v>1529</v>
      </c>
      <c r="K8" s="655">
        <f t="shared" si="0"/>
        <v>15</v>
      </c>
      <c r="L8" s="655">
        <f t="shared" si="0"/>
        <v>27</v>
      </c>
      <c r="M8" s="655">
        <f t="shared" si="0"/>
        <v>43</v>
      </c>
      <c r="N8" s="655">
        <f t="shared" si="0"/>
        <v>124</v>
      </c>
      <c r="O8" s="655">
        <f t="shared" si="0"/>
        <v>1571</v>
      </c>
      <c r="P8" s="655">
        <f t="shared" si="0"/>
        <v>1576</v>
      </c>
      <c r="Q8" s="655">
        <f t="shared" si="0"/>
        <v>1567</v>
      </c>
      <c r="R8" s="655">
        <f t="shared" si="0"/>
        <v>1470</v>
      </c>
      <c r="S8" s="655">
        <f t="shared" si="0"/>
        <v>1547</v>
      </c>
      <c r="T8" s="655">
        <f t="shared" si="0"/>
        <v>1550</v>
      </c>
      <c r="U8" s="655">
        <f t="shared" si="0"/>
        <v>1555</v>
      </c>
      <c r="V8" s="655">
        <f t="shared" si="0"/>
        <v>1510</v>
      </c>
      <c r="W8" s="655">
        <f t="shared" si="0"/>
        <v>1551</v>
      </c>
      <c r="X8" s="655">
        <f t="shared" si="0"/>
        <v>1554</v>
      </c>
      <c r="Y8" s="655">
        <f t="shared" si="0"/>
        <v>1556</v>
      </c>
      <c r="Z8" s="655">
        <f t="shared" si="0"/>
        <v>1513</v>
      </c>
      <c r="AA8" s="655" t="str">
        <f t="shared" si="0"/>
        <v>-</v>
      </c>
      <c r="AB8" s="655">
        <f t="shared" si="0"/>
        <v>1</v>
      </c>
      <c r="AC8" s="655">
        <f t="shared" si="0"/>
        <v>2</v>
      </c>
      <c r="AD8" s="655">
        <f t="shared" si="0"/>
        <v>1631</v>
      </c>
      <c r="AE8" s="655">
        <f t="shared" si="0"/>
        <v>1544</v>
      </c>
      <c r="AF8" s="655">
        <f t="shared" si="0"/>
        <v>1508</v>
      </c>
      <c r="AG8" s="655">
        <f t="shared" si="0"/>
        <v>1616</v>
      </c>
      <c r="AH8" s="655" t="str">
        <f t="shared" si="0"/>
        <v>-</v>
      </c>
      <c r="AI8" s="655" t="str">
        <f t="shared" si="0"/>
        <v>-</v>
      </c>
      <c r="AJ8" s="655" t="str">
        <f t="shared" si="0"/>
        <v>-</v>
      </c>
      <c r="AK8" s="655" t="str">
        <f t="shared" si="0"/>
        <v>-</v>
      </c>
      <c r="AL8" s="655">
        <f t="shared" si="0"/>
        <v>1536</v>
      </c>
    </row>
    <row r="9" spans="1:38" ht="15" customHeight="1">
      <c r="A9" s="1080"/>
      <c r="B9" s="656" t="s">
        <v>464</v>
      </c>
      <c r="C9" s="656" t="str">
        <f t="shared" ref="C9:AL9" si="1">IF(SUM(C11,C13,C15,C17,C19,C21,C23,C25)=0,"-",SUM(C11,C13,C15,C17,C19,C21,C23,C25))</f>
        <v>-</v>
      </c>
      <c r="D9" s="656" t="str">
        <f t="shared" si="1"/>
        <v>-</v>
      </c>
      <c r="E9" s="656" t="str">
        <f t="shared" si="1"/>
        <v>-</v>
      </c>
      <c r="F9" s="656" t="str">
        <f t="shared" si="1"/>
        <v>-</v>
      </c>
      <c r="G9" s="656" t="str">
        <f t="shared" si="1"/>
        <v>-</v>
      </c>
      <c r="H9" s="656" t="str">
        <f t="shared" si="1"/>
        <v>-</v>
      </c>
      <c r="I9" s="656" t="str">
        <f t="shared" si="1"/>
        <v>-</v>
      </c>
      <c r="J9" s="656" t="str">
        <f t="shared" si="1"/>
        <v>-</v>
      </c>
      <c r="K9" s="656" t="str">
        <f t="shared" si="1"/>
        <v>-</v>
      </c>
      <c r="L9" s="656" t="str">
        <f t="shared" si="1"/>
        <v>-</v>
      </c>
      <c r="M9" s="656" t="str">
        <f t="shared" si="1"/>
        <v>-</v>
      </c>
      <c r="N9" s="656" t="str">
        <f t="shared" si="1"/>
        <v>-</v>
      </c>
      <c r="O9" s="656" t="str">
        <f t="shared" si="1"/>
        <v>-</v>
      </c>
      <c r="P9" s="656" t="str">
        <f t="shared" si="1"/>
        <v>-</v>
      </c>
      <c r="Q9" s="656" t="str">
        <f t="shared" si="1"/>
        <v>-</v>
      </c>
      <c r="R9" s="656" t="str">
        <f t="shared" si="1"/>
        <v>-</v>
      </c>
      <c r="S9" s="656" t="str">
        <f t="shared" si="1"/>
        <v>-</v>
      </c>
      <c r="T9" s="656" t="str">
        <f t="shared" si="1"/>
        <v>-</v>
      </c>
      <c r="U9" s="656" t="str">
        <f t="shared" si="1"/>
        <v>-</v>
      </c>
      <c r="V9" s="656" t="str">
        <f t="shared" si="1"/>
        <v>-</v>
      </c>
      <c r="W9" s="656" t="str">
        <f t="shared" si="1"/>
        <v>-</v>
      </c>
      <c r="X9" s="656" t="str">
        <f t="shared" si="1"/>
        <v>-</v>
      </c>
      <c r="Y9" s="656" t="str">
        <f t="shared" si="1"/>
        <v>-</v>
      </c>
      <c r="Z9" s="656" t="str">
        <f t="shared" si="1"/>
        <v>-</v>
      </c>
      <c r="AA9" s="656" t="str">
        <f t="shared" si="1"/>
        <v>-</v>
      </c>
      <c r="AB9" s="656" t="str">
        <f t="shared" si="1"/>
        <v>-</v>
      </c>
      <c r="AC9" s="656" t="str">
        <f t="shared" si="1"/>
        <v>-</v>
      </c>
      <c r="AD9" s="656" t="str">
        <f t="shared" si="1"/>
        <v>-</v>
      </c>
      <c r="AE9" s="656" t="str">
        <f t="shared" si="1"/>
        <v>-</v>
      </c>
      <c r="AF9" s="656">
        <f t="shared" si="1"/>
        <v>14</v>
      </c>
      <c r="AG9" s="656">
        <f t="shared" si="1"/>
        <v>21</v>
      </c>
      <c r="AH9" s="656" t="str">
        <f t="shared" si="1"/>
        <v>-</v>
      </c>
      <c r="AI9" s="656" t="str">
        <f t="shared" si="1"/>
        <v>-</v>
      </c>
      <c r="AJ9" s="656" t="str">
        <f t="shared" si="1"/>
        <v>-</v>
      </c>
      <c r="AK9" s="656" t="str">
        <f t="shared" si="1"/>
        <v>-</v>
      </c>
      <c r="AL9" s="656" t="str">
        <f t="shared" si="1"/>
        <v>-</v>
      </c>
    </row>
    <row r="10" spans="1:38" ht="15" customHeight="1">
      <c r="A10" s="1082" t="s">
        <v>794</v>
      </c>
      <c r="B10" s="319" t="s">
        <v>463</v>
      </c>
      <c r="C10" s="319" t="s">
        <v>856</v>
      </c>
      <c r="D10" s="319" t="s">
        <v>856</v>
      </c>
      <c r="E10" s="319" t="s">
        <v>856</v>
      </c>
      <c r="F10" s="319">
        <v>4</v>
      </c>
      <c r="G10" s="319" t="s">
        <v>856</v>
      </c>
      <c r="H10" s="319" t="s">
        <v>856</v>
      </c>
      <c r="I10" s="319" t="s">
        <v>856</v>
      </c>
      <c r="J10" s="319">
        <v>1067</v>
      </c>
      <c r="K10" s="319">
        <v>10</v>
      </c>
      <c r="L10" s="319">
        <v>21</v>
      </c>
      <c r="M10" s="319">
        <v>33</v>
      </c>
      <c r="N10" s="319">
        <v>96</v>
      </c>
      <c r="O10" s="319">
        <v>1121</v>
      </c>
      <c r="P10" s="319">
        <v>1140</v>
      </c>
      <c r="Q10" s="319">
        <v>1154</v>
      </c>
      <c r="R10" s="319">
        <v>1066</v>
      </c>
      <c r="S10" s="319">
        <v>1121</v>
      </c>
      <c r="T10" s="319">
        <v>1114</v>
      </c>
      <c r="U10" s="319">
        <v>1125</v>
      </c>
      <c r="V10" s="319">
        <v>1138</v>
      </c>
      <c r="W10" s="319">
        <v>1123</v>
      </c>
      <c r="X10" s="319">
        <v>1117</v>
      </c>
      <c r="Y10" s="319">
        <v>1128</v>
      </c>
      <c r="Z10" s="319">
        <v>1137</v>
      </c>
      <c r="AA10" s="319" t="s">
        <v>856</v>
      </c>
      <c r="AB10" s="319" t="s">
        <v>856</v>
      </c>
      <c r="AC10" s="319">
        <v>1</v>
      </c>
      <c r="AD10" s="319">
        <v>1191</v>
      </c>
      <c r="AE10" s="319">
        <v>1098</v>
      </c>
      <c r="AF10" s="319">
        <v>1124</v>
      </c>
      <c r="AG10" s="319">
        <v>1218</v>
      </c>
      <c r="AH10" s="319" t="s">
        <v>856</v>
      </c>
      <c r="AI10" s="319" t="s">
        <v>856</v>
      </c>
      <c r="AJ10" s="319" t="s">
        <v>856</v>
      </c>
      <c r="AK10" s="319" t="s">
        <v>856</v>
      </c>
      <c r="AL10" s="319">
        <v>1120</v>
      </c>
    </row>
    <row r="11" spans="1:38" ht="15" customHeight="1">
      <c r="A11" s="1083"/>
      <c r="B11" s="320" t="s">
        <v>464</v>
      </c>
      <c r="C11" s="320" t="s">
        <v>856</v>
      </c>
      <c r="D11" s="320" t="s">
        <v>856</v>
      </c>
      <c r="E11" s="320" t="s">
        <v>856</v>
      </c>
      <c r="F11" s="320" t="s">
        <v>856</v>
      </c>
      <c r="G11" s="320" t="s">
        <v>856</v>
      </c>
      <c r="H11" s="320" t="s">
        <v>856</v>
      </c>
      <c r="I11" s="320" t="s">
        <v>856</v>
      </c>
      <c r="J11" s="320" t="s">
        <v>856</v>
      </c>
      <c r="K11" s="320" t="s">
        <v>856</v>
      </c>
      <c r="L11" s="320" t="s">
        <v>856</v>
      </c>
      <c r="M11" s="320" t="s">
        <v>856</v>
      </c>
      <c r="N11" s="320" t="s">
        <v>856</v>
      </c>
      <c r="O11" s="320" t="s">
        <v>856</v>
      </c>
      <c r="P11" s="320" t="s">
        <v>856</v>
      </c>
      <c r="Q11" s="320" t="s">
        <v>856</v>
      </c>
      <c r="R11" s="320" t="s">
        <v>856</v>
      </c>
      <c r="S11" s="320" t="s">
        <v>856</v>
      </c>
      <c r="T11" s="320" t="s">
        <v>856</v>
      </c>
      <c r="U11" s="320" t="s">
        <v>856</v>
      </c>
      <c r="V11" s="320" t="s">
        <v>856</v>
      </c>
      <c r="W11" s="320" t="s">
        <v>856</v>
      </c>
      <c r="X11" s="320" t="s">
        <v>856</v>
      </c>
      <c r="Y11" s="320" t="s">
        <v>856</v>
      </c>
      <c r="Z11" s="320" t="s">
        <v>856</v>
      </c>
      <c r="AA11" s="320" t="s">
        <v>856</v>
      </c>
      <c r="AB11" s="320" t="s">
        <v>856</v>
      </c>
      <c r="AC11" s="320" t="s">
        <v>856</v>
      </c>
      <c r="AD11" s="320" t="s">
        <v>856</v>
      </c>
      <c r="AE11" s="320" t="s">
        <v>856</v>
      </c>
      <c r="AF11" s="320" t="s">
        <v>856</v>
      </c>
      <c r="AG11" s="320" t="s">
        <v>856</v>
      </c>
      <c r="AH11" s="320" t="s">
        <v>856</v>
      </c>
      <c r="AI11" s="320" t="s">
        <v>856</v>
      </c>
      <c r="AJ11" s="320" t="s">
        <v>856</v>
      </c>
      <c r="AK11" s="320" t="s">
        <v>856</v>
      </c>
      <c r="AL11" s="320" t="s">
        <v>856</v>
      </c>
    </row>
    <row r="12" spans="1:38" ht="15" customHeight="1">
      <c r="A12" s="1082" t="s">
        <v>795</v>
      </c>
      <c r="B12" s="319" t="s">
        <v>463</v>
      </c>
      <c r="C12" s="319" t="s">
        <v>856</v>
      </c>
      <c r="D12" s="319" t="s">
        <v>856</v>
      </c>
      <c r="E12" s="319" t="s">
        <v>856</v>
      </c>
      <c r="F12" s="319" t="s">
        <v>856</v>
      </c>
      <c r="G12" s="319" t="s">
        <v>856</v>
      </c>
      <c r="H12" s="319" t="s">
        <v>856</v>
      </c>
      <c r="I12" s="319" t="s">
        <v>856</v>
      </c>
      <c r="J12" s="319">
        <v>151</v>
      </c>
      <c r="K12" s="319">
        <v>1</v>
      </c>
      <c r="L12" s="319">
        <v>3</v>
      </c>
      <c r="M12" s="319">
        <v>3</v>
      </c>
      <c r="N12" s="319">
        <v>8</v>
      </c>
      <c r="O12" s="319">
        <v>177</v>
      </c>
      <c r="P12" s="319">
        <v>170</v>
      </c>
      <c r="Q12" s="319">
        <v>166</v>
      </c>
      <c r="R12" s="319">
        <v>136</v>
      </c>
      <c r="S12" s="319">
        <v>174</v>
      </c>
      <c r="T12" s="319">
        <v>176</v>
      </c>
      <c r="U12" s="319">
        <v>174</v>
      </c>
      <c r="V12" s="319">
        <v>126</v>
      </c>
      <c r="W12" s="319">
        <v>174</v>
      </c>
      <c r="X12" s="319">
        <v>179</v>
      </c>
      <c r="Y12" s="319">
        <v>172</v>
      </c>
      <c r="Z12" s="319">
        <v>128</v>
      </c>
      <c r="AA12" s="319" t="s">
        <v>856</v>
      </c>
      <c r="AB12" s="319" t="s">
        <v>856</v>
      </c>
      <c r="AC12" s="319" t="s">
        <v>856</v>
      </c>
      <c r="AD12" s="319">
        <v>155</v>
      </c>
      <c r="AE12" s="319">
        <v>150</v>
      </c>
      <c r="AF12" s="319">
        <v>138</v>
      </c>
      <c r="AG12" s="319">
        <v>134</v>
      </c>
      <c r="AH12" s="319" t="s">
        <v>856</v>
      </c>
      <c r="AI12" s="319" t="s">
        <v>856</v>
      </c>
      <c r="AJ12" s="319" t="s">
        <v>856</v>
      </c>
      <c r="AK12" s="319" t="s">
        <v>856</v>
      </c>
      <c r="AL12" s="319">
        <v>157</v>
      </c>
    </row>
    <row r="13" spans="1:38" ht="15" customHeight="1">
      <c r="A13" s="1083"/>
      <c r="B13" s="320" t="s">
        <v>464</v>
      </c>
      <c r="C13" s="320" t="s">
        <v>856</v>
      </c>
      <c r="D13" s="320" t="s">
        <v>856</v>
      </c>
      <c r="E13" s="320" t="s">
        <v>856</v>
      </c>
      <c r="F13" s="320" t="s">
        <v>856</v>
      </c>
      <c r="G13" s="320" t="s">
        <v>856</v>
      </c>
      <c r="H13" s="320" t="s">
        <v>856</v>
      </c>
      <c r="I13" s="320" t="s">
        <v>856</v>
      </c>
      <c r="J13" s="320" t="s">
        <v>856</v>
      </c>
      <c r="K13" s="320" t="s">
        <v>856</v>
      </c>
      <c r="L13" s="320" t="s">
        <v>856</v>
      </c>
      <c r="M13" s="320" t="s">
        <v>856</v>
      </c>
      <c r="N13" s="320" t="s">
        <v>856</v>
      </c>
      <c r="O13" s="320" t="s">
        <v>856</v>
      </c>
      <c r="P13" s="320" t="s">
        <v>856</v>
      </c>
      <c r="Q13" s="320" t="s">
        <v>856</v>
      </c>
      <c r="R13" s="320" t="s">
        <v>856</v>
      </c>
      <c r="S13" s="320" t="s">
        <v>856</v>
      </c>
      <c r="T13" s="320" t="s">
        <v>856</v>
      </c>
      <c r="U13" s="320" t="s">
        <v>856</v>
      </c>
      <c r="V13" s="320" t="s">
        <v>856</v>
      </c>
      <c r="W13" s="320" t="s">
        <v>856</v>
      </c>
      <c r="X13" s="320" t="s">
        <v>856</v>
      </c>
      <c r="Y13" s="320" t="s">
        <v>856</v>
      </c>
      <c r="Z13" s="320" t="s">
        <v>856</v>
      </c>
      <c r="AA13" s="320" t="s">
        <v>856</v>
      </c>
      <c r="AB13" s="320" t="s">
        <v>856</v>
      </c>
      <c r="AC13" s="320" t="s">
        <v>856</v>
      </c>
      <c r="AD13" s="320" t="s">
        <v>856</v>
      </c>
      <c r="AE13" s="320" t="s">
        <v>856</v>
      </c>
      <c r="AF13" s="320" t="s">
        <v>856</v>
      </c>
      <c r="AG13" s="320" t="s">
        <v>856</v>
      </c>
      <c r="AH13" s="320" t="s">
        <v>856</v>
      </c>
      <c r="AI13" s="320" t="s">
        <v>856</v>
      </c>
      <c r="AJ13" s="320" t="s">
        <v>856</v>
      </c>
      <c r="AK13" s="320" t="s">
        <v>856</v>
      </c>
      <c r="AL13" s="320" t="s">
        <v>856</v>
      </c>
    </row>
    <row r="14" spans="1:38" ht="15" customHeight="1">
      <c r="A14" s="1082" t="s">
        <v>796</v>
      </c>
      <c r="B14" s="319" t="s">
        <v>463</v>
      </c>
      <c r="C14" s="319" t="s">
        <v>856</v>
      </c>
      <c r="D14" s="319" t="s">
        <v>856</v>
      </c>
      <c r="E14" s="319" t="s">
        <v>856</v>
      </c>
      <c r="F14" s="319">
        <v>1</v>
      </c>
      <c r="G14" s="319" t="s">
        <v>856</v>
      </c>
      <c r="H14" s="319" t="s">
        <v>856</v>
      </c>
      <c r="I14" s="319" t="s">
        <v>856</v>
      </c>
      <c r="J14" s="319">
        <v>57</v>
      </c>
      <c r="K14" s="319">
        <v>1</v>
      </c>
      <c r="L14" s="319">
        <v>2</v>
      </c>
      <c r="M14" s="319">
        <v>1</v>
      </c>
      <c r="N14" s="319">
        <v>4</v>
      </c>
      <c r="O14" s="319">
        <v>68</v>
      </c>
      <c r="P14" s="319">
        <v>59</v>
      </c>
      <c r="Q14" s="319">
        <v>51</v>
      </c>
      <c r="R14" s="319">
        <v>67</v>
      </c>
      <c r="S14" s="319">
        <v>55</v>
      </c>
      <c r="T14" s="319">
        <v>59</v>
      </c>
      <c r="U14" s="319">
        <v>58</v>
      </c>
      <c r="V14" s="319">
        <v>60</v>
      </c>
      <c r="W14" s="319">
        <v>55</v>
      </c>
      <c r="X14" s="319">
        <v>58</v>
      </c>
      <c r="Y14" s="319">
        <v>58</v>
      </c>
      <c r="Z14" s="319">
        <v>59</v>
      </c>
      <c r="AA14" s="319" t="s">
        <v>856</v>
      </c>
      <c r="AB14" s="319" t="s">
        <v>856</v>
      </c>
      <c r="AC14" s="319" t="s">
        <v>856</v>
      </c>
      <c r="AD14" s="319">
        <v>78</v>
      </c>
      <c r="AE14" s="319">
        <v>68</v>
      </c>
      <c r="AF14" s="319">
        <v>69</v>
      </c>
      <c r="AG14" s="319">
        <v>57</v>
      </c>
      <c r="AH14" s="319" t="s">
        <v>856</v>
      </c>
      <c r="AI14" s="319" t="s">
        <v>856</v>
      </c>
      <c r="AJ14" s="319" t="s">
        <v>856</v>
      </c>
      <c r="AK14" s="319" t="s">
        <v>856</v>
      </c>
      <c r="AL14" s="319">
        <v>57</v>
      </c>
    </row>
    <row r="15" spans="1:38" ht="15" customHeight="1">
      <c r="A15" s="1083"/>
      <c r="B15" s="320" t="s">
        <v>464</v>
      </c>
      <c r="C15" s="320" t="s">
        <v>856</v>
      </c>
      <c r="D15" s="320" t="s">
        <v>856</v>
      </c>
      <c r="E15" s="320" t="s">
        <v>856</v>
      </c>
      <c r="F15" s="320" t="s">
        <v>856</v>
      </c>
      <c r="G15" s="320" t="s">
        <v>856</v>
      </c>
      <c r="H15" s="320" t="s">
        <v>856</v>
      </c>
      <c r="I15" s="320" t="s">
        <v>856</v>
      </c>
      <c r="J15" s="320" t="s">
        <v>856</v>
      </c>
      <c r="K15" s="320" t="s">
        <v>856</v>
      </c>
      <c r="L15" s="320" t="s">
        <v>856</v>
      </c>
      <c r="M15" s="320" t="s">
        <v>856</v>
      </c>
      <c r="N15" s="320" t="s">
        <v>856</v>
      </c>
      <c r="O15" s="320" t="s">
        <v>856</v>
      </c>
      <c r="P15" s="320" t="s">
        <v>856</v>
      </c>
      <c r="Q15" s="320" t="s">
        <v>856</v>
      </c>
      <c r="R15" s="320" t="s">
        <v>856</v>
      </c>
      <c r="S15" s="320" t="s">
        <v>856</v>
      </c>
      <c r="T15" s="320" t="s">
        <v>856</v>
      </c>
      <c r="U15" s="320" t="s">
        <v>856</v>
      </c>
      <c r="V15" s="320" t="s">
        <v>856</v>
      </c>
      <c r="W15" s="320" t="s">
        <v>856</v>
      </c>
      <c r="X15" s="320" t="s">
        <v>856</v>
      </c>
      <c r="Y15" s="320" t="s">
        <v>856</v>
      </c>
      <c r="Z15" s="320" t="s">
        <v>856</v>
      </c>
      <c r="AA15" s="320" t="s">
        <v>856</v>
      </c>
      <c r="AB15" s="320" t="s">
        <v>856</v>
      </c>
      <c r="AC15" s="320" t="s">
        <v>856</v>
      </c>
      <c r="AD15" s="320" t="s">
        <v>856</v>
      </c>
      <c r="AE15" s="320" t="s">
        <v>856</v>
      </c>
      <c r="AF15" s="320" t="s">
        <v>856</v>
      </c>
      <c r="AG15" s="320" t="s">
        <v>856</v>
      </c>
      <c r="AH15" s="320" t="s">
        <v>856</v>
      </c>
      <c r="AI15" s="320" t="s">
        <v>856</v>
      </c>
      <c r="AJ15" s="320" t="s">
        <v>856</v>
      </c>
      <c r="AK15" s="320" t="s">
        <v>856</v>
      </c>
      <c r="AL15" s="320" t="s">
        <v>856</v>
      </c>
    </row>
    <row r="16" spans="1:38" ht="15" customHeight="1">
      <c r="A16" s="1082" t="s">
        <v>797</v>
      </c>
      <c r="B16" s="319" t="s">
        <v>463</v>
      </c>
      <c r="C16" s="319" t="s">
        <v>856</v>
      </c>
      <c r="D16" s="319" t="s">
        <v>856</v>
      </c>
      <c r="E16" s="319" t="s">
        <v>856</v>
      </c>
      <c r="F16" s="319">
        <v>1</v>
      </c>
      <c r="G16" s="319" t="s">
        <v>856</v>
      </c>
      <c r="H16" s="319" t="s">
        <v>856</v>
      </c>
      <c r="I16" s="319" t="s">
        <v>856</v>
      </c>
      <c r="J16" s="319">
        <v>49</v>
      </c>
      <c r="K16" s="319" t="s">
        <v>857</v>
      </c>
      <c r="L16" s="319" t="s">
        <v>857</v>
      </c>
      <c r="M16" s="319" t="s">
        <v>857</v>
      </c>
      <c r="N16" s="319">
        <v>4</v>
      </c>
      <c r="O16" s="319">
        <v>53</v>
      </c>
      <c r="P16" s="319">
        <v>53</v>
      </c>
      <c r="Q16" s="319">
        <v>46</v>
      </c>
      <c r="R16" s="319">
        <v>50</v>
      </c>
      <c r="S16" s="319">
        <v>51</v>
      </c>
      <c r="T16" s="319">
        <v>54</v>
      </c>
      <c r="U16" s="319">
        <v>50</v>
      </c>
      <c r="V16" s="319">
        <v>45</v>
      </c>
      <c r="W16" s="319">
        <v>51</v>
      </c>
      <c r="X16" s="319">
        <v>52</v>
      </c>
      <c r="Y16" s="319">
        <v>50</v>
      </c>
      <c r="Z16" s="319">
        <v>48</v>
      </c>
      <c r="AA16" s="319" t="s">
        <v>856</v>
      </c>
      <c r="AB16" s="319" t="s">
        <v>856</v>
      </c>
      <c r="AC16" s="319" t="s">
        <v>856</v>
      </c>
      <c r="AD16" s="319">
        <v>48</v>
      </c>
      <c r="AE16" s="319">
        <v>57</v>
      </c>
      <c r="AF16" s="319">
        <v>45</v>
      </c>
      <c r="AG16" s="319">
        <v>44</v>
      </c>
      <c r="AH16" s="319" t="s">
        <v>856</v>
      </c>
      <c r="AI16" s="319" t="s">
        <v>856</v>
      </c>
      <c r="AJ16" s="319" t="s">
        <v>856</v>
      </c>
      <c r="AK16" s="319" t="s">
        <v>856</v>
      </c>
      <c r="AL16" s="319">
        <v>50</v>
      </c>
    </row>
    <row r="17" spans="1:38" ht="15" customHeight="1">
      <c r="A17" s="1083"/>
      <c r="B17" s="320" t="s">
        <v>464</v>
      </c>
      <c r="C17" s="320" t="s">
        <v>856</v>
      </c>
      <c r="D17" s="320" t="s">
        <v>856</v>
      </c>
      <c r="E17" s="320" t="s">
        <v>856</v>
      </c>
      <c r="F17" s="320" t="s">
        <v>856</v>
      </c>
      <c r="G17" s="320" t="s">
        <v>856</v>
      </c>
      <c r="H17" s="320" t="s">
        <v>856</v>
      </c>
      <c r="I17" s="320" t="s">
        <v>856</v>
      </c>
      <c r="J17" s="320" t="s">
        <v>856</v>
      </c>
      <c r="K17" s="320" t="s">
        <v>856</v>
      </c>
      <c r="L17" s="320" t="s">
        <v>856</v>
      </c>
      <c r="M17" s="320" t="s">
        <v>856</v>
      </c>
      <c r="N17" s="320" t="s">
        <v>856</v>
      </c>
      <c r="O17" s="320" t="s">
        <v>856</v>
      </c>
      <c r="P17" s="320" t="s">
        <v>856</v>
      </c>
      <c r="Q17" s="320" t="s">
        <v>856</v>
      </c>
      <c r="R17" s="320" t="s">
        <v>856</v>
      </c>
      <c r="S17" s="320" t="s">
        <v>856</v>
      </c>
      <c r="T17" s="320" t="s">
        <v>856</v>
      </c>
      <c r="U17" s="320" t="s">
        <v>856</v>
      </c>
      <c r="V17" s="320" t="s">
        <v>856</v>
      </c>
      <c r="W17" s="320" t="s">
        <v>856</v>
      </c>
      <c r="X17" s="320" t="s">
        <v>856</v>
      </c>
      <c r="Y17" s="320" t="s">
        <v>856</v>
      </c>
      <c r="Z17" s="320" t="s">
        <v>856</v>
      </c>
      <c r="AA17" s="320" t="s">
        <v>856</v>
      </c>
      <c r="AB17" s="320" t="s">
        <v>856</v>
      </c>
      <c r="AC17" s="320" t="s">
        <v>856</v>
      </c>
      <c r="AD17" s="320" t="s">
        <v>856</v>
      </c>
      <c r="AE17" s="320" t="s">
        <v>856</v>
      </c>
      <c r="AF17" s="320" t="s">
        <v>856</v>
      </c>
      <c r="AG17" s="320" t="s">
        <v>856</v>
      </c>
      <c r="AH17" s="320" t="s">
        <v>856</v>
      </c>
      <c r="AI17" s="320" t="s">
        <v>856</v>
      </c>
      <c r="AJ17" s="320" t="s">
        <v>856</v>
      </c>
      <c r="AK17" s="320" t="s">
        <v>856</v>
      </c>
      <c r="AL17" s="320" t="s">
        <v>856</v>
      </c>
    </row>
    <row r="18" spans="1:38" ht="15" customHeight="1">
      <c r="A18" s="1082" t="s">
        <v>798</v>
      </c>
      <c r="B18" s="319" t="s">
        <v>463</v>
      </c>
      <c r="C18" s="319" t="s">
        <v>856</v>
      </c>
      <c r="D18" s="319" t="s">
        <v>856</v>
      </c>
      <c r="E18" s="319" t="s">
        <v>856</v>
      </c>
      <c r="F18" s="319" t="s">
        <v>856</v>
      </c>
      <c r="G18" s="319" t="s">
        <v>856</v>
      </c>
      <c r="H18" s="319" t="s">
        <v>856</v>
      </c>
      <c r="I18" s="319" t="s">
        <v>856</v>
      </c>
      <c r="J18" s="319">
        <v>66</v>
      </c>
      <c r="K18" s="319" t="s">
        <v>857</v>
      </c>
      <c r="L18" s="319" t="s">
        <v>857</v>
      </c>
      <c r="M18" s="319" t="s">
        <v>857</v>
      </c>
      <c r="N18" s="319">
        <v>3</v>
      </c>
      <c r="O18" s="319">
        <v>55</v>
      </c>
      <c r="P18" s="319">
        <v>56</v>
      </c>
      <c r="Q18" s="319">
        <v>56</v>
      </c>
      <c r="R18" s="319">
        <v>54</v>
      </c>
      <c r="S18" s="319">
        <v>54</v>
      </c>
      <c r="T18" s="319">
        <v>55</v>
      </c>
      <c r="U18" s="319">
        <v>55</v>
      </c>
      <c r="V18" s="319">
        <v>54</v>
      </c>
      <c r="W18" s="319">
        <v>54</v>
      </c>
      <c r="X18" s="319">
        <v>55</v>
      </c>
      <c r="Y18" s="319">
        <v>55</v>
      </c>
      <c r="Z18" s="319">
        <v>53</v>
      </c>
      <c r="AA18" s="319" t="s">
        <v>856</v>
      </c>
      <c r="AB18" s="319">
        <v>1</v>
      </c>
      <c r="AC18" s="319">
        <v>1</v>
      </c>
      <c r="AD18" s="319">
        <v>63</v>
      </c>
      <c r="AE18" s="319">
        <v>69</v>
      </c>
      <c r="AF18" s="319">
        <v>55</v>
      </c>
      <c r="AG18" s="319">
        <v>75</v>
      </c>
      <c r="AH18" s="319" t="s">
        <v>856</v>
      </c>
      <c r="AI18" s="319" t="s">
        <v>856</v>
      </c>
      <c r="AJ18" s="319" t="s">
        <v>856</v>
      </c>
      <c r="AK18" s="319" t="s">
        <v>856</v>
      </c>
      <c r="AL18" s="319">
        <v>58</v>
      </c>
    </row>
    <row r="19" spans="1:38" ht="15" customHeight="1">
      <c r="A19" s="1083"/>
      <c r="B19" s="320" t="s">
        <v>464</v>
      </c>
      <c r="C19" s="320" t="s">
        <v>856</v>
      </c>
      <c r="D19" s="320" t="s">
        <v>856</v>
      </c>
      <c r="E19" s="320" t="s">
        <v>856</v>
      </c>
      <c r="F19" s="320" t="s">
        <v>856</v>
      </c>
      <c r="G19" s="320" t="s">
        <v>856</v>
      </c>
      <c r="H19" s="320" t="s">
        <v>856</v>
      </c>
      <c r="I19" s="320" t="s">
        <v>856</v>
      </c>
      <c r="J19" s="320" t="s">
        <v>856</v>
      </c>
      <c r="K19" s="320" t="s">
        <v>856</v>
      </c>
      <c r="L19" s="320" t="s">
        <v>856</v>
      </c>
      <c r="M19" s="320" t="s">
        <v>856</v>
      </c>
      <c r="N19" s="320" t="s">
        <v>856</v>
      </c>
      <c r="O19" s="320" t="s">
        <v>856</v>
      </c>
      <c r="P19" s="320" t="s">
        <v>856</v>
      </c>
      <c r="Q19" s="320" t="s">
        <v>856</v>
      </c>
      <c r="R19" s="320" t="s">
        <v>856</v>
      </c>
      <c r="S19" s="320" t="s">
        <v>856</v>
      </c>
      <c r="T19" s="320" t="s">
        <v>856</v>
      </c>
      <c r="U19" s="320" t="s">
        <v>856</v>
      </c>
      <c r="V19" s="320" t="s">
        <v>856</v>
      </c>
      <c r="W19" s="320" t="s">
        <v>856</v>
      </c>
      <c r="X19" s="320" t="s">
        <v>856</v>
      </c>
      <c r="Y19" s="320" t="s">
        <v>856</v>
      </c>
      <c r="Z19" s="320" t="s">
        <v>856</v>
      </c>
      <c r="AA19" s="320" t="s">
        <v>856</v>
      </c>
      <c r="AB19" s="320" t="s">
        <v>856</v>
      </c>
      <c r="AC19" s="320" t="s">
        <v>856</v>
      </c>
      <c r="AD19" s="320" t="s">
        <v>856</v>
      </c>
      <c r="AE19" s="320" t="s">
        <v>856</v>
      </c>
      <c r="AF19" s="320" t="s">
        <v>856</v>
      </c>
      <c r="AG19" s="320" t="s">
        <v>856</v>
      </c>
      <c r="AH19" s="320" t="s">
        <v>856</v>
      </c>
      <c r="AI19" s="320" t="s">
        <v>856</v>
      </c>
      <c r="AJ19" s="320" t="s">
        <v>856</v>
      </c>
      <c r="AK19" s="320" t="s">
        <v>856</v>
      </c>
      <c r="AL19" s="320" t="s">
        <v>856</v>
      </c>
    </row>
    <row r="20" spans="1:38" ht="15" customHeight="1">
      <c r="A20" s="1082" t="s">
        <v>799</v>
      </c>
      <c r="B20" s="319" t="s">
        <v>463</v>
      </c>
      <c r="C20" s="319">
        <v>1</v>
      </c>
      <c r="D20" s="319" t="s">
        <v>856</v>
      </c>
      <c r="E20" s="319" t="s">
        <v>856</v>
      </c>
      <c r="F20" s="319">
        <v>3</v>
      </c>
      <c r="G20" s="319" t="s">
        <v>856</v>
      </c>
      <c r="H20" s="319" t="s">
        <v>856</v>
      </c>
      <c r="I20" s="319" t="s">
        <v>856</v>
      </c>
      <c r="J20" s="319">
        <v>64</v>
      </c>
      <c r="K20" s="319">
        <v>1</v>
      </c>
      <c r="L20" s="319">
        <v>1</v>
      </c>
      <c r="M20" s="319">
        <v>5</v>
      </c>
      <c r="N20" s="319">
        <v>5</v>
      </c>
      <c r="O20" s="319">
        <v>37</v>
      </c>
      <c r="P20" s="319">
        <v>37</v>
      </c>
      <c r="Q20" s="319">
        <v>39</v>
      </c>
      <c r="R20" s="319">
        <v>39</v>
      </c>
      <c r="S20" s="319">
        <v>33</v>
      </c>
      <c r="T20" s="319">
        <v>33</v>
      </c>
      <c r="U20" s="319">
        <v>32</v>
      </c>
      <c r="V20" s="319">
        <v>33</v>
      </c>
      <c r="W20" s="319">
        <v>33</v>
      </c>
      <c r="X20" s="319">
        <v>33</v>
      </c>
      <c r="Y20" s="319">
        <v>33</v>
      </c>
      <c r="Z20" s="319">
        <v>32</v>
      </c>
      <c r="AA20" s="319" t="s">
        <v>856</v>
      </c>
      <c r="AB20" s="319" t="s">
        <v>856</v>
      </c>
      <c r="AC20" s="319" t="s">
        <v>856</v>
      </c>
      <c r="AD20" s="319">
        <v>34</v>
      </c>
      <c r="AE20" s="319">
        <v>42</v>
      </c>
      <c r="AF20" s="319">
        <v>33</v>
      </c>
      <c r="AG20" s="319">
        <v>35</v>
      </c>
      <c r="AH20" s="319" t="s">
        <v>856</v>
      </c>
      <c r="AI20" s="319" t="s">
        <v>856</v>
      </c>
      <c r="AJ20" s="319" t="s">
        <v>856</v>
      </c>
      <c r="AK20" s="319" t="s">
        <v>856</v>
      </c>
      <c r="AL20" s="932">
        <v>37</v>
      </c>
    </row>
    <row r="21" spans="1:38" ht="15" customHeight="1">
      <c r="A21" s="1083"/>
      <c r="B21" s="320" t="s">
        <v>464</v>
      </c>
      <c r="C21" s="320" t="s">
        <v>856</v>
      </c>
      <c r="D21" s="320" t="s">
        <v>856</v>
      </c>
      <c r="E21" s="320" t="s">
        <v>856</v>
      </c>
      <c r="F21" s="320" t="s">
        <v>856</v>
      </c>
      <c r="G21" s="320" t="s">
        <v>856</v>
      </c>
      <c r="H21" s="320" t="s">
        <v>856</v>
      </c>
      <c r="I21" s="320" t="s">
        <v>856</v>
      </c>
      <c r="J21" s="320" t="s">
        <v>856</v>
      </c>
      <c r="K21" s="320" t="s">
        <v>856</v>
      </c>
      <c r="L21" s="320" t="s">
        <v>856</v>
      </c>
      <c r="M21" s="320" t="s">
        <v>856</v>
      </c>
      <c r="N21" s="320" t="s">
        <v>856</v>
      </c>
      <c r="O21" s="320" t="s">
        <v>856</v>
      </c>
      <c r="P21" s="320" t="s">
        <v>856</v>
      </c>
      <c r="Q21" s="320" t="s">
        <v>856</v>
      </c>
      <c r="R21" s="320" t="s">
        <v>856</v>
      </c>
      <c r="S21" s="320" t="s">
        <v>856</v>
      </c>
      <c r="T21" s="320" t="s">
        <v>856</v>
      </c>
      <c r="U21" s="320" t="s">
        <v>856</v>
      </c>
      <c r="V21" s="320" t="s">
        <v>856</v>
      </c>
      <c r="W21" s="320" t="s">
        <v>856</v>
      </c>
      <c r="X21" s="320" t="s">
        <v>856</v>
      </c>
      <c r="Y21" s="320" t="s">
        <v>856</v>
      </c>
      <c r="Z21" s="320" t="s">
        <v>856</v>
      </c>
      <c r="AA21" s="320" t="s">
        <v>856</v>
      </c>
      <c r="AB21" s="320" t="s">
        <v>856</v>
      </c>
      <c r="AC21" s="320" t="s">
        <v>856</v>
      </c>
      <c r="AD21" s="320" t="s">
        <v>856</v>
      </c>
      <c r="AE21" s="320" t="s">
        <v>856</v>
      </c>
      <c r="AF21" s="320" t="s">
        <v>856</v>
      </c>
      <c r="AG21" s="320" t="s">
        <v>856</v>
      </c>
      <c r="AH21" s="320" t="s">
        <v>856</v>
      </c>
      <c r="AI21" s="320" t="s">
        <v>856</v>
      </c>
      <c r="AJ21" s="320" t="s">
        <v>856</v>
      </c>
      <c r="AK21" s="320" t="s">
        <v>856</v>
      </c>
      <c r="AL21" s="320" t="s">
        <v>856</v>
      </c>
    </row>
    <row r="22" spans="1:38" ht="15" customHeight="1">
      <c r="A22" s="1082" t="s">
        <v>800</v>
      </c>
      <c r="B22" s="319" t="s">
        <v>463</v>
      </c>
      <c r="C22" s="319" t="s">
        <v>856</v>
      </c>
      <c r="D22" s="319" t="s">
        <v>856</v>
      </c>
      <c r="E22" s="319" t="s">
        <v>856</v>
      </c>
      <c r="F22" s="319" t="s">
        <v>856</v>
      </c>
      <c r="G22" s="319" t="s">
        <v>856</v>
      </c>
      <c r="H22" s="319" t="s">
        <v>856</v>
      </c>
      <c r="I22" s="319" t="s">
        <v>856</v>
      </c>
      <c r="J22" s="319">
        <v>22</v>
      </c>
      <c r="K22" s="319" t="s">
        <v>856</v>
      </c>
      <c r="L22" s="319" t="s">
        <v>856</v>
      </c>
      <c r="M22" s="319" t="s">
        <v>856</v>
      </c>
      <c r="N22" s="319" t="s">
        <v>856</v>
      </c>
      <c r="O22" s="319">
        <v>20</v>
      </c>
      <c r="P22" s="319">
        <v>20</v>
      </c>
      <c r="Q22" s="319">
        <v>16</v>
      </c>
      <c r="R22" s="319">
        <v>10</v>
      </c>
      <c r="S22" s="319">
        <v>21</v>
      </c>
      <c r="T22" s="319">
        <v>23</v>
      </c>
      <c r="U22" s="319">
        <v>24</v>
      </c>
      <c r="V22" s="319">
        <v>10</v>
      </c>
      <c r="W22" s="319">
        <v>23</v>
      </c>
      <c r="X22" s="319">
        <v>20</v>
      </c>
      <c r="Y22" s="319">
        <v>23</v>
      </c>
      <c r="Z22" s="319">
        <v>14</v>
      </c>
      <c r="AA22" s="319" t="s">
        <v>856</v>
      </c>
      <c r="AB22" s="319" t="s">
        <v>856</v>
      </c>
      <c r="AC22" s="319" t="s">
        <v>856</v>
      </c>
      <c r="AD22" s="319">
        <v>12</v>
      </c>
      <c r="AE22" s="319">
        <v>21</v>
      </c>
      <c r="AF22" s="319" t="s">
        <v>856</v>
      </c>
      <c r="AG22" s="319" t="s">
        <v>856</v>
      </c>
      <c r="AH22" s="319" t="s">
        <v>856</v>
      </c>
      <c r="AI22" s="319" t="s">
        <v>856</v>
      </c>
      <c r="AJ22" s="319" t="s">
        <v>856</v>
      </c>
      <c r="AK22" s="319" t="s">
        <v>856</v>
      </c>
      <c r="AL22" s="319">
        <v>18</v>
      </c>
    </row>
    <row r="23" spans="1:38" ht="15" customHeight="1">
      <c r="A23" s="1083"/>
      <c r="B23" s="320" t="s">
        <v>464</v>
      </c>
      <c r="C23" s="320" t="s">
        <v>856</v>
      </c>
      <c r="D23" s="320" t="s">
        <v>856</v>
      </c>
      <c r="E23" s="320" t="s">
        <v>856</v>
      </c>
      <c r="F23" s="320" t="s">
        <v>856</v>
      </c>
      <c r="G23" s="320" t="s">
        <v>856</v>
      </c>
      <c r="H23" s="320" t="s">
        <v>856</v>
      </c>
      <c r="I23" s="320" t="s">
        <v>856</v>
      </c>
      <c r="J23" s="320" t="s">
        <v>856</v>
      </c>
      <c r="K23" s="320" t="s">
        <v>856</v>
      </c>
      <c r="L23" s="320" t="s">
        <v>856</v>
      </c>
      <c r="M23" s="320" t="s">
        <v>856</v>
      </c>
      <c r="N23" s="320" t="s">
        <v>856</v>
      </c>
      <c r="O23" s="320" t="s">
        <v>856</v>
      </c>
      <c r="P23" s="320" t="s">
        <v>856</v>
      </c>
      <c r="Q23" s="320" t="s">
        <v>856</v>
      </c>
      <c r="R23" s="320" t="s">
        <v>856</v>
      </c>
      <c r="S23" s="320" t="s">
        <v>856</v>
      </c>
      <c r="T23" s="320" t="s">
        <v>856</v>
      </c>
      <c r="U23" s="320" t="s">
        <v>856</v>
      </c>
      <c r="V23" s="320" t="s">
        <v>856</v>
      </c>
      <c r="W23" s="320" t="s">
        <v>856</v>
      </c>
      <c r="X23" s="320" t="s">
        <v>856</v>
      </c>
      <c r="Y23" s="320" t="s">
        <v>856</v>
      </c>
      <c r="Z23" s="320" t="s">
        <v>856</v>
      </c>
      <c r="AA23" s="320" t="s">
        <v>856</v>
      </c>
      <c r="AB23" s="320" t="s">
        <v>856</v>
      </c>
      <c r="AC23" s="320" t="s">
        <v>856</v>
      </c>
      <c r="AD23" s="320" t="s">
        <v>856</v>
      </c>
      <c r="AE23" s="320" t="s">
        <v>856</v>
      </c>
      <c r="AF23" s="320">
        <v>14</v>
      </c>
      <c r="AG23" s="320">
        <v>21</v>
      </c>
      <c r="AH23" s="320" t="s">
        <v>856</v>
      </c>
      <c r="AI23" s="320" t="s">
        <v>856</v>
      </c>
      <c r="AJ23" s="320" t="s">
        <v>856</v>
      </c>
      <c r="AK23" s="320" t="s">
        <v>856</v>
      </c>
      <c r="AL23" s="320" t="s">
        <v>856</v>
      </c>
    </row>
    <row r="24" spans="1:38" ht="15" customHeight="1">
      <c r="A24" s="1082" t="s">
        <v>801</v>
      </c>
      <c r="B24" s="319" t="s">
        <v>463</v>
      </c>
      <c r="C24" s="319">
        <v>1</v>
      </c>
      <c r="D24" s="319">
        <v>1</v>
      </c>
      <c r="E24" s="319">
        <v>1</v>
      </c>
      <c r="F24" s="319" t="s">
        <v>856</v>
      </c>
      <c r="G24" s="319" t="s">
        <v>856</v>
      </c>
      <c r="H24" s="319" t="s">
        <v>856</v>
      </c>
      <c r="I24" s="319" t="s">
        <v>856</v>
      </c>
      <c r="J24" s="319">
        <v>53</v>
      </c>
      <c r="K24" s="319">
        <v>2</v>
      </c>
      <c r="L24" s="319" t="s">
        <v>856</v>
      </c>
      <c r="M24" s="319">
        <v>1</v>
      </c>
      <c r="N24" s="319">
        <v>4</v>
      </c>
      <c r="O24" s="319">
        <v>40</v>
      </c>
      <c r="P24" s="319">
        <v>41</v>
      </c>
      <c r="Q24" s="319">
        <v>39</v>
      </c>
      <c r="R24" s="319">
        <v>48</v>
      </c>
      <c r="S24" s="319">
        <v>38</v>
      </c>
      <c r="T24" s="319">
        <v>36</v>
      </c>
      <c r="U24" s="319">
        <v>37</v>
      </c>
      <c r="V24" s="319">
        <v>44</v>
      </c>
      <c r="W24" s="319">
        <v>38</v>
      </c>
      <c r="X24" s="319">
        <v>40</v>
      </c>
      <c r="Y24" s="319">
        <v>37</v>
      </c>
      <c r="Z24" s="319">
        <v>42</v>
      </c>
      <c r="AA24" s="319" t="s">
        <v>856</v>
      </c>
      <c r="AB24" s="319" t="s">
        <v>856</v>
      </c>
      <c r="AC24" s="319" t="s">
        <v>856</v>
      </c>
      <c r="AD24" s="319">
        <v>50</v>
      </c>
      <c r="AE24" s="319">
        <v>39</v>
      </c>
      <c r="AF24" s="319">
        <v>44</v>
      </c>
      <c r="AG24" s="319">
        <v>53</v>
      </c>
      <c r="AH24" s="319" t="s">
        <v>856</v>
      </c>
      <c r="AI24" s="319" t="s">
        <v>856</v>
      </c>
      <c r="AJ24" s="319" t="s">
        <v>856</v>
      </c>
      <c r="AK24" s="319" t="s">
        <v>856</v>
      </c>
      <c r="AL24" s="319">
        <v>39</v>
      </c>
    </row>
    <row r="25" spans="1:38" ht="15" customHeight="1">
      <c r="A25" s="1083"/>
      <c r="B25" s="320" t="s">
        <v>464</v>
      </c>
      <c r="C25" s="320" t="s">
        <v>856</v>
      </c>
      <c r="D25" s="320" t="s">
        <v>856</v>
      </c>
      <c r="E25" s="320" t="s">
        <v>856</v>
      </c>
      <c r="F25" s="320" t="s">
        <v>856</v>
      </c>
      <c r="G25" s="320" t="s">
        <v>856</v>
      </c>
      <c r="H25" s="320" t="s">
        <v>856</v>
      </c>
      <c r="I25" s="320" t="s">
        <v>856</v>
      </c>
      <c r="J25" s="320" t="s">
        <v>856</v>
      </c>
      <c r="K25" s="320" t="s">
        <v>856</v>
      </c>
      <c r="L25" s="320" t="s">
        <v>856</v>
      </c>
      <c r="M25" s="320" t="s">
        <v>856</v>
      </c>
      <c r="N25" s="320" t="s">
        <v>856</v>
      </c>
      <c r="O25" s="320" t="s">
        <v>856</v>
      </c>
      <c r="P25" s="320" t="s">
        <v>856</v>
      </c>
      <c r="Q25" s="320" t="s">
        <v>856</v>
      </c>
      <c r="R25" s="320" t="s">
        <v>856</v>
      </c>
      <c r="S25" s="320" t="s">
        <v>856</v>
      </c>
      <c r="T25" s="320" t="s">
        <v>856</v>
      </c>
      <c r="U25" s="320" t="s">
        <v>856</v>
      </c>
      <c r="V25" s="320" t="s">
        <v>856</v>
      </c>
      <c r="W25" s="320" t="s">
        <v>856</v>
      </c>
      <c r="X25" s="320" t="s">
        <v>856</v>
      </c>
      <c r="Y25" s="320" t="s">
        <v>856</v>
      </c>
      <c r="Z25" s="320" t="s">
        <v>856</v>
      </c>
      <c r="AA25" s="320" t="s">
        <v>856</v>
      </c>
      <c r="AB25" s="320" t="s">
        <v>856</v>
      </c>
      <c r="AC25" s="320" t="s">
        <v>856</v>
      </c>
      <c r="AD25" s="320" t="s">
        <v>856</v>
      </c>
      <c r="AE25" s="320" t="s">
        <v>856</v>
      </c>
      <c r="AF25" s="320" t="s">
        <v>856</v>
      </c>
      <c r="AG25" s="320" t="s">
        <v>856</v>
      </c>
      <c r="AH25" s="320" t="s">
        <v>856</v>
      </c>
      <c r="AI25" s="320" t="s">
        <v>856</v>
      </c>
      <c r="AJ25" s="320" t="s">
        <v>856</v>
      </c>
      <c r="AK25" s="320" t="s">
        <v>856</v>
      </c>
      <c r="AL25" s="320" t="s">
        <v>856</v>
      </c>
    </row>
    <row r="26" spans="1:38" ht="15" customHeight="1">
      <c r="A26" s="1079" t="s">
        <v>803</v>
      </c>
      <c r="B26" s="655" t="s">
        <v>463</v>
      </c>
      <c r="C26" s="655" t="str">
        <f>IF(SUM(C28)=0,"-",SUM(C28))</f>
        <v>-</v>
      </c>
      <c r="D26" s="655" t="str">
        <f t="shared" ref="D26:AC26" si="2">IF(SUM(D28)=0,"-",SUM(D28))</f>
        <v>-</v>
      </c>
      <c r="E26" s="655" t="str">
        <f t="shared" si="2"/>
        <v>-</v>
      </c>
      <c r="F26" s="655" t="str">
        <f t="shared" si="2"/>
        <v>-</v>
      </c>
      <c r="G26" s="655" t="str">
        <f t="shared" si="2"/>
        <v>-</v>
      </c>
      <c r="H26" s="655" t="str">
        <f t="shared" si="2"/>
        <v>-</v>
      </c>
      <c r="I26" s="655" t="str">
        <f t="shared" si="2"/>
        <v>-</v>
      </c>
      <c r="J26" s="655">
        <f t="shared" si="2"/>
        <v>195</v>
      </c>
      <c r="K26" s="655">
        <f t="shared" si="2"/>
        <v>2</v>
      </c>
      <c r="L26" s="655">
        <f t="shared" si="2"/>
        <v>5</v>
      </c>
      <c r="M26" s="655">
        <f t="shared" si="2"/>
        <v>8</v>
      </c>
      <c r="N26" s="655">
        <f t="shared" si="2"/>
        <v>15</v>
      </c>
      <c r="O26" s="655">
        <f t="shared" si="2"/>
        <v>174</v>
      </c>
      <c r="P26" s="655">
        <f t="shared" si="2"/>
        <v>177</v>
      </c>
      <c r="Q26" s="655">
        <f t="shared" si="2"/>
        <v>191</v>
      </c>
      <c r="R26" s="655">
        <f t="shared" si="2"/>
        <v>178</v>
      </c>
      <c r="S26" s="655">
        <f t="shared" si="2"/>
        <v>174</v>
      </c>
      <c r="T26" s="655">
        <f t="shared" si="2"/>
        <v>175</v>
      </c>
      <c r="U26" s="655">
        <f t="shared" si="2"/>
        <v>185</v>
      </c>
      <c r="V26" s="655">
        <f t="shared" si="2"/>
        <v>176</v>
      </c>
      <c r="W26" s="655">
        <f t="shared" si="2"/>
        <v>174</v>
      </c>
      <c r="X26" s="655">
        <f t="shared" si="2"/>
        <v>176</v>
      </c>
      <c r="Y26" s="655">
        <f t="shared" si="2"/>
        <v>183</v>
      </c>
      <c r="Z26" s="655">
        <f t="shared" si="2"/>
        <v>143</v>
      </c>
      <c r="AA26" s="655">
        <f t="shared" si="2"/>
        <v>1</v>
      </c>
      <c r="AB26" s="655">
        <f t="shared" si="2"/>
        <v>1</v>
      </c>
      <c r="AC26" s="655">
        <f t="shared" si="2"/>
        <v>1</v>
      </c>
      <c r="AD26" s="655">
        <f t="shared" ref="AD26:AL26" si="3">IF(SUM(AD28)=0,"-",SUM(AD28))</f>
        <v>159</v>
      </c>
      <c r="AE26" s="655">
        <f t="shared" si="3"/>
        <v>145</v>
      </c>
      <c r="AF26" s="655">
        <f t="shared" ref="AF26:AK26" si="4">IF(SUM(AF28)=0,"-",SUM(AF28))</f>
        <v>131</v>
      </c>
      <c r="AG26" s="655">
        <f t="shared" si="4"/>
        <v>141</v>
      </c>
      <c r="AH26" s="655" t="str">
        <f t="shared" si="4"/>
        <v>-</v>
      </c>
      <c r="AI26" s="655" t="str">
        <f t="shared" si="4"/>
        <v>-</v>
      </c>
      <c r="AJ26" s="655" t="str">
        <f t="shared" si="4"/>
        <v>-</v>
      </c>
      <c r="AK26" s="655" t="str">
        <f t="shared" si="4"/>
        <v>-</v>
      </c>
      <c r="AL26" s="655">
        <f t="shared" si="3"/>
        <v>172</v>
      </c>
    </row>
    <row r="27" spans="1:38" ht="15" customHeight="1">
      <c r="A27" s="1080"/>
      <c r="B27" s="656" t="s">
        <v>464</v>
      </c>
      <c r="C27" s="655" t="str">
        <f>IF(SUM(C29)=0,"-",SUM(C29))</f>
        <v>-</v>
      </c>
      <c r="D27" s="655" t="str">
        <f t="shared" ref="D27:AC27" si="5">IF(SUM(D29)=0,"-",SUM(D29))</f>
        <v>-</v>
      </c>
      <c r="E27" s="655" t="str">
        <f t="shared" si="5"/>
        <v>-</v>
      </c>
      <c r="F27" s="655" t="str">
        <f t="shared" si="5"/>
        <v>-</v>
      </c>
      <c r="G27" s="655" t="str">
        <f t="shared" si="5"/>
        <v>-</v>
      </c>
      <c r="H27" s="655" t="str">
        <f t="shared" si="5"/>
        <v>-</v>
      </c>
      <c r="I27" s="655" t="str">
        <f t="shared" si="5"/>
        <v>-</v>
      </c>
      <c r="J27" s="655" t="str">
        <f t="shared" si="5"/>
        <v>-</v>
      </c>
      <c r="K27" s="655" t="str">
        <f t="shared" si="5"/>
        <v>-</v>
      </c>
      <c r="L27" s="655" t="str">
        <f t="shared" si="5"/>
        <v>-</v>
      </c>
      <c r="M27" s="655" t="str">
        <f t="shared" si="5"/>
        <v>-</v>
      </c>
      <c r="N27" s="655" t="str">
        <f t="shared" si="5"/>
        <v>-</v>
      </c>
      <c r="O27" s="655" t="str">
        <f t="shared" si="5"/>
        <v>-</v>
      </c>
      <c r="P27" s="655" t="str">
        <f t="shared" si="5"/>
        <v>-</v>
      </c>
      <c r="Q27" s="655" t="str">
        <f t="shared" si="5"/>
        <v>-</v>
      </c>
      <c r="R27" s="655" t="str">
        <f t="shared" si="5"/>
        <v>-</v>
      </c>
      <c r="S27" s="655" t="str">
        <f t="shared" si="5"/>
        <v>-</v>
      </c>
      <c r="T27" s="655" t="str">
        <f t="shared" si="5"/>
        <v>-</v>
      </c>
      <c r="U27" s="655" t="str">
        <f t="shared" si="5"/>
        <v>-</v>
      </c>
      <c r="V27" s="655" t="str">
        <f t="shared" si="5"/>
        <v>-</v>
      </c>
      <c r="W27" s="655" t="str">
        <f t="shared" si="5"/>
        <v>-</v>
      </c>
      <c r="X27" s="655" t="str">
        <f t="shared" si="5"/>
        <v>-</v>
      </c>
      <c r="Y27" s="655" t="str">
        <f t="shared" si="5"/>
        <v>-</v>
      </c>
      <c r="Z27" s="655" t="str">
        <f t="shared" si="5"/>
        <v>-</v>
      </c>
      <c r="AA27" s="655" t="str">
        <f t="shared" si="5"/>
        <v>-</v>
      </c>
      <c r="AB27" s="655" t="str">
        <f t="shared" si="5"/>
        <v>-</v>
      </c>
      <c r="AC27" s="655" t="str">
        <f t="shared" si="5"/>
        <v>-</v>
      </c>
      <c r="AD27" s="655" t="str">
        <f t="shared" ref="AD27:AL27" si="6">IF(SUM(AD29)=0,"-",SUM(AD29))</f>
        <v>-</v>
      </c>
      <c r="AE27" s="655" t="str">
        <f t="shared" si="6"/>
        <v>-</v>
      </c>
      <c r="AF27" s="655" t="str">
        <f t="shared" ref="AF27:AK27" si="7">IF(SUM(AF29)=0,"-",SUM(AF29))</f>
        <v>-</v>
      </c>
      <c r="AG27" s="655" t="str">
        <f t="shared" si="7"/>
        <v>-</v>
      </c>
      <c r="AH27" s="655" t="str">
        <f t="shared" si="7"/>
        <v>-</v>
      </c>
      <c r="AI27" s="655" t="str">
        <f t="shared" si="7"/>
        <v>-</v>
      </c>
      <c r="AJ27" s="655" t="str">
        <f t="shared" si="7"/>
        <v>-</v>
      </c>
      <c r="AK27" s="655" t="str">
        <f t="shared" si="7"/>
        <v>-</v>
      </c>
      <c r="AL27" s="655" t="str">
        <f t="shared" si="6"/>
        <v>-</v>
      </c>
    </row>
    <row r="28" spans="1:38" ht="15" customHeight="1">
      <c r="A28" s="1082" t="s">
        <v>804</v>
      </c>
      <c r="B28" s="319" t="s">
        <v>463</v>
      </c>
      <c r="C28" s="319" t="s">
        <v>241</v>
      </c>
      <c r="D28" s="319" t="s">
        <v>241</v>
      </c>
      <c r="E28" s="319" t="s">
        <v>241</v>
      </c>
      <c r="F28" s="319" t="s">
        <v>241</v>
      </c>
      <c r="G28" s="319" t="s">
        <v>241</v>
      </c>
      <c r="H28" s="319" t="s">
        <v>241</v>
      </c>
      <c r="I28" s="319" t="s">
        <v>241</v>
      </c>
      <c r="J28" s="319">
        <v>195</v>
      </c>
      <c r="K28" s="319">
        <v>2</v>
      </c>
      <c r="L28" s="319">
        <v>5</v>
      </c>
      <c r="M28" s="319">
        <v>8</v>
      </c>
      <c r="N28" s="319">
        <v>15</v>
      </c>
      <c r="O28" s="319">
        <v>174</v>
      </c>
      <c r="P28" s="319">
        <v>177</v>
      </c>
      <c r="Q28" s="319">
        <v>191</v>
      </c>
      <c r="R28" s="319">
        <v>178</v>
      </c>
      <c r="S28" s="319">
        <v>174</v>
      </c>
      <c r="T28" s="319">
        <v>175</v>
      </c>
      <c r="U28" s="319">
        <v>185</v>
      </c>
      <c r="V28" s="319">
        <v>176</v>
      </c>
      <c r="W28" s="319">
        <v>174</v>
      </c>
      <c r="X28" s="319">
        <v>176</v>
      </c>
      <c r="Y28" s="319">
        <v>183</v>
      </c>
      <c r="Z28" s="319">
        <v>143</v>
      </c>
      <c r="AA28" s="319">
        <v>1</v>
      </c>
      <c r="AB28" s="319">
        <v>1</v>
      </c>
      <c r="AC28" s="319">
        <v>1</v>
      </c>
      <c r="AD28" s="319">
        <v>159</v>
      </c>
      <c r="AE28" s="319">
        <v>145</v>
      </c>
      <c r="AF28" s="319">
        <v>131</v>
      </c>
      <c r="AG28" s="319">
        <v>141</v>
      </c>
      <c r="AH28" s="319" t="s">
        <v>241</v>
      </c>
      <c r="AI28" s="319" t="s">
        <v>241</v>
      </c>
      <c r="AJ28" s="319" t="s">
        <v>241</v>
      </c>
      <c r="AK28" s="319" t="s">
        <v>241</v>
      </c>
      <c r="AL28" s="319">
        <v>172</v>
      </c>
    </row>
    <row r="29" spans="1:38" ht="15" customHeight="1">
      <c r="A29" s="1083"/>
      <c r="B29" s="320" t="s">
        <v>464</v>
      </c>
      <c r="C29" s="320" t="s">
        <v>241</v>
      </c>
      <c r="D29" s="320" t="s">
        <v>241</v>
      </c>
      <c r="E29" s="320" t="s">
        <v>241</v>
      </c>
      <c r="F29" s="320" t="s">
        <v>241</v>
      </c>
      <c r="G29" s="320" t="s">
        <v>241</v>
      </c>
      <c r="H29" s="320" t="s">
        <v>241</v>
      </c>
      <c r="I29" s="320" t="s">
        <v>241</v>
      </c>
      <c r="J29" s="320" t="s">
        <v>241</v>
      </c>
      <c r="K29" s="320" t="s">
        <v>241</v>
      </c>
      <c r="L29" s="320" t="s">
        <v>241</v>
      </c>
      <c r="M29" s="320" t="s">
        <v>241</v>
      </c>
      <c r="N29" s="320" t="s">
        <v>241</v>
      </c>
      <c r="O29" s="320" t="s">
        <v>241</v>
      </c>
      <c r="P29" s="320" t="s">
        <v>241</v>
      </c>
      <c r="Q29" s="320" t="s">
        <v>241</v>
      </c>
      <c r="R29" s="320" t="s">
        <v>241</v>
      </c>
      <c r="S29" s="320" t="s">
        <v>241</v>
      </c>
      <c r="T29" s="320" t="s">
        <v>241</v>
      </c>
      <c r="U29" s="320" t="s">
        <v>241</v>
      </c>
      <c r="V29" s="320" t="s">
        <v>241</v>
      </c>
      <c r="W29" s="320" t="s">
        <v>241</v>
      </c>
      <c r="X29" s="320" t="s">
        <v>241</v>
      </c>
      <c r="Y29" s="320" t="s">
        <v>241</v>
      </c>
      <c r="Z29" s="320" t="s">
        <v>241</v>
      </c>
      <c r="AA29" s="320" t="s">
        <v>241</v>
      </c>
      <c r="AB29" s="320" t="s">
        <v>241</v>
      </c>
      <c r="AC29" s="320" t="s">
        <v>241</v>
      </c>
      <c r="AD29" s="320" t="s">
        <v>241</v>
      </c>
      <c r="AE29" s="320" t="s">
        <v>241</v>
      </c>
      <c r="AF29" s="320" t="s">
        <v>241</v>
      </c>
      <c r="AG29" s="320" t="s">
        <v>241</v>
      </c>
      <c r="AH29" s="320" t="s">
        <v>241</v>
      </c>
      <c r="AI29" s="320" t="s">
        <v>241</v>
      </c>
      <c r="AJ29" s="320" t="s">
        <v>241</v>
      </c>
      <c r="AK29" s="320" t="s">
        <v>241</v>
      </c>
      <c r="AL29" s="320" t="s">
        <v>241</v>
      </c>
    </row>
    <row r="30" spans="1:38" ht="15" customHeight="1">
      <c r="A30" s="1079" t="s">
        <v>805</v>
      </c>
      <c r="B30" s="655" t="s">
        <v>463</v>
      </c>
      <c r="C30" s="655" t="str">
        <f t="shared" ref="C30:AL30" si="8">IF(SUM(C32,C34,C36,C38)=0,"-",SUM(C32,C34,C36,C38))</f>
        <v>-</v>
      </c>
      <c r="D30" s="655" t="str">
        <f t="shared" si="8"/>
        <v>-</v>
      </c>
      <c r="E30" s="655">
        <f t="shared" si="8"/>
        <v>1</v>
      </c>
      <c r="F30" s="655">
        <f t="shared" si="8"/>
        <v>1</v>
      </c>
      <c r="G30" s="655" t="str">
        <f t="shared" si="8"/>
        <v>-</v>
      </c>
      <c r="H30" s="655" t="str">
        <f t="shared" si="8"/>
        <v>-</v>
      </c>
      <c r="I30" s="655" t="str">
        <f t="shared" si="8"/>
        <v>-</v>
      </c>
      <c r="J30" s="655">
        <f t="shared" si="8"/>
        <v>70</v>
      </c>
      <c r="K30" s="655">
        <f t="shared" si="8"/>
        <v>2</v>
      </c>
      <c r="L30" s="655">
        <f t="shared" si="8"/>
        <v>10</v>
      </c>
      <c r="M30" s="655">
        <f t="shared" si="8"/>
        <v>14</v>
      </c>
      <c r="N30" s="655">
        <f t="shared" si="8"/>
        <v>22</v>
      </c>
      <c r="O30" s="655">
        <f t="shared" si="8"/>
        <v>427</v>
      </c>
      <c r="P30" s="655">
        <f t="shared" si="8"/>
        <v>424</v>
      </c>
      <c r="Q30" s="655">
        <f t="shared" si="8"/>
        <v>419</v>
      </c>
      <c r="R30" s="655">
        <f t="shared" si="8"/>
        <v>442</v>
      </c>
      <c r="S30" s="655">
        <f t="shared" si="8"/>
        <v>424</v>
      </c>
      <c r="T30" s="655">
        <f t="shared" si="8"/>
        <v>412</v>
      </c>
      <c r="U30" s="655">
        <f t="shared" si="8"/>
        <v>423</v>
      </c>
      <c r="V30" s="655">
        <f t="shared" si="8"/>
        <v>413</v>
      </c>
      <c r="W30" s="655">
        <f t="shared" si="8"/>
        <v>425</v>
      </c>
      <c r="X30" s="655">
        <f t="shared" si="8"/>
        <v>418</v>
      </c>
      <c r="Y30" s="655">
        <f t="shared" si="8"/>
        <v>420</v>
      </c>
      <c r="Z30" s="655">
        <f t="shared" si="8"/>
        <v>389</v>
      </c>
      <c r="AA30" s="655">
        <f t="shared" si="8"/>
        <v>1</v>
      </c>
      <c r="AB30" s="655">
        <f t="shared" si="8"/>
        <v>1</v>
      </c>
      <c r="AC30" s="655">
        <f t="shared" si="8"/>
        <v>1</v>
      </c>
      <c r="AD30" s="655">
        <f t="shared" si="8"/>
        <v>416</v>
      </c>
      <c r="AE30" s="655">
        <f t="shared" si="8"/>
        <v>446</v>
      </c>
      <c r="AF30" s="655">
        <f t="shared" si="8"/>
        <v>379</v>
      </c>
      <c r="AG30" s="655">
        <f t="shared" si="8"/>
        <v>435</v>
      </c>
      <c r="AH30" s="655" t="str">
        <f t="shared" si="8"/>
        <v>-</v>
      </c>
      <c r="AI30" s="655" t="str">
        <f t="shared" si="8"/>
        <v>-</v>
      </c>
      <c r="AJ30" s="655" t="str">
        <f t="shared" si="8"/>
        <v>-</v>
      </c>
      <c r="AK30" s="655" t="str">
        <f t="shared" si="8"/>
        <v>-</v>
      </c>
      <c r="AL30" s="655">
        <f t="shared" si="8"/>
        <v>402</v>
      </c>
    </row>
    <row r="31" spans="1:38" ht="15" customHeight="1">
      <c r="A31" s="1080"/>
      <c r="B31" s="656" t="s">
        <v>464</v>
      </c>
      <c r="C31" s="655" t="str">
        <f t="shared" ref="C31:AL31" si="9">IF(SUM(C33,C35,C37,C39)=0,"-",SUM(C33,C35,C37,C39))</f>
        <v>-</v>
      </c>
      <c r="D31" s="655" t="str">
        <f t="shared" si="9"/>
        <v>-</v>
      </c>
      <c r="E31" s="655" t="str">
        <f t="shared" si="9"/>
        <v>-</v>
      </c>
      <c r="F31" s="655" t="str">
        <f t="shared" si="9"/>
        <v>-</v>
      </c>
      <c r="G31" s="655" t="str">
        <f t="shared" si="9"/>
        <v>-</v>
      </c>
      <c r="H31" s="655" t="str">
        <f t="shared" si="9"/>
        <v>-</v>
      </c>
      <c r="I31" s="655" t="str">
        <f t="shared" si="9"/>
        <v>-</v>
      </c>
      <c r="J31" s="655">
        <f t="shared" si="9"/>
        <v>470</v>
      </c>
      <c r="K31" s="655" t="str">
        <f t="shared" si="9"/>
        <v>-</v>
      </c>
      <c r="L31" s="655" t="str">
        <f t="shared" si="9"/>
        <v>-</v>
      </c>
      <c r="M31" s="655" t="str">
        <f t="shared" si="9"/>
        <v>-</v>
      </c>
      <c r="N31" s="655" t="str">
        <f t="shared" si="9"/>
        <v>-</v>
      </c>
      <c r="O31" s="655" t="str">
        <f t="shared" si="9"/>
        <v>-</v>
      </c>
      <c r="P31" s="655" t="str">
        <f t="shared" si="9"/>
        <v>-</v>
      </c>
      <c r="Q31" s="655" t="str">
        <f t="shared" si="9"/>
        <v>-</v>
      </c>
      <c r="R31" s="655" t="str">
        <f t="shared" si="9"/>
        <v>-</v>
      </c>
      <c r="S31" s="655" t="str">
        <f t="shared" si="9"/>
        <v>-</v>
      </c>
      <c r="T31" s="655" t="str">
        <f t="shared" si="9"/>
        <v>-</v>
      </c>
      <c r="U31" s="655" t="str">
        <f t="shared" si="9"/>
        <v>-</v>
      </c>
      <c r="V31" s="655" t="str">
        <f t="shared" si="9"/>
        <v>-</v>
      </c>
      <c r="W31" s="655" t="str">
        <f t="shared" si="9"/>
        <v>-</v>
      </c>
      <c r="X31" s="655" t="str">
        <f t="shared" si="9"/>
        <v>-</v>
      </c>
      <c r="Y31" s="655" t="str">
        <f t="shared" si="9"/>
        <v>-</v>
      </c>
      <c r="Z31" s="655" t="str">
        <f t="shared" si="9"/>
        <v>-</v>
      </c>
      <c r="AA31" s="655" t="str">
        <f t="shared" si="9"/>
        <v>-</v>
      </c>
      <c r="AB31" s="655" t="str">
        <f t="shared" si="9"/>
        <v>-</v>
      </c>
      <c r="AC31" s="655" t="str">
        <f t="shared" si="9"/>
        <v>-</v>
      </c>
      <c r="AD31" s="655" t="str">
        <f t="shared" si="9"/>
        <v>-</v>
      </c>
      <c r="AE31" s="655" t="str">
        <f t="shared" si="9"/>
        <v>-</v>
      </c>
      <c r="AF31" s="655" t="str">
        <f t="shared" si="9"/>
        <v>-</v>
      </c>
      <c r="AG31" s="655" t="str">
        <f t="shared" si="9"/>
        <v>-</v>
      </c>
      <c r="AH31" s="655" t="str">
        <f t="shared" si="9"/>
        <v>-</v>
      </c>
      <c r="AI31" s="655" t="str">
        <f t="shared" si="9"/>
        <v>-</v>
      </c>
      <c r="AJ31" s="655" t="str">
        <f t="shared" si="9"/>
        <v>-</v>
      </c>
      <c r="AK31" s="655" t="str">
        <f t="shared" si="9"/>
        <v>-</v>
      </c>
      <c r="AL31" s="655" t="str">
        <f t="shared" si="9"/>
        <v>-</v>
      </c>
    </row>
    <row r="32" spans="1:38" ht="15" customHeight="1">
      <c r="A32" s="1082" t="s">
        <v>806</v>
      </c>
      <c r="B32" s="319" t="s">
        <v>463</v>
      </c>
      <c r="C32" s="319" t="s">
        <v>241</v>
      </c>
      <c r="D32" s="319" t="s">
        <v>241</v>
      </c>
      <c r="E32" s="319" t="s">
        <v>241</v>
      </c>
      <c r="F32" s="319" t="s">
        <v>241</v>
      </c>
      <c r="G32" s="319" t="s">
        <v>241</v>
      </c>
      <c r="H32" s="319" t="s">
        <v>241</v>
      </c>
      <c r="I32" s="319" t="s">
        <v>241</v>
      </c>
      <c r="J32" s="319">
        <v>8</v>
      </c>
      <c r="K32" s="319">
        <v>2</v>
      </c>
      <c r="L32" s="319">
        <v>2</v>
      </c>
      <c r="M32" s="319">
        <v>4</v>
      </c>
      <c r="N32" s="319">
        <v>8</v>
      </c>
      <c r="O32" s="319">
        <v>138</v>
      </c>
      <c r="P32" s="319">
        <v>132</v>
      </c>
      <c r="Q32" s="319">
        <v>131</v>
      </c>
      <c r="R32" s="319">
        <v>151</v>
      </c>
      <c r="S32" s="319">
        <v>142</v>
      </c>
      <c r="T32" s="319">
        <v>135</v>
      </c>
      <c r="U32" s="319">
        <v>133</v>
      </c>
      <c r="V32" s="319">
        <v>145</v>
      </c>
      <c r="W32" s="319">
        <v>144</v>
      </c>
      <c r="X32" s="319">
        <v>134</v>
      </c>
      <c r="Y32" s="319">
        <v>132</v>
      </c>
      <c r="Z32" s="319">
        <v>122</v>
      </c>
      <c r="AA32" s="319" t="s">
        <v>241</v>
      </c>
      <c r="AB32" s="319" t="s">
        <v>241</v>
      </c>
      <c r="AC32" s="319" t="s">
        <v>241</v>
      </c>
      <c r="AD32" s="319">
        <v>131</v>
      </c>
      <c r="AE32" s="319">
        <v>104</v>
      </c>
      <c r="AF32" s="319">
        <v>118</v>
      </c>
      <c r="AG32" s="319">
        <v>169</v>
      </c>
      <c r="AH32" s="319" t="s">
        <v>241</v>
      </c>
      <c r="AI32" s="319" t="s">
        <v>241</v>
      </c>
      <c r="AJ32" s="319" t="s">
        <v>241</v>
      </c>
      <c r="AK32" s="319" t="s">
        <v>241</v>
      </c>
      <c r="AL32" s="319">
        <v>134</v>
      </c>
    </row>
    <row r="33" spans="1:38" ht="15" customHeight="1">
      <c r="A33" s="1083"/>
      <c r="B33" s="320" t="s">
        <v>464</v>
      </c>
      <c r="C33" s="320" t="s">
        <v>241</v>
      </c>
      <c r="D33" s="320" t="s">
        <v>241</v>
      </c>
      <c r="E33" s="320" t="s">
        <v>241</v>
      </c>
      <c r="F33" s="320" t="s">
        <v>241</v>
      </c>
      <c r="G33" s="320" t="s">
        <v>241</v>
      </c>
      <c r="H33" s="320" t="s">
        <v>241</v>
      </c>
      <c r="I33" s="320" t="s">
        <v>241</v>
      </c>
      <c r="J33" s="320">
        <v>156</v>
      </c>
      <c r="K33" s="320" t="s">
        <v>241</v>
      </c>
      <c r="L33" s="320" t="s">
        <v>241</v>
      </c>
      <c r="M33" s="320" t="s">
        <v>241</v>
      </c>
      <c r="N33" s="320" t="s">
        <v>241</v>
      </c>
      <c r="O33" s="320" t="s">
        <v>241</v>
      </c>
      <c r="P33" s="320" t="s">
        <v>241</v>
      </c>
      <c r="Q33" s="320" t="s">
        <v>241</v>
      </c>
      <c r="R33" s="320" t="s">
        <v>241</v>
      </c>
      <c r="S33" s="320" t="s">
        <v>241</v>
      </c>
      <c r="T33" s="320" t="s">
        <v>241</v>
      </c>
      <c r="U33" s="320" t="s">
        <v>241</v>
      </c>
      <c r="V33" s="320" t="s">
        <v>241</v>
      </c>
      <c r="W33" s="320" t="s">
        <v>241</v>
      </c>
      <c r="X33" s="320" t="s">
        <v>241</v>
      </c>
      <c r="Y33" s="320" t="s">
        <v>241</v>
      </c>
      <c r="Z33" s="320" t="s">
        <v>241</v>
      </c>
      <c r="AA33" s="320" t="s">
        <v>241</v>
      </c>
      <c r="AB33" s="320" t="s">
        <v>241</v>
      </c>
      <c r="AC33" s="320" t="s">
        <v>241</v>
      </c>
      <c r="AD33" s="320" t="s">
        <v>241</v>
      </c>
      <c r="AE33" s="320" t="s">
        <v>241</v>
      </c>
      <c r="AF33" s="320" t="s">
        <v>241</v>
      </c>
      <c r="AG33" s="320" t="s">
        <v>241</v>
      </c>
      <c r="AH33" s="320" t="s">
        <v>241</v>
      </c>
      <c r="AI33" s="320" t="s">
        <v>241</v>
      </c>
      <c r="AJ33" s="320" t="s">
        <v>241</v>
      </c>
      <c r="AK33" s="320" t="s">
        <v>241</v>
      </c>
      <c r="AL33" s="320" t="s">
        <v>241</v>
      </c>
    </row>
    <row r="34" spans="1:38" ht="15" customHeight="1">
      <c r="A34" s="1082" t="s">
        <v>807</v>
      </c>
      <c r="B34" s="319" t="s">
        <v>463</v>
      </c>
      <c r="C34" s="319" t="s">
        <v>241</v>
      </c>
      <c r="D34" s="319" t="s">
        <v>241</v>
      </c>
      <c r="E34" s="319" t="s">
        <v>241</v>
      </c>
      <c r="F34" s="319" t="s">
        <v>241</v>
      </c>
      <c r="G34" s="319" t="s">
        <v>241</v>
      </c>
      <c r="H34" s="319" t="s">
        <v>241</v>
      </c>
      <c r="I34" s="319" t="s">
        <v>241</v>
      </c>
      <c r="J34" s="319">
        <v>8</v>
      </c>
      <c r="K34" s="319" t="s">
        <v>241</v>
      </c>
      <c r="L34" s="319">
        <v>8</v>
      </c>
      <c r="M34" s="319">
        <v>8</v>
      </c>
      <c r="N34" s="319">
        <v>14</v>
      </c>
      <c r="O34" s="319">
        <v>218</v>
      </c>
      <c r="P34" s="319">
        <v>214</v>
      </c>
      <c r="Q34" s="319">
        <v>211</v>
      </c>
      <c r="R34" s="319">
        <v>212</v>
      </c>
      <c r="S34" s="319">
        <v>212</v>
      </c>
      <c r="T34" s="319">
        <v>206</v>
      </c>
      <c r="U34" s="319">
        <v>213</v>
      </c>
      <c r="V34" s="319">
        <v>201</v>
      </c>
      <c r="W34" s="319">
        <v>209</v>
      </c>
      <c r="X34" s="319">
        <v>212</v>
      </c>
      <c r="Y34" s="319">
        <v>212</v>
      </c>
      <c r="Z34" s="319">
        <v>202</v>
      </c>
      <c r="AA34" s="319" t="s">
        <v>241</v>
      </c>
      <c r="AB34" s="319" t="s">
        <v>241</v>
      </c>
      <c r="AC34" s="319" t="s">
        <v>241</v>
      </c>
      <c r="AD34" s="319">
        <v>213</v>
      </c>
      <c r="AE34" s="319">
        <v>253</v>
      </c>
      <c r="AF34" s="319">
        <v>200</v>
      </c>
      <c r="AG34" s="319">
        <v>189</v>
      </c>
      <c r="AH34" s="319" t="s">
        <v>241</v>
      </c>
      <c r="AI34" s="319" t="s">
        <v>241</v>
      </c>
      <c r="AJ34" s="319" t="s">
        <v>241</v>
      </c>
      <c r="AK34" s="319" t="s">
        <v>241</v>
      </c>
      <c r="AL34" s="319">
        <v>199</v>
      </c>
    </row>
    <row r="35" spans="1:38" ht="15" customHeight="1">
      <c r="A35" s="1083"/>
      <c r="B35" s="320" t="s">
        <v>464</v>
      </c>
      <c r="C35" s="320" t="s">
        <v>241</v>
      </c>
      <c r="D35" s="320" t="s">
        <v>241</v>
      </c>
      <c r="E35" s="320" t="s">
        <v>241</v>
      </c>
      <c r="F35" s="320" t="s">
        <v>241</v>
      </c>
      <c r="G35" s="320" t="s">
        <v>241</v>
      </c>
      <c r="H35" s="320" t="s">
        <v>241</v>
      </c>
      <c r="I35" s="320" t="s">
        <v>241</v>
      </c>
      <c r="J35" s="320">
        <v>265</v>
      </c>
      <c r="K35" s="320" t="s">
        <v>241</v>
      </c>
      <c r="L35" s="320" t="s">
        <v>241</v>
      </c>
      <c r="M35" s="320" t="s">
        <v>241</v>
      </c>
      <c r="N35" s="320" t="s">
        <v>241</v>
      </c>
      <c r="O35" s="320" t="s">
        <v>241</v>
      </c>
      <c r="P35" s="320" t="s">
        <v>241</v>
      </c>
      <c r="Q35" s="320" t="s">
        <v>241</v>
      </c>
      <c r="R35" s="320" t="s">
        <v>241</v>
      </c>
      <c r="S35" s="320" t="s">
        <v>241</v>
      </c>
      <c r="T35" s="320" t="s">
        <v>241</v>
      </c>
      <c r="U35" s="320" t="s">
        <v>241</v>
      </c>
      <c r="V35" s="320" t="s">
        <v>241</v>
      </c>
      <c r="W35" s="320" t="s">
        <v>241</v>
      </c>
      <c r="X35" s="320" t="s">
        <v>241</v>
      </c>
      <c r="Y35" s="320" t="s">
        <v>241</v>
      </c>
      <c r="Z35" s="320" t="s">
        <v>241</v>
      </c>
      <c r="AA35" s="320" t="s">
        <v>241</v>
      </c>
      <c r="AB35" s="320" t="s">
        <v>241</v>
      </c>
      <c r="AC35" s="320" t="s">
        <v>241</v>
      </c>
      <c r="AD35" s="320" t="s">
        <v>241</v>
      </c>
      <c r="AE35" s="320" t="s">
        <v>241</v>
      </c>
      <c r="AF35" s="320" t="s">
        <v>241</v>
      </c>
      <c r="AG35" s="320" t="s">
        <v>241</v>
      </c>
      <c r="AH35" s="320" t="s">
        <v>241</v>
      </c>
      <c r="AI35" s="320" t="s">
        <v>241</v>
      </c>
      <c r="AJ35" s="320" t="s">
        <v>241</v>
      </c>
      <c r="AK35" s="320" t="s">
        <v>241</v>
      </c>
      <c r="AL35" s="320" t="s">
        <v>241</v>
      </c>
    </row>
    <row r="36" spans="1:38" ht="15" customHeight="1">
      <c r="A36" s="1082" t="s">
        <v>808</v>
      </c>
      <c r="B36" s="319" t="s">
        <v>463</v>
      </c>
      <c r="C36" s="319" t="s">
        <v>241</v>
      </c>
      <c r="D36" s="319" t="s">
        <v>241</v>
      </c>
      <c r="E36" s="319">
        <v>1</v>
      </c>
      <c r="F36" s="319">
        <v>1</v>
      </c>
      <c r="G36" s="319" t="s">
        <v>241</v>
      </c>
      <c r="H36" s="319" t="s">
        <v>241</v>
      </c>
      <c r="I36" s="319" t="s">
        <v>241</v>
      </c>
      <c r="J36" s="319" t="s">
        <v>241</v>
      </c>
      <c r="K36" s="319" t="s">
        <v>241</v>
      </c>
      <c r="L36" s="319" t="s">
        <v>241</v>
      </c>
      <c r="M36" s="319">
        <v>2</v>
      </c>
      <c r="N36" s="319" t="s">
        <v>241</v>
      </c>
      <c r="O36" s="319">
        <v>39</v>
      </c>
      <c r="P36" s="319">
        <v>39</v>
      </c>
      <c r="Q36" s="319">
        <v>44</v>
      </c>
      <c r="R36" s="319">
        <v>39</v>
      </c>
      <c r="S36" s="319">
        <v>39</v>
      </c>
      <c r="T36" s="319">
        <v>42</v>
      </c>
      <c r="U36" s="319">
        <v>40</v>
      </c>
      <c r="V36" s="319">
        <v>30</v>
      </c>
      <c r="W36" s="319">
        <v>42</v>
      </c>
      <c r="X36" s="319">
        <v>42</v>
      </c>
      <c r="Y36" s="319">
        <v>39</v>
      </c>
      <c r="Z36" s="319">
        <v>29</v>
      </c>
      <c r="AA36" s="319">
        <v>1</v>
      </c>
      <c r="AB36" s="319">
        <v>1</v>
      </c>
      <c r="AC36" s="319">
        <v>1</v>
      </c>
      <c r="AD36" s="319">
        <v>35</v>
      </c>
      <c r="AE36" s="319">
        <v>43</v>
      </c>
      <c r="AF36" s="319">
        <v>28</v>
      </c>
      <c r="AG36" s="319">
        <v>46</v>
      </c>
      <c r="AH36" s="319" t="s">
        <v>241</v>
      </c>
      <c r="AI36" s="319" t="s">
        <v>241</v>
      </c>
      <c r="AJ36" s="319" t="s">
        <v>241</v>
      </c>
      <c r="AK36" s="319" t="s">
        <v>241</v>
      </c>
      <c r="AL36" s="319">
        <v>38</v>
      </c>
    </row>
    <row r="37" spans="1:38" ht="15" customHeight="1">
      <c r="A37" s="1083"/>
      <c r="B37" s="320" t="s">
        <v>464</v>
      </c>
      <c r="C37" s="320" t="s">
        <v>241</v>
      </c>
      <c r="D37" s="320" t="s">
        <v>241</v>
      </c>
      <c r="E37" s="320" t="s">
        <v>241</v>
      </c>
      <c r="F37" s="320" t="s">
        <v>241</v>
      </c>
      <c r="G37" s="320" t="s">
        <v>241</v>
      </c>
      <c r="H37" s="320" t="s">
        <v>241</v>
      </c>
      <c r="I37" s="320" t="s">
        <v>241</v>
      </c>
      <c r="J37" s="320">
        <v>49</v>
      </c>
      <c r="K37" s="320" t="s">
        <v>241</v>
      </c>
      <c r="L37" s="320" t="s">
        <v>241</v>
      </c>
      <c r="M37" s="320" t="s">
        <v>241</v>
      </c>
      <c r="N37" s="320" t="s">
        <v>241</v>
      </c>
      <c r="O37" s="320" t="s">
        <v>241</v>
      </c>
      <c r="P37" s="320" t="s">
        <v>241</v>
      </c>
      <c r="Q37" s="320" t="s">
        <v>241</v>
      </c>
      <c r="R37" s="320" t="s">
        <v>241</v>
      </c>
      <c r="S37" s="320" t="s">
        <v>241</v>
      </c>
      <c r="T37" s="320" t="s">
        <v>241</v>
      </c>
      <c r="U37" s="320" t="s">
        <v>241</v>
      </c>
      <c r="V37" s="320" t="s">
        <v>241</v>
      </c>
      <c r="W37" s="320" t="s">
        <v>241</v>
      </c>
      <c r="X37" s="320" t="s">
        <v>241</v>
      </c>
      <c r="Y37" s="320" t="s">
        <v>241</v>
      </c>
      <c r="Z37" s="320" t="s">
        <v>241</v>
      </c>
      <c r="AA37" s="320" t="s">
        <v>241</v>
      </c>
      <c r="AB37" s="320" t="s">
        <v>241</v>
      </c>
      <c r="AC37" s="320" t="s">
        <v>241</v>
      </c>
      <c r="AD37" s="320" t="s">
        <v>241</v>
      </c>
      <c r="AE37" s="320" t="s">
        <v>241</v>
      </c>
      <c r="AF37" s="320" t="s">
        <v>241</v>
      </c>
      <c r="AG37" s="320" t="s">
        <v>241</v>
      </c>
      <c r="AH37" s="320" t="s">
        <v>241</v>
      </c>
      <c r="AI37" s="320" t="s">
        <v>241</v>
      </c>
      <c r="AJ37" s="320" t="s">
        <v>241</v>
      </c>
      <c r="AK37" s="320" t="s">
        <v>241</v>
      </c>
      <c r="AL37" s="320" t="s">
        <v>241</v>
      </c>
    </row>
    <row r="38" spans="1:38" ht="15" customHeight="1">
      <c r="A38" s="1082" t="s">
        <v>809</v>
      </c>
      <c r="B38" s="319" t="s">
        <v>463</v>
      </c>
      <c r="C38" s="319" t="s">
        <v>241</v>
      </c>
      <c r="D38" s="319" t="s">
        <v>241</v>
      </c>
      <c r="E38" s="319" t="s">
        <v>241</v>
      </c>
      <c r="F38" s="319" t="s">
        <v>241</v>
      </c>
      <c r="G38" s="319" t="s">
        <v>241</v>
      </c>
      <c r="H38" s="319" t="s">
        <v>241</v>
      </c>
      <c r="I38" s="319" t="s">
        <v>241</v>
      </c>
      <c r="J38" s="319">
        <v>54</v>
      </c>
      <c r="K38" s="319" t="s">
        <v>241</v>
      </c>
      <c r="L38" s="319" t="s">
        <v>241</v>
      </c>
      <c r="M38" s="319" t="s">
        <v>241</v>
      </c>
      <c r="N38" s="319" t="s">
        <v>241</v>
      </c>
      <c r="O38" s="319">
        <v>32</v>
      </c>
      <c r="P38" s="319">
        <v>39</v>
      </c>
      <c r="Q38" s="319">
        <v>33</v>
      </c>
      <c r="R38" s="319">
        <v>40</v>
      </c>
      <c r="S38" s="319">
        <v>31</v>
      </c>
      <c r="T38" s="319">
        <v>29</v>
      </c>
      <c r="U38" s="319">
        <v>37</v>
      </c>
      <c r="V38" s="319">
        <v>37</v>
      </c>
      <c r="W38" s="319">
        <v>30</v>
      </c>
      <c r="X38" s="319">
        <v>30</v>
      </c>
      <c r="Y38" s="319">
        <v>37</v>
      </c>
      <c r="Z38" s="319">
        <v>36</v>
      </c>
      <c r="AA38" s="319" t="s">
        <v>241</v>
      </c>
      <c r="AB38" s="319" t="s">
        <v>241</v>
      </c>
      <c r="AC38" s="319" t="s">
        <v>241</v>
      </c>
      <c r="AD38" s="319">
        <v>37</v>
      </c>
      <c r="AE38" s="319">
        <v>46</v>
      </c>
      <c r="AF38" s="319">
        <v>33</v>
      </c>
      <c r="AG38" s="319">
        <v>31</v>
      </c>
      <c r="AH38" s="319" t="s">
        <v>241</v>
      </c>
      <c r="AI38" s="319" t="s">
        <v>241</v>
      </c>
      <c r="AJ38" s="319" t="s">
        <v>241</v>
      </c>
      <c r="AK38" s="319" t="s">
        <v>241</v>
      </c>
      <c r="AL38" s="319">
        <v>31</v>
      </c>
    </row>
    <row r="39" spans="1:38" ht="15" customHeight="1">
      <c r="A39" s="1083"/>
      <c r="B39" s="320" t="s">
        <v>464</v>
      </c>
      <c r="C39" s="320" t="s">
        <v>241</v>
      </c>
      <c r="D39" s="320" t="s">
        <v>241</v>
      </c>
      <c r="E39" s="320" t="s">
        <v>241</v>
      </c>
      <c r="F39" s="320" t="s">
        <v>241</v>
      </c>
      <c r="G39" s="320" t="s">
        <v>241</v>
      </c>
      <c r="H39" s="320" t="s">
        <v>241</v>
      </c>
      <c r="I39" s="320" t="s">
        <v>241</v>
      </c>
      <c r="J39" s="320" t="s">
        <v>241</v>
      </c>
      <c r="K39" s="320" t="s">
        <v>241</v>
      </c>
      <c r="L39" s="320" t="s">
        <v>241</v>
      </c>
      <c r="M39" s="320" t="s">
        <v>241</v>
      </c>
      <c r="N39" s="320" t="s">
        <v>241</v>
      </c>
      <c r="O39" s="320" t="s">
        <v>241</v>
      </c>
      <c r="P39" s="320" t="s">
        <v>241</v>
      </c>
      <c r="Q39" s="320" t="s">
        <v>241</v>
      </c>
      <c r="R39" s="320" t="s">
        <v>241</v>
      </c>
      <c r="S39" s="320" t="s">
        <v>241</v>
      </c>
      <c r="T39" s="320" t="s">
        <v>241</v>
      </c>
      <c r="U39" s="320" t="s">
        <v>241</v>
      </c>
      <c r="V39" s="320" t="s">
        <v>241</v>
      </c>
      <c r="W39" s="320" t="s">
        <v>241</v>
      </c>
      <c r="X39" s="320" t="s">
        <v>241</v>
      </c>
      <c r="Y39" s="320" t="s">
        <v>241</v>
      </c>
      <c r="Z39" s="320" t="s">
        <v>241</v>
      </c>
      <c r="AA39" s="320" t="s">
        <v>241</v>
      </c>
      <c r="AB39" s="320" t="s">
        <v>241</v>
      </c>
      <c r="AC39" s="320" t="s">
        <v>241</v>
      </c>
      <c r="AD39" s="320" t="s">
        <v>241</v>
      </c>
      <c r="AE39" s="320" t="s">
        <v>241</v>
      </c>
      <c r="AF39" s="320" t="s">
        <v>241</v>
      </c>
      <c r="AG39" s="320" t="s">
        <v>241</v>
      </c>
      <c r="AH39" s="320" t="s">
        <v>241</v>
      </c>
      <c r="AI39" s="320" t="s">
        <v>241</v>
      </c>
      <c r="AJ39" s="320" t="s">
        <v>241</v>
      </c>
      <c r="AK39" s="320" t="s">
        <v>241</v>
      </c>
      <c r="AL39" s="320" t="s">
        <v>241</v>
      </c>
    </row>
    <row r="40" spans="1:38" ht="15" customHeight="1">
      <c r="A40" s="657" t="s">
        <v>514</v>
      </c>
      <c r="B40" s="491"/>
      <c r="C40" s="637"/>
      <c r="D40" s="637"/>
      <c r="E40" s="637"/>
      <c r="F40" s="637"/>
      <c r="G40" s="637"/>
      <c r="H40" s="637"/>
      <c r="I40" s="637"/>
      <c r="J40" s="637"/>
      <c r="K40" s="637"/>
      <c r="L40" s="637"/>
      <c r="M40" s="637"/>
      <c r="N40" s="637"/>
      <c r="O40" s="637"/>
      <c r="P40" s="637"/>
      <c r="Q40" s="637"/>
      <c r="R40" s="637"/>
      <c r="S40" s="637"/>
      <c r="T40" s="637"/>
      <c r="U40" s="637"/>
      <c r="V40" s="637"/>
      <c r="W40" s="637"/>
      <c r="X40" s="637"/>
      <c r="Y40" s="637"/>
      <c r="Z40" s="637"/>
      <c r="AA40" s="637"/>
      <c r="AB40" s="637"/>
      <c r="AC40" s="637"/>
      <c r="AD40" s="637"/>
      <c r="AE40" s="637"/>
      <c r="AF40" s="637"/>
      <c r="AG40" s="637"/>
      <c r="AH40" s="637"/>
      <c r="AI40" s="637"/>
      <c r="AJ40" s="637"/>
      <c r="AK40" s="637"/>
      <c r="AL40" s="637"/>
    </row>
    <row r="41" spans="1:38" ht="15">
      <c r="A41" s="217"/>
      <c r="B41" s="182"/>
      <c r="C41" s="692"/>
      <c r="D41" s="692"/>
      <c r="E41" s="108"/>
      <c r="F41" s="177"/>
      <c r="G41" s="692"/>
      <c r="H41" s="692"/>
      <c r="I41" s="177"/>
      <c r="J41" s="177"/>
      <c r="K41" s="177"/>
      <c r="L41" s="177"/>
      <c r="M41" s="177"/>
      <c r="N41" s="177"/>
      <c r="O41" s="177"/>
      <c r="P41" s="177"/>
      <c r="Q41" s="177"/>
      <c r="R41" s="177"/>
      <c r="S41" s="177"/>
      <c r="T41" s="177"/>
      <c r="U41" s="177"/>
      <c r="V41" s="177"/>
      <c r="W41" s="177"/>
      <c r="X41" s="177"/>
      <c r="Y41" s="177"/>
      <c r="Z41" s="177"/>
      <c r="AA41" s="177"/>
      <c r="AB41" s="177"/>
      <c r="AC41" s="177"/>
      <c r="AD41" s="177"/>
      <c r="AE41" s="177"/>
      <c r="AF41" s="177"/>
      <c r="AG41" s="177"/>
      <c r="AH41" s="177"/>
      <c r="AI41" s="177"/>
      <c r="AJ41" s="177"/>
      <c r="AK41" s="177"/>
      <c r="AL41" s="177"/>
    </row>
    <row r="42" spans="1:38" ht="14.25">
      <c r="A42" s="189"/>
      <c r="B42" s="149"/>
      <c r="C42" s="108"/>
      <c r="D42" s="108"/>
      <c r="E42" s="108"/>
      <c r="F42" s="108"/>
      <c r="G42" s="108"/>
      <c r="H42" s="108"/>
      <c r="I42" s="108"/>
      <c r="J42" s="108"/>
      <c r="K42" s="108"/>
      <c r="L42" s="108"/>
      <c r="M42" s="108"/>
      <c r="N42" s="108"/>
      <c r="O42" s="108"/>
      <c r="P42" s="108"/>
      <c r="Q42" s="108"/>
      <c r="R42" s="108"/>
      <c r="S42" s="108"/>
      <c r="T42" s="108"/>
      <c r="U42" s="108"/>
      <c r="V42" s="108"/>
      <c r="W42" s="108"/>
      <c r="X42" s="108"/>
      <c r="Y42" s="108"/>
      <c r="Z42" s="108"/>
      <c r="AA42" s="108"/>
      <c r="AB42" s="108"/>
      <c r="AC42" s="108"/>
      <c r="AD42" s="108"/>
      <c r="AE42" s="108"/>
      <c r="AF42" s="108"/>
      <c r="AG42" s="108"/>
      <c r="AH42" s="108"/>
      <c r="AI42" s="108"/>
      <c r="AJ42" s="108"/>
      <c r="AK42" s="108"/>
      <c r="AL42" s="108"/>
    </row>
    <row r="43" spans="1:38" ht="14.25">
      <c r="A43" s="189"/>
      <c r="B43" s="149"/>
      <c r="C43" s="108"/>
      <c r="D43" s="108"/>
      <c r="E43" s="108"/>
      <c r="F43" s="108"/>
      <c r="G43" s="108"/>
      <c r="H43" s="108"/>
      <c r="I43" s="108"/>
      <c r="J43" s="108"/>
      <c r="K43" s="108"/>
      <c r="L43" s="108"/>
      <c r="M43" s="108"/>
      <c r="N43" s="108"/>
      <c r="O43" s="108"/>
      <c r="P43" s="108"/>
      <c r="Q43" s="108"/>
      <c r="R43" s="108"/>
      <c r="S43" s="108"/>
      <c r="T43" s="108"/>
      <c r="U43" s="108"/>
      <c r="V43" s="108"/>
      <c r="W43" s="108"/>
      <c r="X43" s="108"/>
      <c r="Y43" s="108"/>
      <c r="Z43" s="108"/>
      <c r="AA43" s="108"/>
      <c r="AB43" s="108"/>
      <c r="AC43" s="108"/>
      <c r="AD43" s="108"/>
      <c r="AE43" s="108"/>
      <c r="AF43" s="108"/>
      <c r="AG43" s="108"/>
      <c r="AH43" s="108"/>
      <c r="AI43" s="108"/>
      <c r="AJ43" s="108"/>
      <c r="AK43" s="108"/>
      <c r="AL43" s="108"/>
    </row>
  </sheetData>
  <customSheetViews>
    <customSheetView guid="{8B4C5619-54EF-4E9D-AF19-AC3668C76619}" showPageBreaks="1" showGridLines="0" printArea="1" view="pageBreakPreview">
      <selection activeCell="M23" sqref="M23"/>
      <rowBreaks count="2" manualBreakCount="2">
        <brk id="11194" min="29" max="33534" man="1"/>
        <brk id="14010" min="37" max="32586" man="1"/>
      </rowBreaks>
      <pageMargins left="0.28999999999999998" right="0.24" top="0.27" bottom="0.25" header="0" footer="0"/>
      <headerFooter alignWithMargins="0"/>
    </customSheetView>
  </customSheetViews>
  <mergeCells count="64">
    <mergeCell ref="A38:A39"/>
    <mergeCell ref="A22:A23"/>
    <mergeCell ref="A24:A25"/>
    <mergeCell ref="A26:A27"/>
    <mergeCell ref="A28:A29"/>
    <mergeCell ref="A30:A31"/>
    <mergeCell ref="A18:A19"/>
    <mergeCell ref="A20:A21"/>
    <mergeCell ref="A32:A33"/>
    <mergeCell ref="A34:A35"/>
    <mergeCell ref="A36:A37"/>
    <mergeCell ref="A12:A13"/>
    <mergeCell ref="A14:A15"/>
    <mergeCell ref="A16:A17"/>
    <mergeCell ref="O4:O5"/>
    <mergeCell ref="P4:P5"/>
    <mergeCell ref="A10:A11"/>
    <mergeCell ref="A6:A7"/>
    <mergeCell ref="A8:A9"/>
    <mergeCell ref="C4:E4"/>
    <mergeCell ref="F4:F5"/>
    <mergeCell ref="AA3:AA5"/>
    <mergeCell ref="AB3:AB5"/>
    <mergeCell ref="C3:F3"/>
    <mergeCell ref="G3:I3"/>
    <mergeCell ref="J3:J5"/>
    <mergeCell ref="K3:M3"/>
    <mergeCell ref="N3:N5"/>
    <mergeCell ref="Q4:Q5"/>
    <mergeCell ref="Y3:Y5"/>
    <mergeCell ref="Z3:Z5"/>
    <mergeCell ref="X3:X5"/>
    <mergeCell ref="U3:U5"/>
    <mergeCell ref="V3:V5"/>
    <mergeCell ref="W3:W5"/>
    <mergeCell ref="C2:F2"/>
    <mergeCell ref="G2:J2"/>
    <mergeCell ref="K2:N2"/>
    <mergeCell ref="O2:R2"/>
    <mergeCell ref="S2:V2"/>
    <mergeCell ref="AD2:AE2"/>
    <mergeCell ref="AD3:AD5"/>
    <mergeCell ref="AE3:AE5"/>
    <mergeCell ref="AF2:AG2"/>
    <mergeCell ref="G4:H4"/>
    <mergeCell ref="I4:I5"/>
    <mergeCell ref="K4:K5"/>
    <mergeCell ref="L4:L5"/>
    <mergeCell ref="M4:M5"/>
    <mergeCell ref="AC3:AC5"/>
    <mergeCell ref="W2:Z2"/>
    <mergeCell ref="AA2:AC2"/>
    <mergeCell ref="O3:Q3"/>
    <mergeCell ref="R3:R5"/>
    <mergeCell ref="S3:S5"/>
    <mergeCell ref="T3:T5"/>
    <mergeCell ref="AH2:AI2"/>
    <mergeCell ref="AJ2:AK2"/>
    <mergeCell ref="AF3:AF5"/>
    <mergeCell ref="AG3:AG5"/>
    <mergeCell ref="AH3:AH5"/>
    <mergeCell ref="AI3:AI5"/>
    <mergeCell ref="AJ3:AJ5"/>
    <mergeCell ref="AK3:AK5"/>
  </mergeCells>
  <phoneticPr fontId="2"/>
  <pageMargins left="0.39370078740157483" right="0.39370078740157483" top="0.78740157480314965" bottom="0.74803149606299213" header="0" footer="0"/>
  <headerFooter alignWithMargins="0">
    <oddFooter>&amp;R&amp;D&amp;T</oddFooter>
  </headerFooter>
  <rowBreaks count="2" manualBreakCount="2">
    <brk id="11194" min="29" max="33534" man="1"/>
    <brk id="14010" min="37" max="32586" man="1"/>
  </rowBreaks>
  <colBreaks count="1" manualBreakCount="1">
    <brk id="14" max="56" man="1"/>
  </colBreaks>
  <drawing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U65"/>
  <sheetViews>
    <sheetView tabSelected="1" view="pageBreakPreview" zoomScaleNormal="100" zoomScaleSheetLayoutView="100" workbookViewId="0">
      <pane xSplit="2" ySplit="3" topLeftCell="C4" activePane="bottomRight" state="frozen"/>
      <selection pane="topRight" activeCell="C1" sqref="C1"/>
      <selection pane="bottomLeft" activeCell="A4" sqref="A4"/>
      <selection pane="bottomRight"/>
    </sheetView>
  </sheetViews>
  <sheetFormatPr defaultRowHeight="12"/>
  <cols>
    <col min="1" max="1" width="13.625" style="817" customWidth="1"/>
    <col min="2" max="2" width="7.125" style="818" customWidth="1"/>
    <col min="3" max="15" width="13.625" style="804" customWidth="1"/>
    <col min="16" max="16384" width="9" style="804"/>
  </cols>
  <sheetData>
    <row r="1" spans="1:21" s="801" customFormat="1" ht="16.5" customHeight="1">
      <c r="A1" s="144" t="s">
        <v>465</v>
      </c>
      <c r="B1" s="151"/>
      <c r="C1" s="202"/>
      <c r="D1" s="202"/>
      <c r="E1" s="202"/>
      <c r="F1" s="202"/>
      <c r="G1" s="202"/>
      <c r="H1" s="202"/>
      <c r="I1" s="202"/>
      <c r="J1" s="202"/>
      <c r="K1" s="202"/>
      <c r="L1" s="149"/>
      <c r="M1" s="120"/>
      <c r="N1" s="120"/>
      <c r="O1" s="138" t="s">
        <v>810</v>
      </c>
      <c r="P1" s="120"/>
      <c r="Q1" s="202"/>
      <c r="R1" s="156"/>
      <c r="S1" s="156"/>
    </row>
    <row r="2" spans="1:21" ht="15" customHeight="1">
      <c r="A2" s="1296"/>
      <c r="B2" s="1297"/>
      <c r="C2" s="1108" t="s">
        <v>654</v>
      </c>
      <c r="D2" s="1109"/>
      <c r="E2" s="1118"/>
      <c r="F2" s="1108" t="s">
        <v>812</v>
      </c>
      <c r="G2" s="1109"/>
      <c r="H2" s="1109"/>
      <c r="I2" s="1109"/>
      <c r="J2" s="1109"/>
      <c r="K2" s="1109"/>
      <c r="L2" s="1109"/>
      <c r="M2" s="1109"/>
      <c r="N2" s="1109"/>
      <c r="O2" s="1118"/>
      <c r="P2" s="497"/>
      <c r="Q2" s="109"/>
      <c r="R2" s="106"/>
      <c r="S2" s="106"/>
    </row>
    <row r="3" spans="1:21" ht="15" customHeight="1">
      <c r="A3" s="1298"/>
      <c r="B3" s="1299"/>
      <c r="C3" s="1284" t="s">
        <v>811</v>
      </c>
      <c r="D3" s="1304" t="s">
        <v>758</v>
      </c>
      <c r="E3" s="1304" t="s">
        <v>456</v>
      </c>
      <c r="F3" s="1226" t="s">
        <v>811</v>
      </c>
      <c r="G3" s="1304" t="s">
        <v>758</v>
      </c>
      <c r="H3" s="1295" t="s">
        <v>759</v>
      </c>
      <c r="I3" s="1295" t="s">
        <v>760</v>
      </c>
      <c r="J3" s="1295" t="s">
        <v>761</v>
      </c>
      <c r="K3" s="1295" t="s">
        <v>762</v>
      </c>
      <c r="L3" s="1295" t="s">
        <v>763</v>
      </c>
      <c r="M3" s="1295" t="s">
        <v>764</v>
      </c>
      <c r="N3" s="1303" t="s">
        <v>765</v>
      </c>
      <c r="O3" s="1295" t="s">
        <v>766</v>
      </c>
      <c r="P3" s="805"/>
      <c r="Q3" s="805"/>
      <c r="R3" s="497"/>
      <c r="S3" s="109"/>
      <c r="T3" s="106"/>
      <c r="U3" s="106"/>
    </row>
    <row r="4" spans="1:21" ht="14.25" customHeight="1">
      <c r="A4" s="1298"/>
      <c r="B4" s="1299"/>
      <c r="C4" s="1302"/>
      <c r="D4" s="1305"/>
      <c r="E4" s="1305"/>
      <c r="F4" s="1274"/>
      <c r="G4" s="1277"/>
      <c r="H4" s="1295"/>
      <c r="I4" s="1295"/>
      <c r="J4" s="1295"/>
      <c r="K4" s="1295"/>
      <c r="L4" s="1295"/>
      <c r="M4" s="1295"/>
      <c r="N4" s="1303"/>
      <c r="O4" s="1295"/>
      <c r="P4" s="658"/>
      <c r="Q4" s="658"/>
      <c r="R4" s="497"/>
      <c r="S4" s="109"/>
      <c r="T4" s="106"/>
      <c r="U4" s="106"/>
    </row>
    <row r="5" spans="1:21" ht="14.25" customHeight="1">
      <c r="A5" s="1300"/>
      <c r="B5" s="1301"/>
      <c r="C5" s="1302"/>
      <c r="D5" s="1306"/>
      <c r="E5" s="1306"/>
      <c r="F5" s="1274"/>
      <c r="G5" s="1277"/>
      <c r="H5" s="1295"/>
      <c r="I5" s="1295"/>
      <c r="J5" s="1295"/>
      <c r="K5" s="1295"/>
      <c r="L5" s="1295"/>
      <c r="M5" s="1295"/>
      <c r="N5" s="1303"/>
      <c r="O5" s="1295"/>
      <c r="P5" s="658"/>
      <c r="Q5" s="658"/>
      <c r="R5" s="497"/>
      <c r="S5" s="109"/>
      <c r="T5" s="106"/>
      <c r="U5" s="106"/>
    </row>
    <row r="6" spans="1:21" s="806" customFormat="1" ht="14.25" customHeight="1">
      <c r="A6" s="1076" t="s">
        <v>820</v>
      </c>
      <c r="B6" s="315" t="s">
        <v>867</v>
      </c>
      <c r="C6" s="477">
        <v>728483</v>
      </c>
      <c r="D6" s="315">
        <v>1726</v>
      </c>
      <c r="E6" s="315">
        <v>726757</v>
      </c>
      <c r="F6" s="315">
        <v>121085</v>
      </c>
      <c r="G6" s="920">
        <v>140</v>
      </c>
      <c r="H6" s="921">
        <v>23793</v>
      </c>
      <c r="I6" s="921">
        <v>15591</v>
      </c>
      <c r="J6" s="921">
        <v>16635</v>
      </c>
      <c r="K6" s="921">
        <v>12867</v>
      </c>
      <c r="L6" s="921">
        <v>7750</v>
      </c>
      <c r="M6" s="921">
        <v>3689</v>
      </c>
      <c r="N6" s="919">
        <v>1226</v>
      </c>
      <c r="O6" s="921">
        <v>194</v>
      </c>
      <c r="P6" s="658"/>
      <c r="Q6" s="658"/>
      <c r="R6" s="497"/>
      <c r="S6" s="497"/>
      <c r="T6" s="495"/>
      <c r="U6" s="495"/>
    </row>
    <row r="7" spans="1:21" s="806" customFormat="1" ht="14.25" customHeight="1">
      <c r="A7" s="1077"/>
      <c r="B7" s="521" t="s">
        <v>442</v>
      </c>
      <c r="C7" s="477"/>
      <c r="D7" s="651" t="s">
        <v>870</v>
      </c>
      <c r="E7" s="651"/>
      <c r="F7" s="651"/>
      <c r="G7" s="651" t="s">
        <v>870</v>
      </c>
      <c r="H7" s="651"/>
      <c r="I7" s="651"/>
      <c r="J7" s="651"/>
      <c r="K7" s="651"/>
      <c r="L7" s="651"/>
      <c r="M7" s="651"/>
      <c r="N7" s="651"/>
      <c r="O7" s="651"/>
      <c r="P7" s="658"/>
      <c r="Q7" s="658"/>
      <c r="R7" s="497"/>
      <c r="S7" s="497"/>
      <c r="T7" s="495"/>
      <c r="U7" s="495"/>
    </row>
    <row r="8" spans="1:21" ht="14.25" customHeight="1">
      <c r="A8" s="1079" t="s">
        <v>821</v>
      </c>
      <c r="B8" s="655" t="s">
        <v>867</v>
      </c>
      <c r="C8" s="655"/>
      <c r="D8" s="655">
        <f>IF(SUM(D10,D12,D14,D16,D18,D20,D22,D24)=0,"-",SUM(D10,D12,D14,D16,D18,D20,D22,D24))</f>
        <v>91</v>
      </c>
      <c r="E8" s="655">
        <f>IF(SUM(E10,E12,E14,E16,E18,E20,E22,E24)=0,"-",SUM(E10,E12,E14,E16,E18,E20,E22,E24))</f>
        <v>33506</v>
      </c>
      <c r="F8" s="655"/>
      <c r="G8" s="655">
        <f t="shared" ref="G8:O8" si="0">IF(SUM(G10,G12,G14,G16,G18,G20,G22,G24)=0,"-",SUM(G10,G12,G14,G16,G18,G20,G22,G24))</f>
        <v>235</v>
      </c>
      <c r="H8" s="655">
        <f t="shared" si="0"/>
        <v>1758</v>
      </c>
      <c r="I8" s="655">
        <f t="shared" si="0"/>
        <v>1107</v>
      </c>
      <c r="J8" s="655">
        <f t="shared" si="0"/>
        <v>1171</v>
      </c>
      <c r="K8" s="655">
        <f t="shared" si="0"/>
        <v>853</v>
      </c>
      <c r="L8" s="655">
        <f t="shared" si="0"/>
        <v>480</v>
      </c>
      <c r="M8" s="655">
        <f t="shared" si="0"/>
        <v>226</v>
      </c>
      <c r="N8" s="655">
        <f t="shared" si="0"/>
        <v>72</v>
      </c>
      <c r="O8" s="655">
        <f t="shared" si="0"/>
        <v>11</v>
      </c>
      <c r="P8" s="658"/>
      <c r="Q8" s="658"/>
      <c r="R8" s="497"/>
      <c r="S8" s="109"/>
      <c r="T8" s="106"/>
      <c r="U8" s="106"/>
    </row>
    <row r="9" spans="1:21" ht="14.25" customHeight="1">
      <c r="A9" s="1080"/>
      <c r="B9" s="656" t="s">
        <v>442</v>
      </c>
      <c r="C9" s="317"/>
      <c r="D9" s="317" t="s">
        <v>870</v>
      </c>
      <c r="E9" s="317"/>
      <c r="F9" s="317"/>
      <c r="G9" s="317" t="s">
        <v>870</v>
      </c>
      <c r="H9" s="317"/>
      <c r="I9" s="317"/>
      <c r="J9" s="317"/>
      <c r="K9" s="317"/>
      <c r="L9" s="317"/>
      <c r="M9" s="317"/>
      <c r="N9" s="317"/>
      <c r="O9" s="317"/>
      <c r="P9" s="658"/>
      <c r="Q9" s="658"/>
      <c r="R9" s="497"/>
      <c r="S9" s="109"/>
      <c r="T9" s="106"/>
      <c r="U9" s="106"/>
    </row>
    <row r="10" spans="1:21" ht="14.25" customHeight="1">
      <c r="A10" s="1082" t="s">
        <v>794</v>
      </c>
      <c r="B10" s="326" t="s">
        <v>867</v>
      </c>
      <c r="C10" s="485">
        <f>SUM(D10+E10)</f>
        <v>24365</v>
      </c>
      <c r="D10" s="485">
        <v>73</v>
      </c>
      <c r="E10" s="485">
        <v>24292</v>
      </c>
      <c r="F10" s="485">
        <f>SUM(G10:O10)</f>
        <v>4624</v>
      </c>
      <c r="G10" s="485">
        <v>6</v>
      </c>
      <c r="H10" s="319">
        <v>1419</v>
      </c>
      <c r="I10" s="319">
        <v>857</v>
      </c>
      <c r="J10" s="319">
        <v>968</v>
      </c>
      <c r="K10" s="319">
        <v>700</v>
      </c>
      <c r="L10" s="319">
        <v>408</v>
      </c>
      <c r="M10" s="319">
        <v>193</v>
      </c>
      <c r="N10" s="319">
        <v>66</v>
      </c>
      <c r="O10" s="319">
        <v>7</v>
      </c>
      <c r="P10" s="658"/>
      <c r="Q10" s="658"/>
      <c r="R10" s="497"/>
      <c r="S10" s="109"/>
      <c r="T10" s="106"/>
      <c r="U10" s="106"/>
    </row>
    <row r="11" spans="1:21" ht="14.25" customHeight="1">
      <c r="A11" s="1083"/>
      <c r="B11" s="327" t="s">
        <v>442</v>
      </c>
      <c r="C11" s="485"/>
      <c r="D11" s="485" t="s">
        <v>870</v>
      </c>
      <c r="E11" s="485"/>
      <c r="F11" s="485"/>
      <c r="G11" s="485" t="s">
        <v>870</v>
      </c>
      <c r="H11" s="485"/>
      <c r="I11" s="485"/>
      <c r="J11" s="485"/>
      <c r="K11" s="485"/>
      <c r="L11" s="485"/>
      <c r="M11" s="485"/>
      <c r="N11" s="485"/>
      <c r="O11" s="485"/>
      <c r="P11" s="658"/>
      <c r="Q11" s="658"/>
      <c r="R11" s="497"/>
      <c r="S11" s="109"/>
      <c r="T11" s="106"/>
      <c r="U11" s="106"/>
    </row>
    <row r="12" spans="1:21" ht="14.25" customHeight="1">
      <c r="A12" s="1082" t="s">
        <v>813</v>
      </c>
      <c r="B12" s="326" t="s">
        <v>867</v>
      </c>
      <c r="C12" s="485">
        <f t="shared" ref="C12:C24" si="1">SUM(D12+E12)</f>
        <v>2347</v>
      </c>
      <c r="D12" s="485">
        <v>3</v>
      </c>
      <c r="E12" s="485">
        <v>2344</v>
      </c>
      <c r="F12" s="485">
        <f t="shared" ref="F12:F24" si="2">SUM(G12:O12)</f>
        <v>505</v>
      </c>
      <c r="G12" s="485">
        <v>5</v>
      </c>
      <c r="H12" s="319">
        <v>179</v>
      </c>
      <c r="I12" s="319">
        <v>102</v>
      </c>
      <c r="J12" s="319">
        <v>89</v>
      </c>
      <c r="K12" s="319">
        <v>70</v>
      </c>
      <c r="L12" s="319">
        <v>32</v>
      </c>
      <c r="M12" s="319">
        <v>22</v>
      </c>
      <c r="N12" s="319">
        <v>5</v>
      </c>
      <c r="O12" s="319">
        <v>1</v>
      </c>
      <c r="P12" s="658"/>
      <c r="Q12" s="658"/>
      <c r="R12" s="497"/>
      <c r="S12" s="109"/>
      <c r="T12" s="106"/>
      <c r="U12" s="106"/>
    </row>
    <row r="13" spans="1:21" ht="14.25" customHeight="1">
      <c r="A13" s="1083"/>
      <c r="B13" s="327" t="s">
        <v>442</v>
      </c>
      <c r="C13" s="485"/>
      <c r="D13" s="485" t="s">
        <v>870</v>
      </c>
      <c r="E13" s="485"/>
      <c r="F13" s="485"/>
      <c r="G13" s="485" t="s">
        <v>870</v>
      </c>
      <c r="H13" s="485"/>
      <c r="I13" s="485"/>
      <c r="J13" s="485"/>
      <c r="K13" s="485"/>
      <c r="L13" s="485"/>
      <c r="M13" s="485"/>
      <c r="N13" s="485"/>
      <c r="O13" s="485"/>
      <c r="P13" s="658"/>
      <c r="Q13" s="658"/>
      <c r="R13" s="497"/>
      <c r="S13" s="109"/>
      <c r="T13" s="106"/>
      <c r="U13" s="106"/>
    </row>
    <row r="14" spans="1:21" ht="14.25" customHeight="1">
      <c r="A14" s="1082" t="s">
        <v>796</v>
      </c>
      <c r="B14" s="326" t="s">
        <v>867</v>
      </c>
      <c r="C14" s="485">
        <f t="shared" si="1"/>
        <v>1634</v>
      </c>
      <c r="D14" s="485">
        <v>3</v>
      </c>
      <c r="E14" s="485">
        <v>1631</v>
      </c>
      <c r="F14" s="485">
        <f t="shared" si="2"/>
        <v>131</v>
      </c>
      <c r="G14" s="485">
        <v>51</v>
      </c>
      <c r="H14" s="319">
        <v>35</v>
      </c>
      <c r="I14" s="319">
        <v>12</v>
      </c>
      <c r="J14" s="319">
        <v>11</v>
      </c>
      <c r="K14" s="319">
        <v>14</v>
      </c>
      <c r="L14" s="319">
        <v>5</v>
      </c>
      <c r="M14" s="319">
        <v>1</v>
      </c>
      <c r="N14" s="319">
        <v>1</v>
      </c>
      <c r="O14" s="931">
        <v>1</v>
      </c>
      <c r="P14" s="658"/>
      <c r="Q14" s="658"/>
      <c r="R14" s="497"/>
      <c r="S14" s="109"/>
      <c r="T14" s="106"/>
      <c r="U14" s="106"/>
    </row>
    <row r="15" spans="1:21" ht="14.25" customHeight="1">
      <c r="A15" s="1083"/>
      <c r="B15" s="327" t="s">
        <v>442</v>
      </c>
      <c r="C15" s="485"/>
      <c r="D15" s="485" t="s">
        <v>870</v>
      </c>
      <c r="E15" s="485"/>
      <c r="F15" s="485"/>
      <c r="G15" s="485" t="s">
        <v>870</v>
      </c>
      <c r="H15" s="485"/>
      <c r="I15" s="485"/>
      <c r="J15" s="485"/>
      <c r="K15" s="485"/>
      <c r="L15" s="485"/>
      <c r="M15" s="485"/>
      <c r="N15" s="485"/>
      <c r="O15" s="485"/>
      <c r="P15" s="658"/>
      <c r="Q15" s="658"/>
      <c r="R15" s="497"/>
      <c r="S15" s="109"/>
      <c r="T15" s="106"/>
      <c r="U15" s="106"/>
    </row>
    <row r="16" spans="1:21" ht="14.25" customHeight="1">
      <c r="A16" s="1082" t="s">
        <v>797</v>
      </c>
      <c r="B16" s="326" t="s">
        <v>867</v>
      </c>
      <c r="C16" s="485">
        <f t="shared" si="1"/>
        <v>904</v>
      </c>
      <c r="D16" s="934">
        <v>4</v>
      </c>
      <c r="E16" s="934">
        <v>900</v>
      </c>
      <c r="F16" s="485">
        <f t="shared" si="2"/>
        <v>110</v>
      </c>
      <c r="G16" s="934">
        <v>36</v>
      </c>
      <c r="H16" s="932">
        <v>18</v>
      </c>
      <c r="I16" s="932">
        <v>21</v>
      </c>
      <c r="J16" s="932">
        <v>16</v>
      </c>
      <c r="K16" s="932">
        <v>13</v>
      </c>
      <c r="L16" s="820">
        <v>3</v>
      </c>
      <c r="M16" s="932">
        <v>3</v>
      </c>
      <c r="N16" s="932" t="s">
        <v>856</v>
      </c>
      <c r="O16" s="932" t="s">
        <v>856</v>
      </c>
      <c r="P16" s="658"/>
      <c r="Q16" s="658"/>
      <c r="R16" s="497"/>
      <c r="S16" s="109"/>
      <c r="T16" s="106"/>
      <c r="U16" s="106"/>
    </row>
    <row r="17" spans="1:21" ht="14.25" customHeight="1">
      <c r="A17" s="1083"/>
      <c r="B17" s="327" t="s">
        <v>442</v>
      </c>
      <c r="C17" s="485"/>
      <c r="D17" s="934" t="s">
        <v>870</v>
      </c>
      <c r="E17" s="934"/>
      <c r="F17" s="485"/>
      <c r="G17" s="934" t="s">
        <v>870</v>
      </c>
      <c r="H17" s="485"/>
      <c r="I17" s="485"/>
      <c r="J17" s="485"/>
      <c r="K17" s="485"/>
      <c r="L17" s="485"/>
      <c r="M17" s="485"/>
      <c r="N17" s="485"/>
      <c r="O17" s="485"/>
      <c r="P17" s="658"/>
      <c r="Q17" s="658"/>
      <c r="R17" s="497"/>
      <c r="S17" s="109"/>
      <c r="T17" s="106"/>
      <c r="U17" s="106"/>
    </row>
    <row r="18" spans="1:21" ht="14.25" customHeight="1">
      <c r="A18" s="1082" t="s">
        <v>798</v>
      </c>
      <c r="B18" s="326" t="s">
        <v>867</v>
      </c>
      <c r="C18" s="485">
        <v>1092</v>
      </c>
      <c r="D18" s="934" t="s">
        <v>856</v>
      </c>
      <c r="E18" s="934">
        <v>1092</v>
      </c>
      <c r="F18" s="485">
        <f t="shared" si="2"/>
        <v>131</v>
      </c>
      <c r="G18" s="934">
        <v>29</v>
      </c>
      <c r="H18" s="932">
        <v>30</v>
      </c>
      <c r="I18" s="932">
        <v>29</v>
      </c>
      <c r="J18" s="932">
        <v>22</v>
      </c>
      <c r="K18" s="932">
        <v>11</v>
      </c>
      <c r="L18" s="932">
        <v>10</v>
      </c>
      <c r="M18" s="932" t="s">
        <v>856</v>
      </c>
      <c r="N18" s="932" t="s">
        <v>856</v>
      </c>
      <c r="O18" s="932" t="s">
        <v>856</v>
      </c>
      <c r="P18" s="658"/>
      <c r="Q18" s="658"/>
      <c r="R18" s="497"/>
      <c r="S18" s="109"/>
      <c r="T18" s="106"/>
      <c r="U18" s="106"/>
    </row>
    <row r="19" spans="1:21" ht="14.25" customHeight="1">
      <c r="A19" s="1083"/>
      <c r="B19" s="327" t="s">
        <v>442</v>
      </c>
      <c r="C19" s="485"/>
      <c r="D19" s="934" t="s">
        <v>870</v>
      </c>
      <c r="E19" s="934"/>
      <c r="F19" s="485"/>
      <c r="G19" s="934" t="s">
        <v>870</v>
      </c>
      <c r="H19" s="485"/>
      <c r="I19" s="485"/>
      <c r="J19" s="485"/>
      <c r="K19" s="485"/>
      <c r="L19" s="485"/>
      <c r="M19" s="485"/>
      <c r="N19" s="485"/>
      <c r="O19" s="485"/>
      <c r="P19" s="658"/>
      <c r="Q19" s="658"/>
      <c r="R19" s="497"/>
      <c r="S19" s="109"/>
      <c r="T19" s="106"/>
      <c r="U19" s="106"/>
    </row>
    <row r="20" spans="1:21" ht="14.25" customHeight="1">
      <c r="A20" s="1082" t="s">
        <v>799</v>
      </c>
      <c r="B20" s="325" t="s">
        <v>867</v>
      </c>
      <c r="C20" s="485">
        <f t="shared" si="1"/>
        <v>1585</v>
      </c>
      <c r="D20" s="934">
        <v>5</v>
      </c>
      <c r="E20" s="934">
        <v>1580</v>
      </c>
      <c r="F20" s="485">
        <f t="shared" si="2"/>
        <v>135</v>
      </c>
      <c r="G20" s="934">
        <v>27</v>
      </c>
      <c r="H20" s="932">
        <v>32</v>
      </c>
      <c r="I20" s="932">
        <v>30</v>
      </c>
      <c r="J20" s="932">
        <v>19</v>
      </c>
      <c r="K20" s="932">
        <v>13</v>
      </c>
      <c r="L20" s="932">
        <v>6</v>
      </c>
      <c r="M20" s="932">
        <v>6</v>
      </c>
      <c r="N20" s="932" t="s">
        <v>856</v>
      </c>
      <c r="O20" s="933">
        <v>2</v>
      </c>
      <c r="P20" s="658"/>
      <c r="Q20" s="658"/>
      <c r="R20" s="497"/>
      <c r="S20" s="109"/>
      <c r="T20" s="106"/>
      <c r="U20" s="106"/>
    </row>
    <row r="21" spans="1:21" ht="14.25" customHeight="1">
      <c r="A21" s="1083"/>
      <c r="B21" s="326" t="s">
        <v>867</v>
      </c>
      <c r="C21" s="485"/>
      <c r="D21" s="934" t="s">
        <v>870</v>
      </c>
      <c r="E21" s="934"/>
      <c r="F21" s="485"/>
      <c r="G21" s="934" t="s">
        <v>870</v>
      </c>
      <c r="H21" s="485"/>
      <c r="I21" s="485"/>
      <c r="J21" s="485"/>
      <c r="K21" s="485"/>
      <c r="L21" s="485"/>
      <c r="M21" s="485"/>
      <c r="N21" s="485"/>
      <c r="O21" s="485"/>
      <c r="P21" s="658"/>
      <c r="Q21" s="658"/>
      <c r="R21" s="497"/>
      <c r="S21" s="109"/>
      <c r="T21" s="106"/>
      <c r="U21" s="106"/>
    </row>
    <row r="22" spans="1:21" ht="14.25" customHeight="1">
      <c r="A22" s="1348" t="s">
        <v>800</v>
      </c>
      <c r="B22" s="325" t="s">
        <v>442</v>
      </c>
      <c r="C22" s="1349">
        <v>416</v>
      </c>
      <c r="D22" s="934" t="s">
        <v>856</v>
      </c>
      <c r="E22" s="934">
        <v>416</v>
      </c>
      <c r="F22" s="485">
        <f t="shared" si="2"/>
        <v>83</v>
      </c>
      <c r="G22" s="934">
        <v>28</v>
      </c>
      <c r="H22" s="932">
        <v>11</v>
      </c>
      <c r="I22" s="932">
        <v>13</v>
      </c>
      <c r="J22" s="932">
        <v>13</v>
      </c>
      <c r="K22" s="932">
        <v>14</v>
      </c>
      <c r="L22" s="932">
        <v>4</v>
      </c>
      <c r="M22" s="932" t="s">
        <v>856</v>
      </c>
      <c r="N22" s="932" t="s">
        <v>856</v>
      </c>
      <c r="O22" s="932" t="s">
        <v>856</v>
      </c>
      <c r="P22" s="658"/>
      <c r="Q22" s="658"/>
      <c r="R22" s="497"/>
      <c r="S22" s="109"/>
      <c r="T22" s="106"/>
      <c r="U22" s="106"/>
    </row>
    <row r="23" spans="1:21" ht="14.25" customHeight="1">
      <c r="A23" s="1350"/>
      <c r="B23" s="326" t="s">
        <v>867</v>
      </c>
      <c r="C23" s="1349"/>
      <c r="D23" s="934" t="s">
        <v>870</v>
      </c>
      <c r="E23" s="934"/>
      <c r="F23" s="485"/>
      <c r="G23" s="934" t="s">
        <v>870</v>
      </c>
      <c r="H23" s="485"/>
      <c r="I23" s="485"/>
      <c r="J23" s="485"/>
      <c r="K23" s="485"/>
      <c r="L23" s="485"/>
      <c r="M23" s="485"/>
      <c r="N23" s="485"/>
      <c r="O23" s="485"/>
      <c r="P23" s="658"/>
      <c r="Q23" s="658"/>
      <c r="R23" s="497"/>
      <c r="S23" s="109"/>
      <c r="T23" s="106"/>
      <c r="U23" s="106"/>
    </row>
    <row r="24" spans="1:21" ht="14.25" customHeight="1">
      <c r="A24" s="1348" t="s">
        <v>801</v>
      </c>
      <c r="B24" s="325" t="s">
        <v>442</v>
      </c>
      <c r="C24" s="1349">
        <f t="shared" si="1"/>
        <v>1254</v>
      </c>
      <c r="D24" s="934">
        <v>3</v>
      </c>
      <c r="E24" s="934">
        <v>1251</v>
      </c>
      <c r="F24" s="485">
        <f t="shared" si="2"/>
        <v>194</v>
      </c>
      <c r="G24" s="934">
        <v>53</v>
      </c>
      <c r="H24" s="932">
        <v>34</v>
      </c>
      <c r="I24" s="932">
        <v>43</v>
      </c>
      <c r="J24" s="932">
        <v>33</v>
      </c>
      <c r="K24" s="932">
        <v>18</v>
      </c>
      <c r="L24" s="932">
        <v>12</v>
      </c>
      <c r="M24" s="932">
        <v>1</v>
      </c>
      <c r="N24" s="932" t="s">
        <v>856</v>
      </c>
      <c r="O24" s="933" t="s">
        <v>856</v>
      </c>
      <c r="P24" s="658"/>
      <c r="Q24" s="658"/>
      <c r="R24" s="497"/>
      <c r="S24" s="109"/>
      <c r="T24" s="106"/>
      <c r="U24" s="106"/>
    </row>
    <row r="25" spans="1:21" ht="14.25" customHeight="1">
      <c r="A25" s="1350"/>
      <c r="B25" s="326" t="s">
        <v>867</v>
      </c>
      <c r="C25" s="1349"/>
      <c r="D25" s="485" t="s">
        <v>870</v>
      </c>
      <c r="E25" s="485"/>
      <c r="F25" s="485"/>
      <c r="G25" s="485" t="s">
        <v>870</v>
      </c>
      <c r="H25" s="485"/>
      <c r="I25" s="485"/>
      <c r="J25" s="485"/>
      <c r="K25" s="485"/>
      <c r="L25" s="485"/>
      <c r="M25" s="485"/>
      <c r="N25" s="485"/>
      <c r="O25" s="485"/>
      <c r="P25" s="658"/>
      <c r="Q25" s="658"/>
      <c r="R25" s="497"/>
      <c r="S25" s="109"/>
      <c r="T25" s="106"/>
      <c r="U25" s="106"/>
    </row>
    <row r="26" spans="1:21" ht="14.25" customHeight="1">
      <c r="A26" s="1351" t="s">
        <v>869</v>
      </c>
      <c r="B26" s="324" t="s">
        <v>442</v>
      </c>
      <c r="C26" s="502"/>
      <c r="D26" s="317">
        <f>IF(SUM(D28)=0,"-",SUM(D28))</f>
        <v>13</v>
      </c>
      <c r="E26" s="317">
        <f>IF(SUM(E28)=0,"-",SUM(E28))</f>
        <v>4227</v>
      </c>
      <c r="F26" s="317"/>
      <c r="G26" s="317" t="str">
        <f>IF(SUM(G28)=0,"-",SUM(G28))</f>
        <v>-</v>
      </c>
      <c r="H26" s="655">
        <f>IF(SUM(H28)=0,"-",SUM(H28))</f>
        <v>201</v>
      </c>
      <c r="I26" s="655">
        <f>IF(SUM(I28)=0,"-",SUM(I28))</f>
        <v>126</v>
      </c>
      <c r="J26" s="655">
        <f>IF(SUM(J28)=0,"-",SUM(J28))</f>
        <v>123</v>
      </c>
      <c r="K26" s="655">
        <f>IF(SUM(K28)=0,"-",SUM(K28))</f>
        <v>112</v>
      </c>
      <c r="L26" s="655">
        <f>IF(SUM(L28)=0,"-",SUM(L28))</f>
        <v>50</v>
      </c>
      <c r="M26" s="655">
        <f>IF(SUM(M28)=0,"-",SUM(M28))</f>
        <v>31</v>
      </c>
      <c r="N26" s="655">
        <f>IF(SUM(N28)=0,"-",SUM(N28))</f>
        <v>18</v>
      </c>
      <c r="O26" s="655">
        <f>IF(SUM(O28)=0,"-",SUM(O28))</f>
        <v>1</v>
      </c>
      <c r="P26" s="658"/>
      <c r="Q26" s="658"/>
      <c r="R26" s="497"/>
      <c r="S26" s="109"/>
      <c r="T26" s="106"/>
      <c r="U26" s="106"/>
    </row>
    <row r="27" spans="1:21" ht="14.25" customHeight="1">
      <c r="A27" s="1352"/>
      <c r="B27" s="656" t="s">
        <v>867</v>
      </c>
      <c r="C27" s="502"/>
      <c r="D27" s="317" t="s">
        <v>870</v>
      </c>
      <c r="E27" s="317"/>
      <c r="F27" s="317"/>
      <c r="G27" s="317"/>
      <c r="H27" s="317"/>
      <c r="I27" s="317"/>
      <c r="J27" s="317"/>
      <c r="K27" s="317"/>
      <c r="L27" s="317"/>
      <c r="M27" s="317"/>
      <c r="N27" s="317"/>
      <c r="O27" s="317"/>
      <c r="P27" s="658"/>
      <c r="Q27" s="658"/>
      <c r="R27" s="497"/>
      <c r="S27" s="109"/>
      <c r="T27" s="106"/>
      <c r="U27" s="106"/>
    </row>
    <row r="28" spans="1:21" ht="14.25" customHeight="1">
      <c r="A28" s="1348" t="s">
        <v>868</v>
      </c>
      <c r="B28" s="325" t="s">
        <v>442</v>
      </c>
      <c r="C28" s="1349">
        <v>4240</v>
      </c>
      <c r="D28" s="485">
        <v>13</v>
      </c>
      <c r="E28" s="485">
        <v>4227</v>
      </c>
      <c r="F28" s="485" t="s">
        <v>870</v>
      </c>
      <c r="G28" s="485" t="s">
        <v>870</v>
      </c>
      <c r="H28" s="922">
        <v>201</v>
      </c>
      <c r="I28" s="922">
        <v>126</v>
      </c>
      <c r="J28" s="922">
        <v>123</v>
      </c>
      <c r="K28" s="922">
        <v>112</v>
      </c>
      <c r="L28" s="922">
        <v>50</v>
      </c>
      <c r="M28" s="922">
        <v>31</v>
      </c>
      <c r="N28" s="922">
        <v>18</v>
      </c>
      <c r="O28" s="804">
        <v>1</v>
      </c>
      <c r="P28" s="658"/>
      <c r="Q28" s="658"/>
      <c r="R28" s="497"/>
      <c r="S28" s="109"/>
      <c r="T28" s="106"/>
      <c r="U28" s="106"/>
    </row>
    <row r="29" spans="1:21" ht="14.25" customHeight="1">
      <c r="A29" s="1350"/>
      <c r="B29" s="327" t="s">
        <v>867</v>
      </c>
      <c r="C29" s="1349"/>
      <c r="D29" s="485">
        <v>13</v>
      </c>
      <c r="E29" s="485"/>
      <c r="F29" s="485"/>
      <c r="G29" s="485">
        <v>13</v>
      </c>
      <c r="H29" s="485"/>
      <c r="I29" s="485"/>
      <c r="J29" s="485"/>
      <c r="K29" s="485"/>
      <c r="L29" s="485"/>
      <c r="M29" s="485"/>
      <c r="N29" s="485"/>
      <c r="O29" s="485"/>
      <c r="P29" s="658"/>
      <c r="Q29" s="658"/>
      <c r="R29" s="497"/>
      <c r="S29" s="109"/>
      <c r="T29" s="106"/>
      <c r="U29" s="106"/>
    </row>
    <row r="30" spans="1:21" ht="14.25" customHeight="1">
      <c r="A30" s="1351" t="s">
        <v>871</v>
      </c>
      <c r="B30" s="324" t="s">
        <v>442</v>
      </c>
      <c r="C30" s="502"/>
      <c r="D30" s="317">
        <f>IF(SUM(D32,D34,D36,D38)=0,"-",SUM(D32,D34,D36,D38))</f>
        <v>9</v>
      </c>
      <c r="E30" s="317">
        <f>IF(SUM(E32,E34,E36,E38)=0,"-",SUM(E32,E34,E36,E38))</f>
        <v>4452</v>
      </c>
      <c r="F30" s="317"/>
      <c r="G30" s="317" t="str">
        <f>IF(SUM(G32,G34,G36,G38)=0,"-",SUM(G32,G34,G36,G38))</f>
        <v>-</v>
      </c>
      <c r="H30" s="655">
        <f>IF(SUM(H32,H34,H36,H38)=0,"-",SUM(H32,H34,H36,H38))</f>
        <v>315</v>
      </c>
      <c r="I30" s="655">
        <f>IF(SUM(I32,I34,I36,I38)=0,"-",SUM(I32,I34,I36,I38))</f>
        <v>170</v>
      </c>
      <c r="J30" s="655">
        <f>IF(SUM(J32,J34,J36,J38)=0,"-",SUM(J32,J34,J36,J38))</f>
        <v>153</v>
      </c>
      <c r="K30" s="655">
        <f>IF(SUM(K32,K34,K36,K38)=0,"-",SUM(K32,K34,K36,K38))</f>
        <v>144</v>
      </c>
      <c r="L30" s="655">
        <f>IF(SUM(L32,L34,L36,L38)=0,"-",SUM(L32,L34,L36,L38))</f>
        <v>77</v>
      </c>
      <c r="M30" s="655">
        <f>IF(SUM(M32,M34,M36,M38)=0,"-",SUM(M32,M34,M36,M38))</f>
        <v>43</v>
      </c>
      <c r="N30" s="655">
        <f>IF(SUM(N32,N34,N36,N38)=0,"-",SUM(N32,N34,N36,N38))</f>
        <v>11</v>
      </c>
      <c r="O30" s="655">
        <f>IF(SUM(O32,O34,O36,O38)=0,"-",SUM(O32,O34,O36,O38))</f>
        <v>2</v>
      </c>
      <c r="P30" s="658"/>
      <c r="Q30" s="658"/>
      <c r="R30" s="497"/>
      <c r="S30" s="109"/>
      <c r="T30" s="106"/>
      <c r="U30" s="106"/>
    </row>
    <row r="31" spans="1:21" ht="14.25" customHeight="1">
      <c r="A31" s="1352"/>
      <c r="B31" s="656" t="s">
        <v>867</v>
      </c>
      <c r="C31" s="502"/>
      <c r="D31" s="317"/>
      <c r="E31" s="317"/>
      <c r="F31" s="317"/>
      <c r="G31" s="317"/>
      <c r="H31" s="317"/>
      <c r="I31" s="317"/>
      <c r="J31" s="317"/>
      <c r="K31" s="317"/>
      <c r="L31" s="317"/>
      <c r="M31" s="317"/>
      <c r="N31" s="317"/>
      <c r="O31" s="317"/>
      <c r="P31" s="658"/>
      <c r="Q31" s="658"/>
      <c r="R31" s="497"/>
      <c r="S31" s="109"/>
      <c r="T31" s="106"/>
      <c r="U31" s="106"/>
    </row>
    <row r="32" spans="1:21" ht="14.25" customHeight="1">
      <c r="A32" s="1348" t="s">
        <v>872</v>
      </c>
      <c r="B32" s="325" t="s">
        <v>442</v>
      </c>
      <c r="C32" s="1349">
        <v>1807</v>
      </c>
      <c r="D32" s="485" t="s">
        <v>870</v>
      </c>
      <c r="E32" s="485">
        <v>1807</v>
      </c>
      <c r="F32" s="485">
        <v>307</v>
      </c>
      <c r="G32" s="485" t="s">
        <v>870</v>
      </c>
      <c r="H32" s="922">
        <v>129</v>
      </c>
      <c r="I32" s="922">
        <v>55</v>
      </c>
      <c r="J32" s="922">
        <v>40</v>
      </c>
      <c r="K32" s="922">
        <v>38</v>
      </c>
      <c r="L32" s="922">
        <v>25</v>
      </c>
      <c r="M32" s="922">
        <v>16</v>
      </c>
      <c r="N32" s="922">
        <v>4</v>
      </c>
      <c r="O32" s="804">
        <v>0</v>
      </c>
      <c r="P32" s="658"/>
      <c r="Q32" s="658"/>
      <c r="R32" s="497"/>
      <c r="S32" s="109"/>
      <c r="T32" s="106"/>
      <c r="U32" s="106"/>
    </row>
    <row r="33" spans="1:21" ht="14.25" customHeight="1">
      <c r="A33" s="1350"/>
      <c r="B33" s="327" t="s">
        <v>867</v>
      </c>
      <c r="C33" s="1349"/>
      <c r="D33" s="485" t="s">
        <v>870</v>
      </c>
      <c r="E33" s="485"/>
      <c r="F33" s="485"/>
      <c r="G33" s="485" t="s">
        <v>870</v>
      </c>
      <c r="H33" s="485"/>
      <c r="I33" s="485"/>
      <c r="J33" s="485"/>
      <c r="K33" s="485"/>
      <c r="L33" s="485"/>
      <c r="M33" s="485"/>
      <c r="N33" s="485"/>
      <c r="O33" s="485"/>
      <c r="P33" s="658"/>
      <c r="Q33" s="658"/>
      <c r="R33" s="497"/>
      <c r="S33" s="109"/>
      <c r="T33" s="106"/>
      <c r="U33" s="106"/>
    </row>
    <row r="34" spans="1:21" ht="14.25" customHeight="1">
      <c r="A34" s="1348" t="s">
        <v>873</v>
      </c>
      <c r="B34" s="325" t="s">
        <v>442</v>
      </c>
      <c r="C34" s="1349">
        <v>1227</v>
      </c>
      <c r="D34" s="485">
        <v>8</v>
      </c>
      <c r="E34" s="485">
        <v>1219</v>
      </c>
      <c r="F34" s="485">
        <v>335</v>
      </c>
      <c r="G34" s="485" t="s">
        <v>241</v>
      </c>
      <c r="H34" s="922">
        <v>108</v>
      </c>
      <c r="I34" s="922">
        <v>67</v>
      </c>
      <c r="J34" s="922">
        <v>62</v>
      </c>
      <c r="K34" s="922">
        <v>47</v>
      </c>
      <c r="L34" s="922">
        <v>34</v>
      </c>
      <c r="M34" s="922">
        <v>12</v>
      </c>
      <c r="N34" s="922">
        <v>3</v>
      </c>
      <c r="O34" s="804">
        <v>2</v>
      </c>
      <c r="P34" s="658"/>
      <c r="Q34" s="658"/>
      <c r="R34" s="497"/>
      <c r="S34" s="109"/>
      <c r="T34" s="106"/>
      <c r="U34" s="106"/>
    </row>
    <row r="35" spans="1:21" ht="14.25" customHeight="1">
      <c r="A35" s="1350"/>
      <c r="B35" s="327" t="s">
        <v>867</v>
      </c>
      <c r="C35" s="1349"/>
      <c r="D35" s="485">
        <v>22</v>
      </c>
      <c r="E35" s="485"/>
      <c r="F35" s="485"/>
      <c r="G35" s="485">
        <v>22</v>
      </c>
      <c r="H35" s="485"/>
      <c r="I35" s="485"/>
      <c r="J35" s="485"/>
      <c r="K35" s="485"/>
      <c r="L35" s="485"/>
      <c r="M35" s="485"/>
      <c r="N35" s="485"/>
      <c r="O35" s="485"/>
      <c r="P35" s="658"/>
      <c r="Q35" s="658"/>
      <c r="R35" s="497"/>
      <c r="S35" s="109"/>
      <c r="T35" s="106"/>
      <c r="U35" s="106"/>
    </row>
    <row r="36" spans="1:21" ht="14.25" customHeight="1">
      <c r="A36" s="1348" t="s">
        <v>874</v>
      </c>
      <c r="B36" s="325" t="s">
        <v>442</v>
      </c>
      <c r="C36" s="1349">
        <v>818</v>
      </c>
      <c r="D36" s="485">
        <v>1</v>
      </c>
      <c r="E36" s="485">
        <v>817</v>
      </c>
      <c r="F36" s="485">
        <v>221</v>
      </c>
      <c r="G36" s="485" t="s">
        <v>870</v>
      </c>
      <c r="H36" s="922">
        <v>65</v>
      </c>
      <c r="I36" s="922">
        <v>41</v>
      </c>
      <c r="J36" s="922">
        <v>34</v>
      </c>
      <c r="K36" s="922">
        <v>48</v>
      </c>
      <c r="L36" s="922">
        <v>16</v>
      </c>
      <c r="M36" s="922">
        <v>14</v>
      </c>
      <c r="N36" s="922">
        <v>3</v>
      </c>
      <c r="O36" s="818" t="s">
        <v>870</v>
      </c>
      <c r="P36" s="658"/>
      <c r="Q36" s="658"/>
      <c r="R36" s="497"/>
      <c r="S36" s="109"/>
      <c r="T36" s="106"/>
      <c r="U36" s="106"/>
    </row>
    <row r="37" spans="1:21" ht="14.25" customHeight="1">
      <c r="A37" s="1350"/>
      <c r="B37" s="327" t="s">
        <v>867</v>
      </c>
      <c r="C37" s="1349"/>
      <c r="D37" s="485">
        <v>1</v>
      </c>
      <c r="E37" s="485"/>
      <c r="F37" s="485"/>
      <c r="G37" s="485" t="s">
        <v>870</v>
      </c>
      <c r="H37" s="485"/>
      <c r="I37" s="485"/>
      <c r="J37" s="485"/>
      <c r="K37" s="485"/>
      <c r="L37" s="485"/>
      <c r="M37" s="485"/>
      <c r="N37" s="485"/>
      <c r="O37" s="485"/>
      <c r="P37" s="658"/>
      <c r="Q37" s="658"/>
      <c r="R37" s="497"/>
      <c r="S37" s="109"/>
      <c r="T37" s="106"/>
      <c r="U37" s="106"/>
    </row>
    <row r="38" spans="1:21" ht="14.25" customHeight="1">
      <c r="A38" s="1348" t="s">
        <v>875</v>
      </c>
      <c r="B38" s="325" t="s">
        <v>442</v>
      </c>
      <c r="C38" s="1349">
        <v>609</v>
      </c>
      <c r="D38" s="485" t="s">
        <v>241</v>
      </c>
      <c r="E38" s="485">
        <v>609</v>
      </c>
      <c r="F38" s="485">
        <v>52</v>
      </c>
      <c r="G38" s="485" t="s">
        <v>241</v>
      </c>
      <c r="H38" s="922">
        <v>13</v>
      </c>
      <c r="I38" s="922">
        <v>7</v>
      </c>
      <c r="J38" s="922">
        <v>17</v>
      </c>
      <c r="K38" s="922">
        <v>11</v>
      </c>
      <c r="L38" s="922">
        <v>2</v>
      </c>
      <c r="M38" s="922">
        <v>1</v>
      </c>
      <c r="N38" s="319">
        <v>1</v>
      </c>
      <c r="O38" s="121" t="s">
        <v>241</v>
      </c>
      <c r="P38" s="658"/>
      <c r="Q38" s="658"/>
      <c r="R38" s="497"/>
      <c r="S38" s="109"/>
      <c r="T38" s="106"/>
      <c r="U38" s="106"/>
    </row>
    <row r="39" spans="1:21" s="177" customFormat="1" ht="15">
      <c r="A39" s="1350"/>
      <c r="B39" s="327" t="s">
        <v>867</v>
      </c>
      <c r="C39" s="1349"/>
      <c r="D39" s="485">
        <v>7</v>
      </c>
      <c r="E39" s="485"/>
      <c r="F39" s="485"/>
      <c r="G39" s="485">
        <v>7</v>
      </c>
      <c r="H39" s="485"/>
      <c r="I39" s="485"/>
      <c r="J39" s="485"/>
      <c r="K39" s="485"/>
      <c r="L39" s="485"/>
      <c r="M39" s="485"/>
      <c r="N39" s="485"/>
      <c r="O39" s="485"/>
      <c r="P39" s="192"/>
      <c r="Q39" s="192"/>
      <c r="R39" s="123"/>
      <c r="S39" s="112"/>
      <c r="T39" s="108"/>
      <c r="U39" s="108"/>
    </row>
    <row r="40" spans="1:21" s="177" customFormat="1" ht="15">
      <c r="A40" s="489" t="s">
        <v>514</v>
      </c>
      <c r="B40" s="491"/>
      <c r="C40" s="145"/>
      <c r="D40" s="145"/>
      <c r="E40" s="145"/>
      <c r="F40" s="145"/>
      <c r="G40" s="145"/>
      <c r="H40" s="145"/>
      <c r="I40" s="145"/>
      <c r="J40" s="145"/>
      <c r="K40" s="145"/>
      <c r="L40" s="145"/>
      <c r="M40" s="192"/>
      <c r="N40" s="192"/>
      <c r="O40" s="192"/>
      <c r="P40" s="123"/>
      <c r="Q40" s="112"/>
      <c r="R40" s="108"/>
      <c r="S40" s="108"/>
    </row>
    <row r="41" spans="1:21" s="177" customFormat="1" ht="15">
      <c r="A41" s="699"/>
      <c r="B41" s="151"/>
      <c r="C41" s="145"/>
      <c r="D41" s="145"/>
      <c r="E41" s="145"/>
      <c r="F41" s="145"/>
      <c r="G41" s="145"/>
      <c r="H41" s="145"/>
      <c r="I41" s="145"/>
      <c r="J41" s="145"/>
      <c r="K41" s="145"/>
      <c r="L41" s="145"/>
      <c r="M41" s="192"/>
      <c r="N41" s="192"/>
      <c r="O41" s="192"/>
      <c r="P41" s="123"/>
      <c r="Q41" s="112"/>
      <c r="R41" s="108"/>
      <c r="S41" s="108"/>
    </row>
    <row r="42" spans="1:21" s="177" customFormat="1" ht="15">
      <c r="A42" s="699"/>
      <c r="B42" s="151"/>
      <c r="C42" s="145"/>
      <c r="D42" s="145"/>
      <c r="E42" s="145"/>
      <c r="F42" s="145"/>
      <c r="G42" s="145"/>
      <c r="H42" s="145"/>
      <c r="I42" s="145"/>
      <c r="J42" s="145"/>
      <c r="K42" s="145"/>
      <c r="L42" s="145"/>
      <c r="M42" s="192"/>
      <c r="N42" s="192"/>
      <c r="O42" s="192"/>
      <c r="P42" s="123"/>
      <c r="Q42" s="112"/>
      <c r="R42" s="108"/>
      <c r="S42" s="108"/>
    </row>
    <row r="43" spans="1:21" s="177" customFormat="1" ht="15">
      <c r="A43" s="1092"/>
      <c r="B43" s="151"/>
      <c r="C43" s="145"/>
      <c r="D43" s="145"/>
      <c r="E43" s="145"/>
      <c r="F43" s="145"/>
      <c r="G43" s="145"/>
      <c r="H43" s="145"/>
      <c r="I43" s="145"/>
      <c r="J43" s="145"/>
      <c r="K43" s="145"/>
      <c r="L43" s="145"/>
      <c r="M43" s="192"/>
      <c r="N43" s="192"/>
      <c r="O43" s="192"/>
      <c r="P43" s="123"/>
      <c r="Q43" s="112"/>
      <c r="R43" s="108"/>
      <c r="S43" s="108"/>
    </row>
    <row r="44" spans="1:21" s="177" customFormat="1" ht="15">
      <c r="A44" s="1092"/>
      <c r="B44" s="151"/>
      <c r="C44" s="145"/>
      <c r="D44" s="145"/>
      <c r="E44" s="145"/>
      <c r="F44" s="145"/>
      <c r="G44" s="145"/>
      <c r="H44" s="145"/>
      <c r="I44" s="145"/>
      <c r="J44" s="145"/>
      <c r="K44" s="145"/>
      <c r="L44" s="145"/>
      <c r="M44" s="192"/>
      <c r="N44" s="192"/>
      <c r="O44" s="192"/>
      <c r="P44" s="123"/>
      <c r="Q44" s="112"/>
      <c r="R44" s="108"/>
      <c r="S44" s="108"/>
    </row>
    <row r="45" spans="1:21" s="177" customFormat="1" ht="15">
      <c r="A45" s="1092"/>
      <c r="B45" s="151"/>
      <c r="C45" s="145"/>
      <c r="D45" s="145"/>
      <c r="E45" s="145"/>
      <c r="F45" s="145"/>
      <c r="G45" s="145"/>
      <c r="H45" s="145"/>
      <c r="I45" s="145"/>
      <c r="J45" s="145"/>
      <c r="K45" s="145"/>
      <c r="L45" s="145"/>
      <c r="M45" s="192"/>
      <c r="N45" s="192"/>
      <c r="O45" s="192"/>
      <c r="P45" s="123"/>
      <c r="Q45" s="112"/>
      <c r="R45" s="108"/>
      <c r="S45" s="108"/>
    </row>
    <row r="46" spans="1:21" s="177" customFormat="1" ht="15">
      <c r="A46" s="1092"/>
      <c r="B46" s="151"/>
      <c r="C46" s="145"/>
      <c r="D46" s="145"/>
      <c r="E46" s="145"/>
      <c r="F46" s="145"/>
      <c r="G46" s="145"/>
      <c r="H46" s="145"/>
      <c r="I46" s="145"/>
      <c r="J46" s="145"/>
      <c r="K46" s="145"/>
      <c r="L46" s="145"/>
      <c r="M46" s="192"/>
      <c r="N46" s="192"/>
      <c r="O46" s="192"/>
      <c r="P46" s="123"/>
      <c r="Q46" s="112"/>
      <c r="R46" s="108"/>
      <c r="S46" s="108"/>
    </row>
    <row r="47" spans="1:21" s="177" customFormat="1" ht="15">
      <c r="A47" s="1092"/>
      <c r="B47" s="151"/>
      <c r="C47" s="145"/>
      <c r="D47" s="145"/>
      <c r="E47" s="145"/>
      <c r="F47" s="145"/>
      <c r="G47" s="145"/>
      <c r="H47" s="145"/>
      <c r="I47" s="145"/>
      <c r="J47" s="145"/>
      <c r="K47" s="145"/>
      <c r="L47" s="145"/>
      <c r="M47" s="192"/>
      <c r="N47" s="192"/>
      <c r="O47" s="192"/>
      <c r="P47" s="123"/>
      <c r="Q47" s="112"/>
      <c r="R47" s="108"/>
      <c r="S47" s="108"/>
    </row>
    <row r="48" spans="1:21" s="177" customFormat="1" ht="15">
      <c r="A48" s="1092"/>
      <c r="B48" s="151"/>
      <c r="C48" s="145"/>
      <c r="D48" s="145"/>
      <c r="E48" s="145"/>
      <c r="F48" s="145"/>
      <c r="G48" s="145"/>
      <c r="H48" s="145"/>
      <c r="I48" s="145"/>
      <c r="J48" s="145"/>
      <c r="K48" s="145"/>
      <c r="L48" s="145"/>
      <c r="M48" s="192"/>
      <c r="N48" s="192"/>
      <c r="O48" s="192"/>
      <c r="P48" s="123"/>
      <c r="Q48" s="112"/>
      <c r="R48" s="108"/>
      <c r="S48" s="108"/>
    </row>
    <row r="49" spans="1:19" s="177" customFormat="1" ht="15">
      <c r="A49" s="1092"/>
      <c r="B49" s="151"/>
      <c r="C49" s="145"/>
      <c r="D49" s="145"/>
      <c r="E49" s="145"/>
      <c r="F49" s="145"/>
      <c r="G49" s="145"/>
      <c r="H49" s="145"/>
      <c r="I49" s="145"/>
      <c r="J49" s="145"/>
      <c r="K49" s="145"/>
      <c r="L49" s="145"/>
      <c r="M49" s="192"/>
      <c r="N49" s="192"/>
      <c r="O49" s="192"/>
      <c r="P49" s="123"/>
      <c r="Q49" s="112"/>
      <c r="R49" s="108"/>
      <c r="S49" s="108"/>
    </row>
    <row r="50" spans="1:19" s="177" customFormat="1" ht="15">
      <c r="A50" s="1092"/>
      <c r="B50" s="151"/>
      <c r="C50" s="145"/>
      <c r="D50" s="145"/>
      <c r="E50" s="145"/>
      <c r="F50" s="145"/>
      <c r="G50" s="145"/>
      <c r="H50" s="145"/>
      <c r="I50" s="145"/>
      <c r="J50" s="145"/>
      <c r="K50" s="145"/>
      <c r="L50" s="145"/>
      <c r="M50" s="192"/>
      <c r="N50" s="192"/>
      <c r="O50" s="192"/>
      <c r="P50" s="123"/>
      <c r="Q50" s="112"/>
      <c r="R50" s="108"/>
      <c r="S50" s="108"/>
    </row>
    <row r="51" spans="1:19" s="177" customFormat="1" ht="15">
      <c r="A51" s="1092"/>
      <c r="B51" s="151"/>
      <c r="C51" s="145"/>
      <c r="D51" s="145"/>
      <c r="E51" s="145"/>
      <c r="F51" s="145"/>
      <c r="G51" s="145"/>
      <c r="H51" s="145"/>
      <c r="I51" s="145"/>
      <c r="J51" s="145"/>
      <c r="K51" s="145"/>
      <c r="L51" s="145"/>
      <c r="M51" s="192"/>
      <c r="N51" s="192"/>
      <c r="O51" s="192"/>
      <c r="P51" s="123"/>
      <c r="Q51" s="112"/>
      <c r="R51" s="108"/>
      <c r="S51" s="108"/>
    </row>
    <row r="52" spans="1:19" s="177" customFormat="1" ht="15">
      <c r="A52" s="1092"/>
      <c r="B52" s="151"/>
      <c r="C52" s="145"/>
      <c r="D52" s="145"/>
      <c r="E52" s="145"/>
      <c r="F52" s="145"/>
      <c r="G52" s="145"/>
      <c r="H52" s="145"/>
      <c r="I52" s="145"/>
      <c r="J52" s="145"/>
      <c r="K52" s="145"/>
      <c r="L52" s="145"/>
      <c r="M52" s="192"/>
      <c r="N52" s="192"/>
      <c r="O52" s="192"/>
      <c r="P52" s="123"/>
      <c r="Q52" s="112"/>
      <c r="R52" s="108"/>
      <c r="S52" s="108"/>
    </row>
    <row r="53" spans="1:19" s="177" customFormat="1" ht="12.75" customHeight="1">
      <c r="A53" s="1092"/>
      <c r="B53" s="151"/>
      <c r="C53" s="112"/>
      <c r="D53" s="112"/>
      <c r="E53" s="112"/>
      <c r="F53" s="112"/>
      <c r="G53" s="112"/>
      <c r="H53" s="112"/>
      <c r="I53" s="112"/>
      <c r="J53" s="112"/>
      <c r="K53" s="112"/>
      <c r="L53" s="108"/>
      <c r="M53" s="807"/>
      <c r="N53" s="807"/>
      <c r="O53" s="807"/>
      <c r="P53" s="807"/>
      <c r="Q53" s="808"/>
    </row>
    <row r="54" spans="1:19" s="177" customFormat="1" ht="15">
      <c r="A54" s="1092"/>
      <c r="B54" s="151"/>
      <c r="C54" s="219"/>
      <c r="D54" s="219"/>
      <c r="E54" s="219"/>
      <c r="F54" s="219"/>
      <c r="G54" s="108"/>
      <c r="M54" s="808"/>
      <c r="N54" s="808"/>
      <c r="O54" s="808"/>
      <c r="P54" s="808"/>
    </row>
    <row r="55" spans="1:19" s="177" customFormat="1" ht="15">
      <c r="B55" s="145"/>
      <c r="C55" s="108"/>
      <c r="D55" s="108"/>
      <c r="E55" s="108"/>
      <c r="F55" s="108"/>
      <c r="G55" s="108"/>
      <c r="H55" s="108"/>
      <c r="I55" s="108"/>
      <c r="J55" s="108"/>
      <c r="K55" s="108"/>
      <c r="L55" s="108"/>
      <c r="M55" s="108"/>
      <c r="N55" s="108"/>
      <c r="O55" s="108"/>
      <c r="P55" s="108"/>
      <c r="Q55" s="108"/>
      <c r="R55" s="108"/>
      <c r="S55" s="108"/>
    </row>
    <row r="56" spans="1:19" s="177" customFormat="1" ht="15">
      <c r="A56" s="221"/>
      <c r="B56" s="220"/>
      <c r="C56" s="108"/>
      <c r="D56" s="108"/>
      <c r="E56" s="108"/>
      <c r="F56" s="108"/>
      <c r="G56" s="108"/>
      <c r="H56" s="108"/>
      <c r="I56" s="108"/>
      <c r="J56" s="108"/>
      <c r="K56" s="108"/>
      <c r="L56" s="108"/>
      <c r="M56" s="108"/>
      <c r="N56" s="108"/>
      <c r="O56" s="108"/>
      <c r="P56" s="108"/>
      <c r="Q56" s="108"/>
      <c r="R56" s="108"/>
      <c r="S56" s="108"/>
    </row>
    <row r="57" spans="1:19" s="177" customFormat="1" ht="15">
      <c r="A57" s="189"/>
      <c r="B57" s="149"/>
      <c r="C57" s="108"/>
      <c r="D57" s="108"/>
      <c r="E57" s="108"/>
      <c r="F57" s="108"/>
      <c r="G57" s="108"/>
      <c r="H57" s="108"/>
      <c r="I57" s="108"/>
      <c r="J57" s="108"/>
      <c r="K57" s="108"/>
      <c r="L57" s="108"/>
      <c r="M57" s="108"/>
      <c r="N57" s="108"/>
      <c r="O57" s="108"/>
      <c r="P57" s="108"/>
      <c r="Q57" s="108"/>
      <c r="R57" s="108"/>
      <c r="S57" s="108"/>
    </row>
    <row r="58" spans="1:19" ht="13.5">
      <c r="A58" s="189"/>
      <c r="B58" s="149"/>
      <c r="C58" s="106"/>
      <c r="D58" s="106"/>
      <c r="E58" s="109"/>
      <c r="F58" s="106"/>
      <c r="G58" s="106"/>
      <c r="H58" s="106"/>
      <c r="I58" s="106"/>
      <c r="J58" s="106"/>
      <c r="K58" s="106"/>
      <c r="L58" s="106"/>
      <c r="M58" s="106"/>
      <c r="N58" s="106"/>
      <c r="O58" s="106"/>
      <c r="P58" s="106"/>
      <c r="Q58" s="106"/>
      <c r="R58" s="106"/>
      <c r="S58" s="106"/>
    </row>
    <row r="59" spans="1:19" ht="13.5">
      <c r="A59" s="189"/>
      <c r="B59" s="149"/>
      <c r="C59" s="106"/>
      <c r="D59" s="106"/>
      <c r="E59" s="106"/>
      <c r="F59" s="106"/>
      <c r="G59" s="106"/>
      <c r="H59" s="106"/>
      <c r="I59" s="106"/>
      <c r="J59" s="106"/>
      <c r="K59" s="106"/>
      <c r="L59" s="106"/>
      <c r="M59" s="106"/>
      <c r="N59" s="106"/>
      <c r="O59" s="106"/>
      <c r="P59" s="106"/>
      <c r="Q59" s="106"/>
      <c r="R59" s="106"/>
      <c r="S59" s="106"/>
    </row>
    <row r="60" spans="1:19" ht="18">
      <c r="A60" s="218"/>
      <c r="B60" s="121"/>
      <c r="C60" s="811"/>
      <c r="D60" s="811"/>
      <c r="E60" s="811"/>
      <c r="F60" s="811"/>
      <c r="G60" s="812"/>
      <c r="H60" s="813"/>
      <c r="I60" s="813"/>
      <c r="J60" s="813"/>
      <c r="K60" s="814"/>
    </row>
    <row r="61" spans="1:19" ht="18">
      <c r="A61" s="218"/>
      <c r="B61" s="121"/>
      <c r="C61" s="811"/>
      <c r="D61" s="811"/>
      <c r="E61" s="811"/>
      <c r="F61" s="811"/>
      <c r="G61" s="812"/>
      <c r="H61" s="813"/>
      <c r="I61" s="813"/>
      <c r="J61" s="813"/>
      <c r="K61" s="814"/>
    </row>
    <row r="62" spans="1:19" ht="18">
      <c r="A62" s="809"/>
      <c r="B62" s="810"/>
      <c r="C62" s="811"/>
      <c r="D62" s="811"/>
      <c r="E62" s="811"/>
      <c r="F62" s="811"/>
      <c r="G62" s="812"/>
      <c r="H62" s="813"/>
      <c r="I62" s="813"/>
      <c r="J62" s="813"/>
      <c r="K62" s="814"/>
    </row>
    <row r="63" spans="1:19" ht="18">
      <c r="A63" s="809"/>
      <c r="B63" s="810"/>
      <c r="C63" s="811"/>
      <c r="D63" s="811"/>
      <c r="E63" s="811"/>
      <c r="F63" s="811"/>
      <c r="G63" s="812"/>
      <c r="H63" s="813"/>
      <c r="I63" s="813"/>
      <c r="J63" s="813"/>
      <c r="K63" s="814"/>
    </row>
    <row r="64" spans="1:19" ht="18">
      <c r="A64" s="815"/>
      <c r="B64" s="816"/>
    </row>
    <row r="65" spans="1:2" ht="17.25">
      <c r="A65" s="809"/>
      <c r="B65" s="810"/>
    </row>
  </sheetData>
  <customSheetViews>
    <customSheetView guid="{8B4C5619-54EF-4E9D-AF19-AC3668C76619}" showPageBreaks="1" printArea="1" view="pageBreakPreview">
      <selection activeCell="E9" sqref="E9"/>
      <pageMargins left="0.59" right="0.12" top="0.28999999999999998" bottom="0.17" header="0.22" footer="0.12"/>
      <headerFooter alignWithMargins="0"/>
    </customSheetView>
  </customSheetViews>
  <mergeCells count="37">
    <mergeCell ref="A52:A54"/>
    <mergeCell ref="A43:A45"/>
    <mergeCell ref="A46:A48"/>
    <mergeCell ref="A49:A51"/>
    <mergeCell ref="A6:A7"/>
    <mergeCell ref="A8:A9"/>
    <mergeCell ref="A10:A11"/>
    <mergeCell ref="A12:A13"/>
    <mergeCell ref="A14:A15"/>
    <mergeCell ref="A16:A17"/>
    <mergeCell ref="A18:A19"/>
    <mergeCell ref="A20:A21"/>
    <mergeCell ref="A22:A23"/>
    <mergeCell ref="A24:A25"/>
    <mergeCell ref="A26:A27"/>
    <mergeCell ref="A28:A29"/>
    <mergeCell ref="A32:A33"/>
    <mergeCell ref="A30:A31"/>
    <mergeCell ref="A34:A35"/>
    <mergeCell ref="A36:A37"/>
    <mergeCell ref="A38:A39"/>
    <mergeCell ref="O3:O5"/>
    <mergeCell ref="A2:B5"/>
    <mergeCell ref="C3:C5"/>
    <mergeCell ref="F3:F5"/>
    <mergeCell ref="F2:O2"/>
    <mergeCell ref="C2:E2"/>
    <mergeCell ref="J3:J5"/>
    <mergeCell ref="K3:K5"/>
    <mergeCell ref="L3:L5"/>
    <mergeCell ref="M3:M5"/>
    <mergeCell ref="N3:N5"/>
    <mergeCell ref="D3:D5"/>
    <mergeCell ref="E3:E5"/>
    <mergeCell ref="G3:G5"/>
    <mergeCell ref="H3:H5"/>
    <mergeCell ref="I3:I5"/>
  </mergeCells>
  <phoneticPr fontId="2"/>
  <pageMargins left="0.78740157480314965" right="0.78740157480314965" top="0.78740157480314965" bottom="0.15748031496062992" header="0.23622047244094491" footer="0.11811023622047245"/>
  <headerFooter alignWithMargins="0">
    <oddFooter>&amp;R&amp;D&amp;T</oddFooter>
  </headerFooter>
  <drawing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tabColor rgb="FFFF0000"/>
  </sheetPr>
  <dimension ref="A1:AK46"/>
  <sheetViews>
    <sheetView showGridLines="0" view="pageBreakPreview" zoomScaleNormal="100" zoomScaleSheetLayoutView="100" workbookViewId="0">
      <selection activeCell="T31" sqref="T31"/>
    </sheetView>
  </sheetViews>
  <sheetFormatPr defaultColWidth="7.625" defaultRowHeight="12"/>
  <cols>
    <col min="1" max="1" width="11.125" style="794" customWidth="1"/>
    <col min="2" max="16" width="6.125" style="795" customWidth="1"/>
    <col min="17" max="17" width="7.25" style="795" customWidth="1"/>
    <col min="18" max="26" width="6.125" style="795" customWidth="1"/>
    <col min="27" max="16384" width="7.625" style="795"/>
  </cols>
  <sheetData>
    <row r="1" spans="1:36" s="792" customFormat="1" ht="16.5" customHeight="1">
      <c r="A1" s="152" t="s">
        <v>10</v>
      </c>
      <c r="B1" s="791"/>
      <c r="C1" s="791"/>
      <c r="D1" s="791"/>
      <c r="E1" s="791"/>
      <c r="F1" s="791"/>
      <c r="G1" s="791"/>
      <c r="H1" s="791"/>
      <c r="I1" s="791"/>
      <c r="J1" s="796"/>
      <c r="K1" s="796"/>
      <c r="L1" s="796"/>
      <c r="M1" s="796"/>
      <c r="N1" s="796"/>
      <c r="O1" s="796"/>
      <c r="P1" s="791"/>
      <c r="Q1" s="791"/>
      <c r="R1" s="791"/>
      <c r="S1" s="791"/>
      <c r="T1" s="796"/>
      <c r="U1" s="791"/>
      <c r="V1" s="791"/>
      <c r="W1" s="791"/>
      <c r="X1" s="791"/>
      <c r="Y1" s="791"/>
      <c r="Z1" s="791"/>
      <c r="AA1" s="791"/>
      <c r="AB1" s="791"/>
      <c r="AC1" s="791"/>
      <c r="AD1" s="791"/>
      <c r="AE1" s="791"/>
      <c r="AF1" s="791"/>
      <c r="AG1" s="791"/>
      <c r="AH1" s="791"/>
      <c r="AI1" s="791"/>
    </row>
    <row r="2" spans="1:36" s="787" customFormat="1" ht="22.5" customHeight="1">
      <c r="A2" s="676"/>
      <c r="B2" s="1309" t="s">
        <v>335</v>
      </c>
      <c r="C2" s="1311"/>
      <c r="D2" s="1311"/>
      <c r="E2" s="1311"/>
      <c r="F2" s="1311"/>
      <c r="G2" s="1311"/>
      <c r="H2" s="1312"/>
      <c r="I2" s="1309" t="s">
        <v>336</v>
      </c>
      <c r="J2" s="1311"/>
      <c r="K2" s="1311"/>
      <c r="L2" s="1311"/>
      <c r="M2" s="1311"/>
      <c r="N2" s="1311"/>
      <c r="O2" s="1312"/>
      <c r="P2" s="1313" t="s">
        <v>498</v>
      </c>
      <c r="Q2" s="1313"/>
      <c r="R2" s="1313"/>
      <c r="S2" s="1313"/>
      <c r="T2" s="1313"/>
      <c r="U2" s="857"/>
      <c r="V2" s="784"/>
      <c r="W2" s="785"/>
      <c r="X2" s="785"/>
      <c r="Y2" s="785"/>
      <c r="Z2" s="786"/>
      <c r="AA2" s="786"/>
      <c r="AB2" s="786"/>
      <c r="AC2" s="786"/>
      <c r="AD2" s="786"/>
      <c r="AE2" s="786"/>
      <c r="AF2" s="786"/>
      <c r="AG2" s="786"/>
      <c r="AH2" s="786"/>
      <c r="AI2" s="786"/>
    </row>
    <row r="3" spans="1:36" s="787" customFormat="1" ht="147" customHeight="1">
      <c r="A3" s="660"/>
      <c r="B3" s="666" t="s">
        <v>337</v>
      </c>
      <c r="C3" s="666" t="s">
        <v>338</v>
      </c>
      <c r="D3" s="666" t="s">
        <v>349</v>
      </c>
      <c r="E3" s="666" t="s">
        <v>499</v>
      </c>
      <c r="F3" s="666" t="s">
        <v>339</v>
      </c>
      <c r="G3" s="666" t="s">
        <v>11</v>
      </c>
      <c r="H3" s="666" t="s">
        <v>340</v>
      </c>
      <c r="I3" s="295" t="s">
        <v>341</v>
      </c>
      <c r="J3" s="295" t="s">
        <v>162</v>
      </c>
      <c r="K3" s="295" t="s">
        <v>342</v>
      </c>
      <c r="L3" s="295" t="s">
        <v>742</v>
      </c>
      <c r="M3" s="295" t="s">
        <v>770</v>
      </c>
      <c r="N3" s="295" t="s">
        <v>768</v>
      </c>
      <c r="O3" s="295" t="s">
        <v>769</v>
      </c>
      <c r="P3" s="295" t="s">
        <v>12</v>
      </c>
      <c r="Q3" s="295" t="s">
        <v>500</v>
      </c>
      <c r="R3" s="295" t="s">
        <v>13</v>
      </c>
      <c r="S3" s="295" t="s">
        <v>14</v>
      </c>
      <c r="T3" s="295" t="s">
        <v>15</v>
      </c>
      <c r="V3" s="785"/>
      <c r="W3" s="785"/>
      <c r="X3" s="785"/>
      <c r="Y3" s="785"/>
      <c r="Z3" s="786"/>
      <c r="AA3" s="786"/>
      <c r="AB3" s="786"/>
      <c r="AC3" s="786"/>
      <c r="AD3" s="786"/>
      <c r="AE3" s="786"/>
      <c r="AF3" s="786"/>
      <c r="AG3" s="786"/>
      <c r="AH3" s="786"/>
    </row>
    <row r="4" spans="1:36" s="788" customFormat="1" ht="15" customHeight="1">
      <c r="A4" s="661" t="s">
        <v>37</v>
      </c>
      <c r="B4" s="613" t="s">
        <v>864</v>
      </c>
      <c r="C4" s="611" t="s">
        <v>864</v>
      </c>
      <c r="D4" s="611" t="s">
        <v>864</v>
      </c>
      <c r="E4" s="611" t="s">
        <v>864</v>
      </c>
      <c r="F4" s="611" t="s">
        <v>864</v>
      </c>
      <c r="G4" s="611" t="s">
        <v>864</v>
      </c>
      <c r="H4" s="611" t="s">
        <v>864</v>
      </c>
      <c r="I4" s="611" t="s">
        <v>864</v>
      </c>
      <c r="J4" s="611">
        <v>24955</v>
      </c>
      <c r="K4" s="611" t="s">
        <v>864</v>
      </c>
      <c r="L4" s="611" t="s">
        <v>864</v>
      </c>
      <c r="M4" s="611" t="s">
        <v>864</v>
      </c>
      <c r="N4" s="611" t="s">
        <v>864</v>
      </c>
      <c r="O4" s="611" t="s">
        <v>864</v>
      </c>
      <c r="P4" s="611">
        <v>7</v>
      </c>
      <c r="Q4" s="611">
        <v>156</v>
      </c>
      <c r="R4" s="611">
        <v>3573</v>
      </c>
      <c r="S4" s="611">
        <v>37</v>
      </c>
      <c r="T4" s="611">
        <v>32</v>
      </c>
      <c r="V4" s="662"/>
      <c r="W4" s="662"/>
      <c r="X4" s="662"/>
      <c r="Y4" s="662"/>
      <c r="Z4" s="662"/>
    </row>
    <row r="5" spans="1:36" s="788" customFormat="1" ht="15" customHeight="1">
      <c r="A5" s="661" t="s">
        <v>240</v>
      </c>
      <c r="B5" s="611" t="s">
        <v>864</v>
      </c>
      <c r="C5" s="611" t="s">
        <v>864</v>
      </c>
      <c r="D5" s="611" t="s">
        <v>864</v>
      </c>
      <c r="E5" s="611" t="s">
        <v>864</v>
      </c>
      <c r="F5" s="611" t="s">
        <v>864</v>
      </c>
      <c r="G5" s="611" t="s">
        <v>864</v>
      </c>
      <c r="H5" s="611" t="s">
        <v>864</v>
      </c>
      <c r="I5" s="611" t="s">
        <v>864</v>
      </c>
      <c r="J5" s="611">
        <v>805</v>
      </c>
      <c r="K5" s="611" t="s">
        <v>864</v>
      </c>
      <c r="L5" s="611" t="s">
        <v>864</v>
      </c>
      <c r="M5" s="611" t="s">
        <v>864</v>
      </c>
      <c r="N5" s="611" t="s">
        <v>864</v>
      </c>
      <c r="O5" s="611" t="s">
        <v>864</v>
      </c>
      <c r="P5" s="611" t="s">
        <v>864</v>
      </c>
      <c r="Q5" s="611">
        <v>4</v>
      </c>
      <c r="R5" s="611">
        <v>200</v>
      </c>
      <c r="S5" s="611" t="s">
        <v>864</v>
      </c>
      <c r="T5" s="611" t="s">
        <v>864</v>
      </c>
      <c r="V5" s="662"/>
      <c r="W5" s="662"/>
      <c r="X5" s="662"/>
      <c r="Y5" s="662"/>
      <c r="Z5" s="662"/>
    </row>
    <row r="6" spans="1:36" s="789" customFormat="1" ht="15" customHeight="1">
      <c r="A6" s="265" t="s">
        <v>604</v>
      </c>
      <c r="B6" s="663" t="s">
        <v>38</v>
      </c>
      <c r="C6" s="663" t="s">
        <v>38</v>
      </c>
      <c r="D6" s="663" t="s">
        <v>38</v>
      </c>
      <c r="E6" s="663" t="s">
        <v>38</v>
      </c>
      <c r="F6" s="663" t="s">
        <v>38</v>
      </c>
      <c r="G6" s="663" t="s">
        <v>38</v>
      </c>
      <c r="H6" s="663" t="s">
        <v>38</v>
      </c>
      <c r="I6" s="663" t="s">
        <v>38</v>
      </c>
      <c r="J6" s="663">
        <v>38</v>
      </c>
      <c r="K6" s="663" t="s">
        <v>38</v>
      </c>
      <c r="L6" s="663" t="s">
        <v>38</v>
      </c>
      <c r="M6" s="663" t="s">
        <v>38</v>
      </c>
      <c r="N6" s="663" t="s">
        <v>38</v>
      </c>
      <c r="O6" s="663" t="s">
        <v>38</v>
      </c>
      <c r="P6" s="663" t="s">
        <v>38</v>
      </c>
      <c r="Q6" s="663" t="s">
        <v>38</v>
      </c>
      <c r="R6" s="663" t="s">
        <v>38</v>
      </c>
      <c r="S6" s="663" t="s">
        <v>38</v>
      </c>
      <c r="T6" s="663" t="s">
        <v>38</v>
      </c>
      <c r="V6" s="664"/>
      <c r="W6" s="662"/>
      <c r="X6" s="662"/>
      <c r="Y6" s="662"/>
      <c r="Z6" s="662"/>
    </row>
    <row r="7" spans="1:36" s="789" customFormat="1" ht="15" customHeight="1">
      <c r="A7" s="265" t="s">
        <v>629</v>
      </c>
      <c r="B7" s="663" t="s">
        <v>38</v>
      </c>
      <c r="C7" s="663" t="s">
        <v>38</v>
      </c>
      <c r="D7" s="663" t="s">
        <v>38</v>
      </c>
      <c r="E7" s="663" t="s">
        <v>38</v>
      </c>
      <c r="F7" s="663" t="s">
        <v>38</v>
      </c>
      <c r="G7" s="663" t="s">
        <v>38</v>
      </c>
      <c r="H7" s="663" t="s">
        <v>38</v>
      </c>
      <c r="I7" s="663" t="s">
        <v>38</v>
      </c>
      <c r="J7" s="663">
        <v>2</v>
      </c>
      <c r="K7" s="663" t="s">
        <v>38</v>
      </c>
      <c r="L7" s="663" t="s">
        <v>38</v>
      </c>
      <c r="M7" s="663" t="s">
        <v>38</v>
      </c>
      <c r="N7" s="663" t="s">
        <v>38</v>
      </c>
      <c r="O7" s="663" t="s">
        <v>38</v>
      </c>
      <c r="P7" s="663" t="s">
        <v>38</v>
      </c>
      <c r="Q7" s="663" t="s">
        <v>38</v>
      </c>
      <c r="R7" s="663" t="s">
        <v>38</v>
      </c>
      <c r="S7" s="663" t="s">
        <v>38</v>
      </c>
      <c r="T7" s="663" t="s">
        <v>38</v>
      </c>
      <c r="V7" s="664"/>
      <c r="W7" s="662"/>
      <c r="X7" s="662"/>
      <c r="Y7" s="662"/>
      <c r="Z7" s="662"/>
    </row>
    <row r="8" spans="1:36" s="789" customFormat="1" ht="15" customHeight="1">
      <c r="A8" s="265" t="s">
        <v>615</v>
      </c>
      <c r="B8" s="663" t="s">
        <v>38</v>
      </c>
      <c r="C8" s="663" t="s">
        <v>38</v>
      </c>
      <c r="D8" s="663" t="s">
        <v>38</v>
      </c>
      <c r="E8" s="663" t="s">
        <v>38</v>
      </c>
      <c r="F8" s="663" t="s">
        <v>38</v>
      </c>
      <c r="G8" s="663" t="s">
        <v>38</v>
      </c>
      <c r="H8" s="663" t="s">
        <v>38</v>
      </c>
      <c r="I8" s="663" t="s">
        <v>38</v>
      </c>
      <c r="J8" s="663">
        <v>3</v>
      </c>
      <c r="K8" s="663" t="s">
        <v>38</v>
      </c>
      <c r="L8" s="663" t="s">
        <v>38</v>
      </c>
      <c r="M8" s="663" t="s">
        <v>38</v>
      </c>
      <c r="N8" s="663" t="s">
        <v>38</v>
      </c>
      <c r="O8" s="663" t="s">
        <v>38</v>
      </c>
      <c r="P8" s="663" t="s">
        <v>38</v>
      </c>
      <c r="Q8" s="663" t="s">
        <v>38</v>
      </c>
      <c r="R8" s="663">
        <v>4</v>
      </c>
      <c r="S8" s="663" t="s">
        <v>38</v>
      </c>
      <c r="T8" s="663" t="s">
        <v>38</v>
      </c>
      <c r="V8" s="664"/>
      <c r="W8" s="662"/>
      <c r="X8" s="662"/>
      <c r="Y8" s="662"/>
      <c r="Z8" s="662"/>
    </row>
    <row r="9" spans="1:36" s="788" customFormat="1" ht="13.5" customHeight="1">
      <c r="A9" s="665"/>
      <c r="B9" s="664"/>
      <c r="C9" s="664"/>
      <c r="D9" s="664"/>
      <c r="E9" s="664"/>
      <c r="F9" s="664"/>
      <c r="G9" s="664"/>
      <c r="H9" s="664"/>
      <c r="I9" s="664"/>
      <c r="J9" s="664"/>
      <c r="K9" s="664"/>
      <c r="L9" s="664"/>
      <c r="M9" s="664"/>
      <c r="N9" s="664"/>
      <c r="O9" s="664"/>
      <c r="P9" s="664"/>
      <c r="Q9" s="664"/>
      <c r="R9" s="664"/>
      <c r="S9" s="664"/>
      <c r="T9" s="664"/>
      <c r="U9" s="662"/>
      <c r="V9" s="662"/>
      <c r="W9" s="662"/>
      <c r="X9" s="662"/>
      <c r="Y9" s="662"/>
    </row>
    <row r="10" spans="1:36" s="788" customFormat="1" ht="13.5" customHeight="1">
      <c r="A10" s="797"/>
      <c r="B10" s="798"/>
      <c r="C10" s="798"/>
      <c r="D10" s="798"/>
      <c r="E10" s="798"/>
      <c r="F10" s="798"/>
      <c r="G10" s="798"/>
      <c r="H10" s="798"/>
      <c r="I10" s="798"/>
      <c r="J10" s="798"/>
      <c r="K10" s="798"/>
      <c r="L10" s="798"/>
      <c r="M10" s="798"/>
      <c r="N10" s="798"/>
      <c r="O10" s="798"/>
      <c r="P10" s="798"/>
      <c r="Q10" s="798"/>
      <c r="R10" s="798"/>
      <c r="S10" s="798"/>
    </row>
    <row r="11" spans="1:36" s="787" customFormat="1" ht="22.5" customHeight="1">
      <c r="A11" s="659"/>
      <c r="B11" s="1313" t="s">
        <v>43</v>
      </c>
      <c r="C11" s="1313"/>
      <c r="D11" s="1313"/>
      <c r="E11" s="1313"/>
      <c r="F11" s="1313"/>
      <c r="G11" s="1313"/>
      <c r="H11" s="1313"/>
      <c r="I11" s="1313"/>
      <c r="J11" s="1313"/>
      <c r="K11" s="1313"/>
      <c r="L11" s="1313"/>
      <c r="M11" s="1313"/>
      <c r="N11" s="1313"/>
      <c r="O11" s="1313"/>
      <c r="P11" s="1313"/>
      <c r="Q11" s="1313"/>
      <c r="R11" s="1313"/>
      <c r="S11" s="1313"/>
      <c r="T11" s="1313"/>
      <c r="U11" s="1313"/>
      <c r="V11" s="1313"/>
      <c r="W11" s="1313"/>
      <c r="X11" s="800"/>
      <c r="Y11" s="800"/>
      <c r="Z11" s="800"/>
      <c r="AA11" s="800"/>
      <c r="AB11" s="800"/>
      <c r="AC11" s="800"/>
      <c r="AD11" s="800"/>
      <c r="AE11" s="800"/>
      <c r="AF11" s="800"/>
      <c r="AG11" s="800"/>
      <c r="AH11" s="800"/>
      <c r="AI11" s="800"/>
      <c r="AJ11" s="784"/>
    </row>
    <row r="12" spans="1:36" s="787" customFormat="1" ht="147" customHeight="1">
      <c r="A12" s="660"/>
      <c r="B12" s="666" t="s">
        <v>44</v>
      </c>
      <c r="C12" s="666" t="s">
        <v>773</v>
      </c>
      <c r="D12" s="666" t="s">
        <v>45</v>
      </c>
      <c r="E12" s="666" t="s">
        <v>345</v>
      </c>
      <c r="F12" s="666" t="s">
        <v>343</v>
      </c>
      <c r="G12" s="666" t="s">
        <v>41</v>
      </c>
      <c r="H12" s="666" t="s">
        <v>501</v>
      </c>
      <c r="I12" s="666" t="s">
        <v>49</v>
      </c>
      <c r="J12" s="666" t="s">
        <v>502</v>
      </c>
      <c r="K12" s="666" t="s">
        <v>50</v>
      </c>
      <c r="L12" s="666" t="s">
        <v>202</v>
      </c>
      <c r="M12" s="666" t="s">
        <v>481</v>
      </c>
      <c r="N12" s="948" t="s">
        <v>814</v>
      </c>
      <c r="O12" s="666" t="s">
        <v>51</v>
      </c>
      <c r="P12" s="666" t="s">
        <v>774</v>
      </c>
      <c r="Q12" s="666" t="s">
        <v>348</v>
      </c>
      <c r="R12" s="666" t="s">
        <v>503</v>
      </c>
      <c r="S12" s="666" t="s">
        <v>504</v>
      </c>
      <c r="T12" s="666" t="s">
        <v>347</v>
      </c>
      <c r="U12" s="666" t="s">
        <v>661</v>
      </c>
      <c r="V12" s="666" t="s">
        <v>46</v>
      </c>
      <c r="W12" s="666" t="s">
        <v>52</v>
      </c>
      <c r="X12" s="784"/>
      <c r="Y12" s="784"/>
      <c r="Z12" s="667"/>
      <c r="AA12" s="667"/>
      <c r="AB12" s="667"/>
      <c r="AC12" s="667"/>
      <c r="AD12" s="667"/>
      <c r="AE12" s="667"/>
      <c r="AF12" s="667"/>
      <c r="AG12" s="667"/>
      <c r="AH12" s="667"/>
      <c r="AI12" s="667"/>
      <c r="AJ12" s="784"/>
    </row>
    <row r="13" spans="1:36" s="788" customFormat="1" ht="15" customHeight="1">
      <c r="A13" s="661" t="s">
        <v>37</v>
      </c>
      <c r="B13" s="611">
        <v>212</v>
      </c>
      <c r="C13" s="611" t="s">
        <v>864</v>
      </c>
      <c r="D13" s="611">
        <v>243</v>
      </c>
      <c r="E13" s="611">
        <v>25</v>
      </c>
      <c r="F13" s="611" t="s">
        <v>864</v>
      </c>
      <c r="G13" s="611">
        <v>5</v>
      </c>
      <c r="H13" s="611" t="s">
        <v>864</v>
      </c>
      <c r="I13" s="611">
        <v>4</v>
      </c>
      <c r="J13" s="611" t="s">
        <v>864</v>
      </c>
      <c r="K13" s="611" t="s">
        <v>864</v>
      </c>
      <c r="L13" s="611" t="s">
        <v>864</v>
      </c>
      <c r="M13" s="611">
        <v>3</v>
      </c>
      <c r="N13" s="611" t="s">
        <v>864</v>
      </c>
      <c r="O13" s="611" t="s">
        <v>864</v>
      </c>
      <c r="P13" s="611">
        <v>60</v>
      </c>
      <c r="Q13" s="611" t="s">
        <v>864</v>
      </c>
      <c r="R13" s="611" t="s">
        <v>864</v>
      </c>
      <c r="S13" s="611" t="s">
        <v>864</v>
      </c>
      <c r="T13" s="611" t="s">
        <v>864</v>
      </c>
      <c r="U13" s="611">
        <v>17</v>
      </c>
      <c r="V13" s="611">
        <v>422</v>
      </c>
      <c r="W13" s="611">
        <v>293</v>
      </c>
      <c r="X13" s="798"/>
      <c r="Y13" s="798"/>
      <c r="Z13" s="923"/>
    </row>
    <row r="14" spans="1:36" s="788" customFormat="1" ht="15" customHeight="1">
      <c r="A14" s="661" t="s">
        <v>240</v>
      </c>
      <c r="B14" s="611">
        <v>41</v>
      </c>
      <c r="C14" s="611" t="s">
        <v>865</v>
      </c>
      <c r="D14" s="611">
        <v>3</v>
      </c>
      <c r="E14" s="611">
        <v>21</v>
      </c>
      <c r="F14" s="611" t="s">
        <v>864</v>
      </c>
      <c r="G14" s="611" t="s">
        <v>864</v>
      </c>
      <c r="H14" s="611" t="s">
        <v>864</v>
      </c>
      <c r="I14" s="611">
        <v>4</v>
      </c>
      <c r="J14" s="611" t="s">
        <v>864</v>
      </c>
      <c r="K14" s="611" t="s">
        <v>864</v>
      </c>
      <c r="L14" s="611" t="s">
        <v>864</v>
      </c>
      <c r="M14" s="611" t="s">
        <v>864</v>
      </c>
      <c r="N14" s="611" t="s">
        <v>864</v>
      </c>
      <c r="O14" s="611" t="s">
        <v>864</v>
      </c>
      <c r="P14" s="611" t="s">
        <v>864</v>
      </c>
      <c r="Q14" s="611" t="s">
        <v>864</v>
      </c>
      <c r="R14" s="611" t="s">
        <v>864</v>
      </c>
      <c r="S14" s="611" t="s">
        <v>864</v>
      </c>
      <c r="T14" s="611" t="s">
        <v>864</v>
      </c>
      <c r="U14" s="611" t="s">
        <v>864</v>
      </c>
      <c r="V14" s="611" t="s">
        <v>864</v>
      </c>
      <c r="W14" s="611">
        <v>9</v>
      </c>
      <c r="X14" s="798"/>
      <c r="Y14" s="798"/>
      <c r="Z14" s="923"/>
    </row>
    <row r="15" spans="1:36" s="789" customFormat="1" ht="15" customHeight="1">
      <c r="A15" s="265" t="s">
        <v>604</v>
      </c>
      <c r="B15" s="663" t="s">
        <v>9</v>
      </c>
      <c r="C15" s="663" t="s">
        <v>38</v>
      </c>
      <c r="D15" s="663" t="s">
        <v>9</v>
      </c>
      <c r="E15" s="663">
        <v>2</v>
      </c>
      <c r="F15" s="663" t="s">
        <v>38</v>
      </c>
      <c r="G15" s="663" t="s">
        <v>38</v>
      </c>
      <c r="H15" s="663" t="s">
        <v>38</v>
      </c>
      <c r="I15" s="663">
        <v>2</v>
      </c>
      <c r="J15" s="663" t="s">
        <v>38</v>
      </c>
      <c r="K15" s="663" t="s">
        <v>38</v>
      </c>
      <c r="L15" s="663" t="s">
        <v>38</v>
      </c>
      <c r="M15" s="663" t="s">
        <v>38</v>
      </c>
      <c r="N15" s="663" t="s">
        <v>38</v>
      </c>
      <c r="O15" s="663" t="s">
        <v>38</v>
      </c>
      <c r="P15" s="663" t="s">
        <v>38</v>
      </c>
      <c r="Q15" s="663" t="s">
        <v>38</v>
      </c>
      <c r="R15" s="663" t="s">
        <v>38</v>
      </c>
      <c r="S15" s="663" t="s">
        <v>38</v>
      </c>
      <c r="T15" s="663" t="s">
        <v>38</v>
      </c>
      <c r="U15" s="663" t="s">
        <v>38</v>
      </c>
      <c r="V15" s="663" t="s">
        <v>38</v>
      </c>
      <c r="W15" s="669" t="s">
        <v>38</v>
      </c>
      <c r="X15" s="925"/>
      <c r="Y15" s="925"/>
      <c r="Z15" s="924"/>
    </row>
    <row r="16" spans="1:36" s="789" customFormat="1" ht="15" customHeight="1">
      <c r="A16" s="265" t="s">
        <v>629</v>
      </c>
      <c r="B16" s="663" t="s">
        <v>752</v>
      </c>
      <c r="C16" s="663" t="s">
        <v>752</v>
      </c>
      <c r="D16" s="663" t="s">
        <v>752</v>
      </c>
      <c r="E16" s="663" t="s">
        <v>752</v>
      </c>
      <c r="F16" s="663" t="s">
        <v>752</v>
      </c>
      <c r="G16" s="663" t="s">
        <v>752</v>
      </c>
      <c r="H16" s="663" t="s">
        <v>752</v>
      </c>
      <c r="I16" s="663" t="s">
        <v>752</v>
      </c>
      <c r="J16" s="663" t="s">
        <v>752</v>
      </c>
      <c r="K16" s="663" t="s">
        <v>752</v>
      </c>
      <c r="L16" s="663" t="s">
        <v>752</v>
      </c>
      <c r="M16" s="663" t="s">
        <v>752</v>
      </c>
      <c r="N16" s="663" t="s">
        <v>9</v>
      </c>
      <c r="O16" s="663" t="s">
        <v>752</v>
      </c>
      <c r="P16" s="663" t="s">
        <v>752</v>
      </c>
      <c r="Q16" s="663" t="s">
        <v>752</v>
      </c>
      <c r="R16" s="663" t="s">
        <v>752</v>
      </c>
      <c r="S16" s="663" t="s">
        <v>752</v>
      </c>
      <c r="T16" s="663" t="s">
        <v>752</v>
      </c>
      <c r="U16" s="663" t="s">
        <v>752</v>
      </c>
      <c r="V16" s="663" t="s">
        <v>752</v>
      </c>
      <c r="W16" s="663" t="s">
        <v>752</v>
      </c>
      <c r="X16" s="925"/>
      <c r="Y16" s="925"/>
      <c r="Z16" s="924"/>
    </row>
    <row r="17" spans="1:37" s="789" customFormat="1" ht="15" customHeight="1">
      <c r="A17" s="265" t="s">
        <v>615</v>
      </c>
      <c r="B17" s="663" t="s">
        <v>38</v>
      </c>
      <c r="C17" s="663" t="s">
        <v>38</v>
      </c>
      <c r="D17" s="663" t="s">
        <v>38</v>
      </c>
      <c r="E17" s="663" t="s">
        <v>38</v>
      </c>
      <c r="F17" s="663" t="s">
        <v>38</v>
      </c>
      <c r="G17" s="663" t="s">
        <v>38</v>
      </c>
      <c r="H17" s="663" t="s">
        <v>38</v>
      </c>
      <c r="I17" s="663" t="s">
        <v>38</v>
      </c>
      <c r="J17" s="663" t="s">
        <v>38</v>
      </c>
      <c r="K17" s="663" t="s">
        <v>38</v>
      </c>
      <c r="L17" s="663" t="s">
        <v>38</v>
      </c>
      <c r="M17" s="663" t="s">
        <v>38</v>
      </c>
      <c r="N17" s="663" t="s">
        <v>38</v>
      </c>
      <c r="O17" s="663" t="s">
        <v>38</v>
      </c>
      <c r="P17" s="663" t="s">
        <v>38</v>
      </c>
      <c r="Q17" s="663" t="s">
        <v>38</v>
      </c>
      <c r="R17" s="663" t="s">
        <v>38</v>
      </c>
      <c r="S17" s="663" t="s">
        <v>38</v>
      </c>
      <c r="T17" s="669" t="s">
        <v>38</v>
      </c>
      <c r="U17" s="669" t="s">
        <v>38</v>
      </c>
      <c r="V17" s="669" t="s">
        <v>38</v>
      </c>
      <c r="W17" s="669" t="s">
        <v>38</v>
      </c>
      <c r="X17" s="925"/>
      <c r="Y17" s="925"/>
      <c r="Z17" s="924"/>
    </row>
    <row r="18" spans="1:37" s="788" customFormat="1" ht="13.5" customHeight="1">
      <c r="A18" s="665"/>
      <c r="B18" s="664"/>
      <c r="C18" s="664"/>
      <c r="D18" s="664"/>
      <c r="E18" s="664"/>
      <c r="F18" s="664"/>
      <c r="G18" s="664"/>
      <c r="H18" s="664"/>
      <c r="I18" s="664"/>
      <c r="J18" s="664"/>
      <c r="K18" s="664"/>
      <c r="L18" s="664"/>
      <c r="M18" s="664"/>
      <c r="N18" s="664"/>
      <c r="O18" s="664"/>
      <c r="P18" s="664"/>
      <c r="Q18" s="664"/>
      <c r="R18" s="664"/>
      <c r="S18" s="664"/>
      <c r="T18" s="664"/>
      <c r="U18" s="662"/>
      <c r="V18" s="662"/>
      <c r="W18" s="662"/>
      <c r="X18" s="662"/>
      <c r="Y18" s="662"/>
      <c r="Z18" s="798"/>
    </row>
    <row r="19" spans="1:37" s="787" customFormat="1" ht="13.5" customHeight="1">
      <c r="A19" s="670"/>
      <c r="B19" s="671"/>
      <c r="C19" s="671"/>
      <c r="D19" s="671"/>
      <c r="E19" s="671"/>
      <c r="F19" s="671"/>
      <c r="G19" s="671"/>
      <c r="H19" s="671"/>
      <c r="I19" s="671"/>
      <c r="J19" s="671"/>
      <c r="K19" s="671"/>
      <c r="L19" s="671"/>
      <c r="M19" s="671"/>
      <c r="N19" s="671"/>
      <c r="O19" s="671"/>
      <c r="P19" s="671"/>
      <c r="Q19" s="671"/>
      <c r="R19" s="671"/>
      <c r="S19" s="671"/>
      <c r="T19" s="671"/>
      <c r="U19" s="671"/>
      <c r="V19" s="671"/>
      <c r="W19" s="671"/>
      <c r="X19" s="671"/>
      <c r="Y19" s="671"/>
      <c r="Z19" s="671"/>
      <c r="AA19" s="671"/>
      <c r="AB19" s="671"/>
      <c r="AC19" s="671"/>
      <c r="AD19" s="671"/>
      <c r="AE19" s="671"/>
      <c r="AF19" s="671"/>
      <c r="AG19" s="671"/>
      <c r="AH19" s="671"/>
      <c r="AI19" s="671"/>
      <c r="AJ19" s="784"/>
    </row>
    <row r="20" spans="1:37" s="787" customFormat="1" ht="22.5" customHeight="1">
      <c r="A20" s="659"/>
      <c r="B20" s="1309" t="s">
        <v>346</v>
      </c>
      <c r="C20" s="1310"/>
      <c r="D20" s="1310"/>
      <c r="E20" s="1310"/>
      <c r="F20" s="1310"/>
      <c r="G20" s="1310"/>
      <c r="H20" s="1310"/>
      <c r="I20" s="1310"/>
      <c r="J20" s="1310"/>
      <c r="K20" s="1310"/>
      <c r="L20" s="1310"/>
      <c r="M20" s="1310"/>
      <c r="N20" s="1310"/>
      <c r="O20" s="1310"/>
      <c r="P20" s="1310"/>
      <c r="Q20" s="1310"/>
      <c r="R20" s="1310"/>
      <c r="S20" s="1310"/>
      <c r="T20" s="717"/>
      <c r="U20" s="799"/>
      <c r="V20" s="799"/>
      <c r="W20" s="799"/>
      <c r="X20" s="930"/>
      <c r="Y20" s="800"/>
      <c r="Z20" s="800"/>
      <c r="AA20" s="800"/>
      <c r="AB20" s="800"/>
      <c r="AC20" s="800"/>
      <c r="AD20" s="800"/>
      <c r="AE20" s="800"/>
      <c r="AF20" s="800"/>
      <c r="AG20" s="800"/>
      <c r="AH20" s="800"/>
      <c r="AI20" s="800"/>
      <c r="AJ20" s="784"/>
    </row>
    <row r="21" spans="1:37" s="787" customFormat="1" ht="147" customHeight="1">
      <c r="A21" s="660"/>
      <c r="B21" s="295" t="s">
        <v>505</v>
      </c>
      <c r="C21" s="295" t="s">
        <v>662</v>
      </c>
      <c r="D21" s="295" t="s">
        <v>53</v>
      </c>
      <c r="E21" s="295" t="s">
        <v>665</v>
      </c>
      <c r="F21" s="295" t="s">
        <v>344</v>
      </c>
      <c r="G21" s="295" t="s">
        <v>666</v>
      </c>
      <c r="H21" s="295" t="s">
        <v>667</v>
      </c>
      <c r="I21" s="295" t="s">
        <v>506</v>
      </c>
      <c r="J21" s="295" t="s">
        <v>42</v>
      </c>
      <c r="K21" s="295" t="s">
        <v>507</v>
      </c>
      <c r="L21" s="295" t="s">
        <v>508</v>
      </c>
      <c r="M21" s="295" t="s">
        <v>54</v>
      </c>
      <c r="N21" s="295" t="s">
        <v>55</v>
      </c>
      <c r="O21" s="295" t="s">
        <v>668</v>
      </c>
      <c r="P21" s="295" t="s">
        <v>56</v>
      </c>
      <c r="Q21" s="295" t="s">
        <v>57</v>
      </c>
      <c r="R21" s="295" t="s">
        <v>58</v>
      </c>
      <c r="S21" s="672" t="s">
        <v>509</v>
      </c>
      <c r="T21" s="666" t="s">
        <v>510</v>
      </c>
      <c r="U21" s="666" t="s">
        <v>47</v>
      </c>
      <c r="V21" s="666" t="s">
        <v>59</v>
      </c>
      <c r="W21" s="666" t="s">
        <v>511</v>
      </c>
      <c r="AA21" s="667"/>
      <c r="AB21" s="667"/>
      <c r="AC21" s="667"/>
      <c r="AD21" s="667"/>
      <c r="AE21" s="667"/>
      <c r="AF21" s="667"/>
      <c r="AG21" s="667"/>
      <c r="AH21" s="667"/>
      <c r="AI21" s="667"/>
      <c r="AJ21" s="784"/>
    </row>
    <row r="22" spans="1:37" s="788" customFormat="1" ht="15" customHeight="1">
      <c r="A22" s="661" t="s">
        <v>37</v>
      </c>
      <c r="B22" s="611" t="s">
        <v>864</v>
      </c>
      <c r="C22" s="611" t="s">
        <v>864</v>
      </c>
      <c r="D22" s="611" t="s">
        <v>864</v>
      </c>
      <c r="E22" s="611">
        <v>215</v>
      </c>
      <c r="F22" s="611">
        <v>2</v>
      </c>
      <c r="G22" s="611" t="s">
        <v>864</v>
      </c>
      <c r="H22" s="611" t="s">
        <v>864</v>
      </c>
      <c r="I22" s="611" t="s">
        <v>864</v>
      </c>
      <c r="J22" s="611">
        <v>5</v>
      </c>
      <c r="K22" s="611" t="s">
        <v>864</v>
      </c>
      <c r="L22" s="611" t="s">
        <v>864</v>
      </c>
      <c r="M22" s="611" t="s">
        <v>864</v>
      </c>
      <c r="N22" s="611">
        <v>1</v>
      </c>
      <c r="O22" s="611">
        <v>40</v>
      </c>
      <c r="P22" s="611">
        <v>2</v>
      </c>
      <c r="Q22" s="611">
        <v>9</v>
      </c>
      <c r="R22" s="611" t="s">
        <v>864</v>
      </c>
      <c r="S22" s="611" t="s">
        <v>864</v>
      </c>
      <c r="T22" s="611">
        <v>1</v>
      </c>
      <c r="U22" s="611">
        <v>1592</v>
      </c>
      <c r="V22" s="611">
        <v>33</v>
      </c>
      <c r="W22" s="611" t="s">
        <v>864</v>
      </c>
    </row>
    <row r="23" spans="1:37" s="788" customFormat="1" ht="15" customHeight="1">
      <c r="A23" s="661" t="s">
        <v>240</v>
      </c>
      <c r="B23" s="611" t="s">
        <v>865</v>
      </c>
      <c r="C23" s="611" t="s">
        <v>864</v>
      </c>
      <c r="D23" s="611" t="s">
        <v>864</v>
      </c>
      <c r="E23" s="611" t="s">
        <v>864</v>
      </c>
      <c r="F23" s="611" t="s">
        <v>864</v>
      </c>
      <c r="G23" s="611" t="s">
        <v>864</v>
      </c>
      <c r="H23" s="611" t="s">
        <v>864</v>
      </c>
      <c r="I23" s="611" t="s">
        <v>864</v>
      </c>
      <c r="J23" s="611" t="s">
        <v>864</v>
      </c>
      <c r="K23" s="611" t="s">
        <v>864</v>
      </c>
      <c r="L23" s="611" t="s">
        <v>864</v>
      </c>
      <c r="M23" s="611" t="s">
        <v>864</v>
      </c>
      <c r="N23" s="611" t="s">
        <v>864</v>
      </c>
      <c r="O23" s="611" t="s">
        <v>864</v>
      </c>
      <c r="P23" s="611" t="s">
        <v>864</v>
      </c>
      <c r="Q23" s="611">
        <v>3</v>
      </c>
      <c r="R23" s="611" t="s">
        <v>864</v>
      </c>
      <c r="S23" s="611" t="s">
        <v>865</v>
      </c>
      <c r="T23" s="611" t="s">
        <v>864</v>
      </c>
      <c r="U23" s="611">
        <v>39</v>
      </c>
      <c r="V23" s="611" t="s">
        <v>866</v>
      </c>
      <c r="W23" s="611" t="s">
        <v>864</v>
      </c>
    </row>
    <row r="24" spans="1:37" s="789" customFormat="1" ht="15" customHeight="1">
      <c r="A24" s="265" t="s">
        <v>604</v>
      </c>
      <c r="B24" s="663" t="s">
        <v>38</v>
      </c>
      <c r="C24" s="663" t="s">
        <v>38</v>
      </c>
      <c r="D24" s="663" t="s">
        <v>38</v>
      </c>
      <c r="E24" s="663" t="s">
        <v>38</v>
      </c>
      <c r="F24" s="663" t="s">
        <v>38</v>
      </c>
      <c r="G24" s="663" t="s">
        <v>38</v>
      </c>
      <c r="H24" s="663" t="s">
        <v>38</v>
      </c>
      <c r="I24" s="663" t="s">
        <v>38</v>
      </c>
      <c r="J24" s="663" t="s">
        <v>38</v>
      </c>
      <c r="K24" s="663" t="s">
        <v>38</v>
      </c>
      <c r="L24" s="663" t="s">
        <v>38</v>
      </c>
      <c r="M24" s="663" t="s">
        <v>38</v>
      </c>
      <c r="N24" s="663" t="s">
        <v>38</v>
      </c>
      <c r="O24" s="663" t="s">
        <v>38</v>
      </c>
      <c r="P24" s="663" t="s">
        <v>38</v>
      </c>
      <c r="Q24" s="663" t="s">
        <v>38</v>
      </c>
      <c r="R24" s="663" t="s">
        <v>38</v>
      </c>
      <c r="S24" s="663" t="s">
        <v>38</v>
      </c>
      <c r="T24" s="663" t="s">
        <v>38</v>
      </c>
      <c r="U24" s="663" t="s">
        <v>38</v>
      </c>
      <c r="V24" s="663" t="s">
        <v>38</v>
      </c>
      <c r="W24" s="663" t="s">
        <v>38</v>
      </c>
    </row>
    <row r="25" spans="1:37" s="789" customFormat="1" ht="15" customHeight="1">
      <c r="A25" s="265" t="s">
        <v>629</v>
      </c>
      <c r="B25" s="663" t="s">
        <v>752</v>
      </c>
      <c r="C25" s="663" t="s">
        <v>752</v>
      </c>
      <c r="D25" s="663" t="s">
        <v>752</v>
      </c>
      <c r="E25" s="663" t="s">
        <v>752</v>
      </c>
      <c r="F25" s="663" t="s">
        <v>752</v>
      </c>
      <c r="G25" s="663" t="s">
        <v>752</v>
      </c>
      <c r="H25" s="663" t="s">
        <v>752</v>
      </c>
      <c r="I25" s="663" t="s">
        <v>752</v>
      </c>
      <c r="J25" s="663" t="s">
        <v>752</v>
      </c>
      <c r="K25" s="663" t="s">
        <v>752</v>
      </c>
      <c r="L25" s="663" t="s">
        <v>752</v>
      </c>
      <c r="M25" s="663" t="s">
        <v>752</v>
      </c>
      <c r="N25" s="663" t="s">
        <v>752</v>
      </c>
      <c r="O25" s="663" t="s">
        <v>752</v>
      </c>
      <c r="P25" s="663" t="s">
        <v>752</v>
      </c>
      <c r="Q25" s="663" t="s">
        <v>752</v>
      </c>
      <c r="R25" s="663" t="s">
        <v>752</v>
      </c>
      <c r="S25" s="663" t="s">
        <v>752</v>
      </c>
      <c r="T25" s="663" t="s">
        <v>752</v>
      </c>
      <c r="U25" s="663" t="s">
        <v>752</v>
      </c>
      <c r="V25" s="663" t="s">
        <v>752</v>
      </c>
      <c r="W25" s="663" t="s">
        <v>752</v>
      </c>
    </row>
    <row r="26" spans="1:37" s="789" customFormat="1" ht="15" customHeight="1">
      <c r="A26" s="265" t="s">
        <v>615</v>
      </c>
      <c r="B26" s="663" t="s">
        <v>38</v>
      </c>
      <c r="C26" s="663" t="s">
        <v>38</v>
      </c>
      <c r="D26" s="663" t="s">
        <v>38</v>
      </c>
      <c r="E26" s="663" t="s">
        <v>38</v>
      </c>
      <c r="F26" s="663" t="s">
        <v>38</v>
      </c>
      <c r="G26" s="663" t="s">
        <v>38</v>
      </c>
      <c r="H26" s="663" t="s">
        <v>38</v>
      </c>
      <c r="I26" s="663" t="s">
        <v>38</v>
      </c>
      <c r="J26" s="663" t="s">
        <v>38</v>
      </c>
      <c r="K26" s="663" t="s">
        <v>38</v>
      </c>
      <c r="L26" s="663" t="s">
        <v>38</v>
      </c>
      <c r="M26" s="663" t="s">
        <v>38</v>
      </c>
      <c r="N26" s="663" t="s">
        <v>38</v>
      </c>
      <c r="O26" s="663" t="s">
        <v>38</v>
      </c>
      <c r="P26" s="663" t="s">
        <v>38</v>
      </c>
      <c r="Q26" s="663">
        <v>1</v>
      </c>
      <c r="R26" s="663" t="s">
        <v>9</v>
      </c>
      <c r="S26" s="663" t="s">
        <v>9</v>
      </c>
      <c r="T26" s="663" t="s">
        <v>9</v>
      </c>
      <c r="U26" s="663" t="s">
        <v>9</v>
      </c>
      <c r="V26" s="663" t="s">
        <v>9</v>
      </c>
      <c r="W26" s="663" t="s">
        <v>9</v>
      </c>
    </row>
    <row r="27" spans="1:37" s="787" customFormat="1" ht="13.5" customHeight="1">
      <c r="A27" s="673"/>
      <c r="B27" s="674"/>
      <c r="C27" s="674"/>
      <c r="D27" s="674"/>
      <c r="E27" s="674"/>
      <c r="F27" s="674"/>
      <c r="G27" s="674"/>
      <c r="H27" s="674"/>
      <c r="I27" s="674"/>
      <c r="J27" s="674"/>
      <c r="K27" s="674"/>
      <c r="L27" s="674"/>
      <c r="M27" s="674"/>
      <c r="N27" s="674"/>
      <c r="O27" s="674"/>
      <c r="P27" s="674"/>
      <c r="Q27" s="674"/>
      <c r="R27" s="674"/>
      <c r="S27" s="674"/>
      <c r="T27" s="667"/>
      <c r="U27" s="667"/>
      <c r="V27" s="667"/>
      <c r="W27" s="667"/>
      <c r="X27" s="667"/>
      <c r="Y27" s="667"/>
      <c r="Z27" s="667"/>
      <c r="AA27" s="667"/>
      <c r="AB27" s="667"/>
      <c r="AC27" s="667"/>
      <c r="AD27" s="667"/>
      <c r="AE27" s="667"/>
      <c r="AF27" s="667"/>
      <c r="AG27" s="667"/>
      <c r="AH27" s="667"/>
      <c r="AI27" s="667"/>
      <c r="AJ27" s="784"/>
    </row>
    <row r="28" spans="1:37" s="787" customFormat="1" ht="13.5" customHeight="1">
      <c r="A28" s="675"/>
      <c r="B28" s="671"/>
      <c r="C28" s="671"/>
      <c r="D28" s="671"/>
      <c r="E28" s="671"/>
      <c r="F28" s="671"/>
      <c r="G28" s="671"/>
      <c r="H28" s="671"/>
      <c r="I28" s="671"/>
      <c r="J28" s="671"/>
      <c r="K28" s="671"/>
      <c r="L28" s="671"/>
      <c r="M28" s="671"/>
      <c r="N28" s="671"/>
      <c r="O28" s="671"/>
      <c r="P28" s="671"/>
      <c r="Q28" s="671"/>
      <c r="R28" s="671"/>
      <c r="S28" s="86"/>
      <c r="T28" s="671"/>
      <c r="U28" s="671"/>
      <c r="W28" s="671"/>
      <c r="X28" s="718" t="s">
        <v>815</v>
      </c>
      <c r="Y28" s="671"/>
      <c r="Z28" s="671"/>
      <c r="AA28" s="671"/>
      <c r="AB28" s="671"/>
      <c r="AC28" s="671"/>
      <c r="AD28" s="671"/>
      <c r="AE28" s="671"/>
      <c r="AF28" s="671"/>
      <c r="AG28" s="671"/>
      <c r="AH28" s="671"/>
      <c r="AI28" s="671"/>
      <c r="AJ28" s="784"/>
    </row>
    <row r="29" spans="1:37" s="787" customFormat="1" ht="48" customHeight="1">
      <c r="A29" s="676"/>
      <c r="B29" s="1309" t="s">
        <v>246</v>
      </c>
      <c r="C29" s="1311"/>
      <c r="D29" s="1311"/>
      <c r="E29" s="1311"/>
      <c r="F29" s="1311"/>
      <c r="G29" s="1311"/>
      <c r="H29" s="1311"/>
      <c r="I29" s="1311"/>
      <c r="J29" s="1311"/>
      <c r="K29" s="1311"/>
      <c r="L29" s="1311"/>
      <c r="M29" s="1311"/>
      <c r="N29" s="1311"/>
      <c r="O29" s="1311"/>
      <c r="P29" s="1311"/>
      <c r="Q29" s="1311"/>
      <c r="R29" s="1311"/>
      <c r="S29" s="1311"/>
      <c r="T29" s="1311"/>
      <c r="U29" s="1311"/>
      <c r="V29" s="1312"/>
      <c r="W29" s="1307" t="s">
        <v>512</v>
      </c>
      <c r="X29" s="1308"/>
      <c r="Y29" s="786"/>
      <c r="Z29" s="786"/>
      <c r="AA29" s="786"/>
      <c r="AB29" s="786"/>
      <c r="AC29" s="786"/>
      <c r="AD29" s="786"/>
      <c r="AE29" s="786"/>
      <c r="AF29" s="786"/>
      <c r="AG29" s="786"/>
      <c r="AH29" s="786"/>
      <c r="AI29" s="786"/>
    </row>
    <row r="30" spans="1:37" s="787" customFormat="1" ht="147" customHeight="1">
      <c r="A30" s="660"/>
      <c r="B30" s="295" t="s">
        <v>247</v>
      </c>
      <c r="C30" s="295" t="s">
        <v>771</v>
      </c>
      <c r="D30" s="295" t="s">
        <v>775</v>
      </c>
      <c r="E30" s="295" t="s">
        <v>772</v>
      </c>
      <c r="F30" s="295" t="s">
        <v>248</v>
      </c>
      <c r="G30" s="295" t="s">
        <v>249</v>
      </c>
      <c r="H30" s="295" t="s">
        <v>743</v>
      </c>
      <c r="I30" s="295" t="s">
        <v>250</v>
      </c>
      <c r="J30" s="295" t="s">
        <v>242</v>
      </c>
      <c r="K30" s="295" t="s">
        <v>744</v>
      </c>
      <c r="L30" s="295" t="s">
        <v>663</v>
      </c>
      <c r="M30" s="295" t="s">
        <v>664</v>
      </c>
      <c r="N30" s="295" t="s">
        <v>776</v>
      </c>
      <c r="O30" s="295" t="s">
        <v>251</v>
      </c>
      <c r="P30" s="295" t="s">
        <v>243</v>
      </c>
      <c r="Q30" s="926" t="s">
        <v>777</v>
      </c>
      <c r="R30" s="295" t="s">
        <v>244</v>
      </c>
      <c r="S30" s="295" t="s">
        <v>746</v>
      </c>
      <c r="T30" s="677" t="s">
        <v>745</v>
      </c>
      <c r="U30" s="677" t="s">
        <v>778</v>
      </c>
      <c r="V30" s="677" t="s">
        <v>779</v>
      </c>
      <c r="W30" s="295" t="s">
        <v>675</v>
      </c>
      <c r="X30" s="295" t="s">
        <v>676</v>
      </c>
      <c r="Y30" s="786"/>
      <c r="Z30" s="786"/>
      <c r="AA30" s="786"/>
      <c r="AB30" s="786"/>
      <c r="AC30" s="786"/>
      <c r="AD30" s="786"/>
      <c r="AE30" s="786"/>
      <c r="AF30" s="786"/>
      <c r="AG30" s="786"/>
      <c r="AH30" s="786"/>
      <c r="AI30" s="786"/>
      <c r="AJ30" s="786"/>
      <c r="AK30" s="786"/>
    </row>
    <row r="31" spans="1:37" s="788" customFormat="1" ht="15" customHeight="1">
      <c r="A31" s="661" t="s">
        <v>37</v>
      </c>
      <c r="B31" s="611">
        <v>1109</v>
      </c>
      <c r="C31" s="611">
        <v>255</v>
      </c>
      <c r="D31" s="611">
        <v>1671</v>
      </c>
      <c r="E31" s="611">
        <v>511</v>
      </c>
      <c r="F31" s="611">
        <v>15</v>
      </c>
      <c r="G31" s="611">
        <v>192</v>
      </c>
      <c r="H31" s="611">
        <v>415</v>
      </c>
      <c r="I31" s="611">
        <v>1431</v>
      </c>
      <c r="J31" s="611">
        <v>81</v>
      </c>
      <c r="K31" s="611">
        <v>252</v>
      </c>
      <c r="L31" s="611">
        <v>34</v>
      </c>
      <c r="M31" s="611">
        <v>2403</v>
      </c>
      <c r="N31" s="611">
        <v>313</v>
      </c>
      <c r="O31" s="611" t="s">
        <v>864</v>
      </c>
      <c r="P31" s="611">
        <v>2690</v>
      </c>
      <c r="Q31" s="611">
        <v>120</v>
      </c>
      <c r="R31" s="611">
        <v>120</v>
      </c>
      <c r="S31" s="611" t="s">
        <v>864</v>
      </c>
      <c r="T31" s="611">
        <v>66</v>
      </c>
      <c r="U31" s="611">
        <v>163</v>
      </c>
      <c r="V31" s="611">
        <v>35</v>
      </c>
      <c r="W31" s="611" t="s">
        <v>241</v>
      </c>
      <c r="X31" s="611" t="s">
        <v>241</v>
      </c>
      <c r="Y31" s="664"/>
      <c r="Z31" s="662"/>
      <c r="AA31" s="662"/>
    </row>
    <row r="32" spans="1:37" s="789" customFormat="1" ht="15" customHeight="1">
      <c r="A32" s="661" t="s">
        <v>39</v>
      </c>
      <c r="B32" s="611">
        <v>39</v>
      </c>
      <c r="C32" s="611">
        <v>4</v>
      </c>
      <c r="D32" s="611">
        <v>48</v>
      </c>
      <c r="E32" s="611">
        <v>18</v>
      </c>
      <c r="F32" s="611">
        <v>5</v>
      </c>
      <c r="G32" s="611">
        <v>14</v>
      </c>
      <c r="H32" s="611">
        <v>11</v>
      </c>
      <c r="I32" s="611">
        <v>45</v>
      </c>
      <c r="J32" s="611">
        <v>3</v>
      </c>
      <c r="K32" s="611">
        <v>10</v>
      </c>
      <c r="L32" s="611" t="s">
        <v>864</v>
      </c>
      <c r="M32" s="611">
        <v>98</v>
      </c>
      <c r="N32" s="611">
        <v>9</v>
      </c>
      <c r="O32" s="611" t="s">
        <v>865</v>
      </c>
      <c r="P32" s="611">
        <v>64</v>
      </c>
      <c r="Q32" s="611">
        <v>2</v>
      </c>
      <c r="R32" s="611">
        <v>12</v>
      </c>
      <c r="S32" s="611" t="s">
        <v>864</v>
      </c>
      <c r="T32" s="611" t="s">
        <v>864</v>
      </c>
      <c r="U32" s="611">
        <v>4</v>
      </c>
      <c r="V32" s="611">
        <v>1</v>
      </c>
      <c r="W32" s="611" t="s">
        <v>241</v>
      </c>
      <c r="X32" s="611" t="s">
        <v>241</v>
      </c>
      <c r="Y32" s="664"/>
      <c r="Z32" s="662"/>
      <c r="AA32" s="662"/>
    </row>
    <row r="33" spans="1:35" s="789" customFormat="1" ht="15" customHeight="1">
      <c r="A33" s="265" t="s">
        <v>604</v>
      </c>
      <c r="B33" s="663">
        <v>2</v>
      </c>
      <c r="C33" s="663" t="s">
        <v>9</v>
      </c>
      <c r="D33" s="663">
        <v>2</v>
      </c>
      <c r="E33" s="663" t="s">
        <v>9</v>
      </c>
      <c r="F33" s="663" t="s">
        <v>9</v>
      </c>
      <c r="G33" s="663" t="s">
        <v>9</v>
      </c>
      <c r="H33" s="663" t="s">
        <v>9</v>
      </c>
      <c r="I33" s="663">
        <v>4</v>
      </c>
      <c r="J33" s="663" t="s">
        <v>9</v>
      </c>
      <c r="K33" s="663" t="s">
        <v>9</v>
      </c>
      <c r="L33" s="663" t="s">
        <v>9</v>
      </c>
      <c r="M33" s="663">
        <v>3</v>
      </c>
      <c r="N33" s="663">
        <v>1</v>
      </c>
      <c r="O33" s="663" t="s">
        <v>9</v>
      </c>
      <c r="P33" s="663">
        <v>1</v>
      </c>
      <c r="Q33" s="663" t="s">
        <v>9</v>
      </c>
      <c r="R33" s="663">
        <v>1</v>
      </c>
      <c r="S33" s="663" t="s">
        <v>9</v>
      </c>
      <c r="T33" s="663" t="s">
        <v>9</v>
      </c>
      <c r="U33" s="663" t="s">
        <v>9</v>
      </c>
      <c r="V33" s="663" t="s">
        <v>9</v>
      </c>
      <c r="W33" s="663" t="s">
        <v>9</v>
      </c>
      <c r="X33" s="663" t="s">
        <v>9</v>
      </c>
      <c r="Y33" s="662"/>
      <c r="Z33" s="662"/>
    </row>
    <row r="34" spans="1:35" s="789" customFormat="1" ht="15" customHeight="1">
      <c r="A34" s="265" t="s">
        <v>629</v>
      </c>
      <c r="B34" s="663" t="s">
        <v>9</v>
      </c>
      <c r="C34" s="663" t="s">
        <v>9</v>
      </c>
      <c r="D34" s="663" t="s">
        <v>9</v>
      </c>
      <c r="E34" s="663" t="s">
        <v>9</v>
      </c>
      <c r="F34" s="663" t="s">
        <v>9</v>
      </c>
      <c r="G34" s="663" t="s">
        <v>9</v>
      </c>
      <c r="H34" s="663" t="s">
        <v>9</v>
      </c>
      <c r="I34" s="663" t="s">
        <v>9</v>
      </c>
      <c r="J34" s="663" t="s">
        <v>9</v>
      </c>
      <c r="K34" s="663" t="s">
        <v>9</v>
      </c>
      <c r="L34" s="663" t="s">
        <v>9</v>
      </c>
      <c r="M34" s="663" t="s">
        <v>9</v>
      </c>
      <c r="N34" s="663" t="s">
        <v>9</v>
      </c>
      <c r="O34" s="663" t="s">
        <v>9</v>
      </c>
      <c r="P34" s="663" t="s">
        <v>9</v>
      </c>
      <c r="Q34" s="663" t="s">
        <v>9</v>
      </c>
      <c r="R34" s="663" t="s">
        <v>9</v>
      </c>
      <c r="S34" s="663" t="s">
        <v>9</v>
      </c>
      <c r="T34" s="663" t="s">
        <v>9</v>
      </c>
      <c r="U34" s="663" t="s">
        <v>9</v>
      </c>
      <c r="V34" s="663" t="s">
        <v>9</v>
      </c>
      <c r="W34" s="663" t="s">
        <v>9</v>
      </c>
      <c r="X34" s="663" t="s">
        <v>9</v>
      </c>
      <c r="Y34" s="662"/>
      <c r="Z34" s="662"/>
    </row>
    <row r="35" spans="1:35" s="789" customFormat="1" ht="15" customHeight="1">
      <c r="A35" s="265" t="s">
        <v>615</v>
      </c>
      <c r="B35" s="663" t="s">
        <v>836</v>
      </c>
      <c r="C35" s="663" t="s">
        <v>836</v>
      </c>
      <c r="D35" s="663" t="s">
        <v>836</v>
      </c>
      <c r="E35" s="663" t="s">
        <v>836</v>
      </c>
      <c r="F35" s="663" t="s">
        <v>836</v>
      </c>
      <c r="G35" s="663" t="s">
        <v>836</v>
      </c>
      <c r="H35" s="663" t="s">
        <v>836</v>
      </c>
      <c r="I35" s="663" t="s">
        <v>836</v>
      </c>
      <c r="J35" s="663" t="s">
        <v>836</v>
      </c>
      <c r="K35" s="663" t="s">
        <v>836</v>
      </c>
      <c r="L35" s="663" t="s">
        <v>836</v>
      </c>
      <c r="M35" s="663">
        <v>1</v>
      </c>
      <c r="N35" s="663" t="s">
        <v>836</v>
      </c>
      <c r="O35" s="663" t="s">
        <v>836</v>
      </c>
      <c r="P35" s="663">
        <v>2</v>
      </c>
      <c r="Q35" s="663" t="s">
        <v>836</v>
      </c>
      <c r="R35" s="663" t="s">
        <v>836</v>
      </c>
      <c r="S35" s="663" t="s">
        <v>836</v>
      </c>
      <c r="T35" s="663" t="s">
        <v>836</v>
      </c>
      <c r="U35" s="663" t="s">
        <v>836</v>
      </c>
      <c r="V35" s="663" t="s">
        <v>836</v>
      </c>
      <c r="W35" s="663" t="s">
        <v>836</v>
      </c>
      <c r="X35" s="663" t="s">
        <v>836</v>
      </c>
      <c r="Y35" s="662"/>
      <c r="Z35" s="662"/>
    </row>
    <row r="36" spans="1:35" s="787" customFormat="1" ht="11.25">
      <c r="A36" s="675" t="s">
        <v>48</v>
      </c>
      <c r="B36" s="671"/>
      <c r="C36" s="671"/>
      <c r="D36" s="671"/>
      <c r="E36" s="671"/>
      <c r="F36" s="671"/>
      <c r="G36" s="671"/>
      <c r="H36" s="671"/>
      <c r="I36" s="671"/>
      <c r="J36" s="671"/>
      <c r="K36" s="671"/>
      <c r="L36" s="671"/>
      <c r="M36" s="671"/>
      <c r="N36" s="671"/>
      <c r="O36" s="671"/>
      <c r="P36" s="671"/>
      <c r="Q36" s="671"/>
      <c r="R36" s="671"/>
      <c r="S36" s="671"/>
      <c r="T36" s="790"/>
      <c r="U36" s="790"/>
      <c r="V36" s="790"/>
      <c r="W36" s="790"/>
      <c r="X36" s="790"/>
      <c r="Y36" s="786"/>
      <c r="Z36" s="786"/>
      <c r="AA36" s="786"/>
      <c r="AB36" s="786"/>
      <c r="AC36" s="786"/>
      <c r="AD36" s="786"/>
      <c r="AE36" s="786"/>
      <c r="AF36" s="786"/>
      <c r="AG36" s="786"/>
      <c r="AH36" s="786"/>
      <c r="AI36" s="786"/>
    </row>
    <row r="37" spans="1:35" s="787" customFormat="1" ht="15" customHeight="1">
      <c r="A37" s="675" t="s">
        <v>40</v>
      </c>
      <c r="B37" s="671"/>
      <c r="C37" s="671"/>
      <c r="D37" s="671"/>
      <c r="E37" s="671"/>
      <c r="F37" s="671"/>
      <c r="G37" s="671"/>
      <c r="H37" s="671"/>
      <c r="I37" s="671"/>
      <c r="J37" s="671"/>
      <c r="K37" s="671"/>
      <c r="L37" s="671"/>
      <c r="M37" s="671"/>
      <c r="N37" s="671"/>
      <c r="O37" s="671"/>
      <c r="P37" s="671"/>
      <c r="Q37" s="671"/>
      <c r="R37" s="671"/>
      <c r="S37" s="671"/>
      <c r="T37" s="790"/>
      <c r="U37" s="790"/>
      <c r="V37" s="790"/>
      <c r="W37" s="790"/>
      <c r="X37" s="790"/>
      <c r="Y37" s="786"/>
      <c r="Z37" s="786"/>
      <c r="AA37" s="786"/>
      <c r="AB37" s="786"/>
      <c r="AC37" s="786"/>
      <c r="AD37" s="786"/>
      <c r="AE37" s="786"/>
      <c r="AF37" s="786"/>
      <c r="AG37" s="786"/>
      <c r="AH37" s="786"/>
      <c r="AI37" s="786"/>
    </row>
    <row r="38" spans="1:35" s="787" customFormat="1" ht="15" customHeight="1">
      <c r="A38" s="675" t="s">
        <v>784</v>
      </c>
      <c r="B38" s="671"/>
      <c r="C38" s="671"/>
      <c r="D38" s="671"/>
      <c r="E38" s="671"/>
      <c r="F38" s="671"/>
      <c r="G38" s="671"/>
      <c r="H38" s="671"/>
      <c r="I38" s="671"/>
      <c r="J38" s="671"/>
      <c r="K38" s="671"/>
      <c r="L38" s="671"/>
      <c r="M38" s="671"/>
      <c r="N38" s="671"/>
      <c r="O38" s="671"/>
      <c r="P38" s="671"/>
      <c r="Q38" s="671"/>
      <c r="R38" s="671"/>
      <c r="S38" s="671"/>
      <c r="T38" s="790"/>
      <c r="U38" s="790"/>
      <c r="V38" s="790"/>
      <c r="W38" s="790"/>
      <c r="X38" s="790"/>
      <c r="Y38" s="786"/>
      <c r="Z38" s="786"/>
      <c r="AA38" s="786"/>
      <c r="AB38" s="786"/>
      <c r="AC38" s="786"/>
      <c r="AD38" s="786"/>
      <c r="AE38" s="786"/>
      <c r="AF38" s="786"/>
      <c r="AG38" s="786"/>
      <c r="AH38" s="786"/>
      <c r="AI38" s="786"/>
    </row>
    <row r="39" spans="1:35" s="787" customFormat="1" ht="15" customHeight="1">
      <c r="A39" s="675" t="s">
        <v>780</v>
      </c>
      <c r="B39" s="671"/>
      <c r="C39" s="671"/>
      <c r="D39" s="671"/>
      <c r="E39" s="671"/>
      <c r="F39" s="671"/>
      <c r="G39" s="671"/>
      <c r="H39" s="671"/>
      <c r="I39" s="671"/>
      <c r="J39" s="671"/>
      <c r="K39" s="671"/>
      <c r="L39" s="671"/>
      <c r="M39" s="671"/>
      <c r="N39" s="671"/>
      <c r="O39" s="671"/>
      <c r="P39" s="671"/>
      <c r="Q39" s="671"/>
      <c r="R39" s="671"/>
      <c r="S39" s="671"/>
      <c r="T39" s="790"/>
      <c r="U39" s="790"/>
      <c r="V39" s="790"/>
      <c r="W39" s="790"/>
      <c r="X39" s="790"/>
      <c r="Y39" s="786"/>
      <c r="Z39" s="786"/>
      <c r="AA39" s="786"/>
      <c r="AB39" s="786"/>
      <c r="AC39" s="786"/>
      <c r="AD39" s="786"/>
      <c r="AE39" s="786"/>
      <c r="AF39" s="786"/>
      <c r="AG39" s="786"/>
      <c r="AH39" s="786"/>
      <c r="AI39" s="786"/>
    </row>
    <row r="40" spans="1:35" s="787" customFormat="1" ht="15" customHeight="1">
      <c r="A40" s="675" t="s">
        <v>781</v>
      </c>
      <c r="B40" s="671"/>
      <c r="C40" s="671"/>
      <c r="D40" s="671"/>
      <c r="E40" s="671"/>
      <c r="F40" s="671"/>
      <c r="G40" s="671"/>
      <c r="H40" s="671"/>
      <c r="I40" s="671"/>
      <c r="J40" s="671"/>
      <c r="K40" s="671"/>
      <c r="L40" s="671"/>
      <c r="M40" s="671"/>
      <c r="N40" s="671"/>
      <c r="O40" s="671"/>
      <c r="P40" s="671"/>
      <c r="Q40" s="671"/>
      <c r="R40" s="671"/>
      <c r="S40" s="671"/>
      <c r="T40" s="790"/>
      <c r="U40" s="790"/>
      <c r="V40" s="790"/>
      <c r="W40" s="790"/>
      <c r="X40" s="790"/>
      <c r="Y40" s="786"/>
      <c r="Z40" s="786"/>
      <c r="AA40" s="786"/>
      <c r="AB40" s="786"/>
      <c r="AC40" s="786"/>
      <c r="AD40" s="786"/>
      <c r="AE40" s="786"/>
      <c r="AF40" s="786"/>
      <c r="AG40" s="786"/>
      <c r="AH40" s="786"/>
      <c r="AI40" s="786"/>
    </row>
    <row r="41" spans="1:35" s="787" customFormat="1" ht="15" customHeight="1">
      <c r="A41" s="675" t="s">
        <v>782</v>
      </c>
      <c r="B41" s="671"/>
      <c r="C41" s="671"/>
      <c r="D41" s="671"/>
      <c r="E41" s="671"/>
      <c r="F41" s="671"/>
      <c r="G41" s="671"/>
      <c r="H41" s="671"/>
      <c r="I41" s="671"/>
      <c r="J41" s="671"/>
      <c r="K41" s="671"/>
      <c r="L41" s="671"/>
      <c r="M41" s="671"/>
      <c r="N41" s="671"/>
      <c r="O41" s="671"/>
      <c r="P41" s="671"/>
      <c r="Q41" s="671"/>
      <c r="R41" s="671"/>
      <c r="S41" s="671"/>
      <c r="T41" s="790"/>
      <c r="U41" s="790"/>
      <c r="V41" s="790"/>
      <c r="W41" s="790"/>
      <c r="X41" s="790"/>
      <c r="Y41" s="786"/>
      <c r="Z41" s="786"/>
      <c r="AA41" s="786"/>
      <c r="AB41" s="786"/>
      <c r="AC41" s="786"/>
      <c r="AD41" s="786"/>
      <c r="AE41" s="786"/>
      <c r="AF41" s="786"/>
      <c r="AG41" s="786"/>
      <c r="AH41" s="786"/>
      <c r="AI41" s="786"/>
    </row>
    <row r="42" spans="1:35" s="787" customFormat="1" ht="13.5" customHeight="1">
      <c r="A42" s="675" t="s">
        <v>783</v>
      </c>
      <c r="B42" s="671"/>
      <c r="C42" s="671"/>
      <c r="D42" s="671"/>
      <c r="E42" s="671"/>
      <c r="F42" s="671"/>
      <c r="G42" s="671"/>
      <c r="H42" s="671"/>
      <c r="I42" s="671"/>
      <c r="J42" s="671"/>
      <c r="K42" s="671"/>
      <c r="L42" s="671"/>
      <c r="M42" s="671"/>
      <c r="N42" s="671"/>
      <c r="O42" s="671"/>
      <c r="P42" s="671"/>
      <c r="Q42" s="671"/>
      <c r="R42" s="671"/>
      <c r="S42" s="671"/>
      <c r="T42" s="790"/>
      <c r="U42" s="790"/>
      <c r="V42" s="790"/>
      <c r="W42" s="790"/>
      <c r="X42" s="790"/>
      <c r="Y42" s="786"/>
      <c r="Z42" s="786"/>
      <c r="AA42" s="786"/>
      <c r="AB42" s="786"/>
      <c r="AC42" s="786"/>
      <c r="AD42" s="786"/>
      <c r="AE42" s="786"/>
      <c r="AF42" s="786"/>
      <c r="AG42" s="786"/>
      <c r="AH42" s="786"/>
      <c r="AI42" s="786"/>
    </row>
    <row r="43" spans="1:35" s="793" customFormat="1" ht="15">
      <c r="A43" s="212"/>
    </row>
    <row r="44" spans="1:35" s="793" customFormat="1" ht="15">
      <c r="A44" s="212"/>
    </row>
    <row r="45" spans="1:35" s="793" customFormat="1" ht="15">
      <c r="A45" s="212"/>
    </row>
    <row r="46" spans="1:35" s="793" customFormat="1" ht="15">
      <c r="A46" s="212"/>
    </row>
  </sheetData>
  <customSheetViews>
    <customSheetView guid="{8B4C5619-54EF-4E9D-AF19-AC3668C76619}" showPageBreaks="1" showGridLines="0" printArea="1" hiddenColumns="1" view="pageBreakPreview" topLeftCell="A25">
      <selection activeCell="AU4" sqref="AU4"/>
      <pageMargins left="1.2598425196850394" right="0.62992125984251968" top="0.39370078740157483" bottom="0" header="0" footer="0"/>
      <headerFooter alignWithMargins="0"/>
    </customSheetView>
  </customSheetViews>
  <mergeCells count="7">
    <mergeCell ref="W29:X29"/>
    <mergeCell ref="B20:S20"/>
    <mergeCell ref="B29:V29"/>
    <mergeCell ref="B2:H2"/>
    <mergeCell ref="I2:O2"/>
    <mergeCell ref="P2:T2"/>
    <mergeCell ref="B11:W11"/>
  </mergeCells>
  <phoneticPr fontId="2"/>
  <pageMargins left="0.78740157480314965" right="0.39370078740157483" top="0.78740157480314965" bottom="0.39370078740157483" header="0" footer="0"/>
  <headerFooter alignWithMargins="0">
    <oddFooter>&amp;R&amp;D&amp;T</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13"/>
  <sheetViews>
    <sheetView showGridLines="0" view="pageBreakPreview" zoomScaleNormal="100" zoomScaleSheetLayoutView="100" workbookViewId="0">
      <selection activeCell="B5" sqref="B5:I6"/>
    </sheetView>
  </sheetViews>
  <sheetFormatPr defaultColWidth="7.625" defaultRowHeight="12"/>
  <cols>
    <col min="1" max="1" width="13.625" style="794" customWidth="1"/>
    <col min="2" max="9" width="13.125" style="795" customWidth="1"/>
    <col min="10" max="12" width="6.125" style="795" customWidth="1"/>
    <col min="13" max="16384" width="7.625" style="795"/>
  </cols>
  <sheetData>
    <row r="1" spans="1:21" s="783" customFormat="1" ht="16.5" customHeight="1">
      <c r="A1" s="92" t="s">
        <v>543</v>
      </c>
      <c r="B1" s="781"/>
      <c r="C1" s="781"/>
      <c r="D1" s="781"/>
      <c r="E1" s="782"/>
      <c r="F1" s="782"/>
      <c r="G1" s="781"/>
      <c r="H1" s="781"/>
      <c r="I1" s="153" t="s">
        <v>822</v>
      </c>
      <c r="J1" s="781"/>
      <c r="K1" s="781"/>
      <c r="L1" s="781"/>
      <c r="M1" s="781"/>
      <c r="N1" s="781"/>
      <c r="O1" s="781"/>
      <c r="P1" s="781"/>
      <c r="Q1" s="781"/>
      <c r="R1" s="781"/>
      <c r="S1" s="781"/>
      <c r="T1" s="781"/>
      <c r="U1" s="781"/>
    </row>
    <row r="2" spans="1:21" s="787" customFormat="1" ht="27.75" customHeight="1">
      <c r="A2" s="719"/>
      <c r="B2" s="1319" t="s">
        <v>533</v>
      </c>
      <c r="C2" s="1320"/>
      <c r="D2" s="1320"/>
      <c r="E2" s="1321" t="s">
        <v>524</v>
      </c>
      <c r="F2" s="1137"/>
      <c r="G2" s="1316" t="s">
        <v>747</v>
      </c>
      <c r="H2" s="1317"/>
      <c r="I2" s="1318" t="s">
        <v>537</v>
      </c>
      <c r="J2" s="784"/>
      <c r="K2" s="785"/>
      <c r="L2" s="786"/>
      <c r="M2" s="786"/>
      <c r="N2" s="786"/>
      <c r="O2" s="786"/>
      <c r="P2" s="786"/>
      <c r="Q2" s="786"/>
      <c r="R2" s="786"/>
      <c r="S2" s="786"/>
      <c r="T2" s="786"/>
      <c r="U2" s="786"/>
    </row>
    <row r="3" spans="1:21" s="787" customFormat="1" ht="15" customHeight="1">
      <c r="A3" s="720"/>
      <c r="B3" s="1314" t="s">
        <v>526</v>
      </c>
      <c r="C3" s="1322" t="s">
        <v>527</v>
      </c>
      <c r="D3" s="721"/>
      <c r="E3" s="1314" t="s">
        <v>534</v>
      </c>
      <c r="F3" s="1314" t="s">
        <v>350</v>
      </c>
      <c r="G3" s="1314" t="s">
        <v>535</v>
      </c>
      <c r="H3" s="1314" t="s">
        <v>536</v>
      </c>
      <c r="I3" s="1318"/>
      <c r="J3" s="785"/>
      <c r="K3" s="785"/>
      <c r="L3" s="786"/>
      <c r="M3" s="786"/>
      <c r="N3" s="786"/>
      <c r="O3" s="786"/>
      <c r="P3" s="786"/>
      <c r="Q3" s="786"/>
      <c r="R3" s="786"/>
      <c r="S3" s="786"/>
      <c r="T3" s="786"/>
    </row>
    <row r="4" spans="1:21" s="787" customFormat="1" ht="54.75" customHeight="1">
      <c r="A4" s="722"/>
      <c r="B4" s="1315"/>
      <c r="C4" s="1323"/>
      <c r="D4" s="726" t="s">
        <v>748</v>
      </c>
      <c r="E4" s="1315"/>
      <c r="F4" s="1315"/>
      <c r="G4" s="1315"/>
      <c r="H4" s="1315"/>
      <c r="I4" s="1318"/>
      <c r="J4" s="785"/>
      <c r="K4" s="785"/>
      <c r="L4" s="786"/>
      <c r="M4" s="786"/>
      <c r="N4" s="786"/>
      <c r="O4" s="786"/>
      <c r="P4" s="786"/>
      <c r="Q4" s="786"/>
      <c r="R4" s="786"/>
      <c r="S4" s="786"/>
      <c r="T4" s="786"/>
    </row>
    <row r="5" spans="1:21" s="788" customFormat="1" ht="15" customHeight="1">
      <c r="A5" s="661" t="s">
        <v>37</v>
      </c>
      <c r="B5" s="668">
        <v>41888</v>
      </c>
      <c r="C5" s="668">
        <v>64014</v>
      </c>
      <c r="D5" s="668">
        <v>276</v>
      </c>
      <c r="E5" s="668">
        <v>55</v>
      </c>
      <c r="F5" s="668">
        <v>227</v>
      </c>
      <c r="G5" s="668">
        <v>99696</v>
      </c>
      <c r="H5" s="668">
        <v>538</v>
      </c>
      <c r="I5" s="611">
        <v>302</v>
      </c>
      <c r="J5" s="662"/>
      <c r="K5" s="662"/>
      <c r="L5" s="662"/>
    </row>
    <row r="6" spans="1:21" s="788" customFormat="1" ht="15" customHeight="1">
      <c r="A6" s="661" t="s">
        <v>240</v>
      </c>
      <c r="B6" s="668">
        <v>1208</v>
      </c>
      <c r="C6" s="668">
        <v>396</v>
      </c>
      <c r="D6" s="668" t="s">
        <v>241</v>
      </c>
      <c r="E6" s="668" t="s">
        <v>241</v>
      </c>
      <c r="F6" s="668" t="s">
        <v>241</v>
      </c>
      <c r="G6" s="668">
        <v>1914</v>
      </c>
      <c r="H6" s="668">
        <v>13</v>
      </c>
      <c r="I6" s="611">
        <v>9</v>
      </c>
      <c r="J6" s="662"/>
      <c r="K6" s="662"/>
      <c r="L6" s="662"/>
    </row>
    <row r="7" spans="1:21" s="788" customFormat="1" ht="15" customHeight="1">
      <c r="A7" s="265" t="s">
        <v>604</v>
      </c>
      <c r="B7" s="723">
        <v>4</v>
      </c>
      <c r="C7" s="723">
        <v>111</v>
      </c>
      <c r="D7" s="723" t="s">
        <v>9</v>
      </c>
      <c r="E7" s="723" t="s">
        <v>9</v>
      </c>
      <c r="F7" s="723" t="s">
        <v>9</v>
      </c>
      <c r="G7" s="723">
        <v>109</v>
      </c>
      <c r="H7" s="723" t="s">
        <v>9</v>
      </c>
      <c r="I7" s="723" t="s">
        <v>9</v>
      </c>
      <c r="J7" s="662"/>
      <c r="K7" s="662"/>
      <c r="L7" s="662"/>
    </row>
    <row r="8" spans="1:21" s="788" customFormat="1" ht="15" customHeight="1">
      <c r="A8" s="265" t="s">
        <v>629</v>
      </c>
      <c r="B8" s="723">
        <v>14</v>
      </c>
      <c r="C8" s="723">
        <v>1</v>
      </c>
      <c r="D8" s="723" t="s">
        <v>9</v>
      </c>
      <c r="E8" s="723" t="s">
        <v>9</v>
      </c>
      <c r="F8" s="723" t="s">
        <v>9</v>
      </c>
      <c r="G8" s="723">
        <v>3</v>
      </c>
      <c r="H8" s="723" t="s">
        <v>9</v>
      </c>
      <c r="I8" s="723" t="s">
        <v>9</v>
      </c>
      <c r="J8" s="662"/>
      <c r="K8" s="662"/>
      <c r="L8" s="662"/>
    </row>
    <row r="9" spans="1:21" s="789" customFormat="1" ht="15" customHeight="1">
      <c r="A9" s="265" t="s">
        <v>615</v>
      </c>
      <c r="B9" s="723">
        <v>17</v>
      </c>
      <c r="C9" s="723">
        <v>1</v>
      </c>
      <c r="D9" s="723" t="s">
        <v>241</v>
      </c>
      <c r="E9" s="723" t="s">
        <v>241</v>
      </c>
      <c r="F9" s="723" t="s">
        <v>241</v>
      </c>
      <c r="G9" s="723">
        <v>13</v>
      </c>
      <c r="H9" s="723">
        <v>1</v>
      </c>
      <c r="I9" s="723">
        <v>1</v>
      </c>
      <c r="J9" s="664"/>
      <c r="K9" s="662"/>
      <c r="L9" s="662"/>
    </row>
    <row r="10" spans="1:21" s="787" customFormat="1" ht="15" customHeight="1">
      <c r="A10" s="675" t="s">
        <v>538</v>
      </c>
      <c r="B10" s="724"/>
      <c r="C10" s="724"/>
      <c r="D10" s="724"/>
      <c r="E10" s="724"/>
      <c r="F10" s="725"/>
      <c r="G10" s="725"/>
      <c r="H10" s="725"/>
      <c r="I10" s="790"/>
      <c r="J10" s="786"/>
      <c r="K10" s="786"/>
      <c r="L10" s="786"/>
      <c r="M10" s="786"/>
      <c r="N10" s="786"/>
      <c r="O10" s="786"/>
      <c r="P10" s="786"/>
      <c r="Q10" s="786"/>
      <c r="R10" s="786"/>
      <c r="S10" s="786"/>
      <c r="T10" s="786"/>
      <c r="U10" s="786"/>
    </row>
    <row r="11" spans="1:21" s="792" customFormat="1" ht="15" customHeight="1">
      <c r="A11" s="152"/>
      <c r="B11" s="224"/>
      <c r="C11" s="224"/>
      <c r="D11" s="224"/>
      <c r="E11" s="224"/>
      <c r="F11" s="225"/>
      <c r="G11" s="225"/>
      <c r="H11" s="225"/>
      <c r="I11" s="222"/>
      <c r="J11" s="223"/>
      <c r="K11" s="223"/>
      <c r="L11" s="791"/>
      <c r="M11" s="791"/>
      <c r="N11" s="791"/>
      <c r="O11" s="791"/>
      <c r="P11" s="791"/>
      <c r="Q11" s="791"/>
      <c r="R11" s="791"/>
      <c r="S11" s="791"/>
      <c r="T11" s="791"/>
      <c r="U11" s="791"/>
    </row>
    <row r="12" spans="1:21" s="793" customFormat="1" ht="15">
      <c r="A12" s="212"/>
    </row>
    <row r="13" spans="1:21" s="793" customFormat="1" ht="15">
      <c r="A13" s="212"/>
    </row>
  </sheetData>
  <mergeCells count="10">
    <mergeCell ref="G3:G4"/>
    <mergeCell ref="H3:H4"/>
    <mergeCell ref="G2:H2"/>
    <mergeCell ref="I2:I4"/>
    <mergeCell ref="B2:D2"/>
    <mergeCell ref="E2:F2"/>
    <mergeCell ref="B3:B4"/>
    <mergeCell ref="C3:C4"/>
    <mergeCell ref="E3:E4"/>
    <mergeCell ref="F3:F4"/>
  </mergeCells>
  <phoneticPr fontId="2"/>
  <pageMargins left="0.78740157480314965" right="0.78740157480314965" top="0.78740157480314965" bottom="0" header="0" footer="0"/>
  <headerFooter alignWithMargins="0">
    <oddFooter>&amp;R&amp;D&amp;T</oddFooter>
  </headerFooter>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view="pageBreakPreview" zoomScaleNormal="100" zoomScaleSheetLayoutView="100" workbookViewId="0">
      <pane xSplit="1" ySplit="5" topLeftCell="B6" activePane="bottomRight" state="frozen"/>
      <selection pane="topRight" activeCell="B1" sqref="B1"/>
      <selection pane="bottomLeft" activeCell="A6" sqref="A6"/>
      <selection pane="bottomRight" activeCell="E6" sqref="E6:G6"/>
    </sheetView>
  </sheetViews>
  <sheetFormatPr defaultRowHeight="11.25"/>
  <cols>
    <col min="1" max="1" width="13.625" style="780" customWidth="1"/>
    <col min="2" max="7" width="13.125" style="775" customWidth="1"/>
    <col min="8" max="16384" width="9" style="775"/>
  </cols>
  <sheetData>
    <row r="1" spans="1:8" s="773" customFormat="1" ht="16.5" customHeight="1">
      <c r="A1" s="290" t="s">
        <v>16</v>
      </c>
      <c r="B1" s="290"/>
      <c r="C1" s="290"/>
      <c r="D1" s="310"/>
      <c r="E1" s="311"/>
      <c r="F1" s="311"/>
      <c r="G1" s="312" t="s">
        <v>823</v>
      </c>
    </row>
    <row r="2" spans="1:8">
      <c r="A2" s="727"/>
      <c r="B2" s="1324" t="s">
        <v>17</v>
      </c>
      <c r="C2" s="1325"/>
      <c r="D2" s="1326"/>
      <c r="E2" s="728" t="s">
        <v>466</v>
      </c>
      <c r="F2" s="1324" t="s">
        <v>467</v>
      </c>
      <c r="G2" s="1327"/>
      <c r="H2" s="774"/>
    </row>
    <row r="3" spans="1:8" s="777" customFormat="1" ht="11.25" customHeight="1">
      <c r="A3" s="1328"/>
      <c r="B3" s="1330" t="s">
        <v>18</v>
      </c>
      <c r="C3" s="1332" t="s">
        <v>468</v>
      </c>
      <c r="D3" s="729" t="s">
        <v>469</v>
      </c>
      <c r="E3" s="1259" t="s">
        <v>19</v>
      </c>
      <c r="F3" s="1335" t="s">
        <v>20</v>
      </c>
      <c r="G3" s="1335" t="s">
        <v>21</v>
      </c>
      <c r="H3" s="776"/>
    </row>
    <row r="4" spans="1:8" s="777" customFormat="1" ht="13.5" customHeight="1">
      <c r="A4" s="1328"/>
      <c r="B4" s="1331"/>
      <c r="C4" s="1333"/>
      <c r="D4" s="730" t="s">
        <v>470</v>
      </c>
      <c r="E4" s="1260"/>
      <c r="F4" s="1260"/>
      <c r="G4" s="1260"/>
      <c r="H4" s="776"/>
    </row>
    <row r="5" spans="1:8" s="777" customFormat="1">
      <c r="A5" s="1329"/>
      <c r="B5" s="731" t="s">
        <v>22</v>
      </c>
      <c r="C5" s="732" t="s">
        <v>23</v>
      </c>
      <c r="D5" s="730" t="s">
        <v>24</v>
      </c>
      <c r="E5" s="1334"/>
      <c r="F5" s="1334"/>
      <c r="G5" s="1334"/>
      <c r="H5" s="776"/>
    </row>
    <row r="6" spans="1:8" ht="15" customHeight="1">
      <c r="A6" s="733" t="s">
        <v>392</v>
      </c>
      <c r="B6" s="734">
        <v>26843</v>
      </c>
      <c r="C6" s="735">
        <v>42</v>
      </c>
      <c r="D6" s="736">
        <f>IF(C6="-","-",C6/B6*100)</f>
        <v>0.15646537272287003</v>
      </c>
      <c r="E6" s="737">
        <v>84</v>
      </c>
      <c r="F6" s="737">
        <v>23</v>
      </c>
      <c r="G6" s="738">
        <v>56</v>
      </c>
      <c r="H6" s="774"/>
    </row>
    <row r="7" spans="1:8" s="777" customFormat="1" ht="15" customHeight="1">
      <c r="A7" s="266" t="s">
        <v>604</v>
      </c>
      <c r="B7" s="739">
        <f>IF(SUM(B8:B15)=0,"-",SUM(B8:B15))</f>
        <v>1209</v>
      </c>
      <c r="C7" s="739">
        <f>IF(SUM(C8:C15)=0,"-",SUM(C8:C15))</f>
        <v>1</v>
      </c>
      <c r="D7" s="636">
        <f>IF(C7="-","-",C7/B7*100)</f>
        <v>8.2712985938792394E-2</v>
      </c>
      <c r="E7" s="739">
        <f>IF(SUM(E8:E15)=0,"-",SUM(E8:E15))</f>
        <v>3</v>
      </c>
      <c r="F7" s="739">
        <f t="shared" ref="F7:G7" si="0">IF(SUM(F8:F15)=0,"-",SUM(F8:F15))</f>
        <v>2</v>
      </c>
      <c r="G7" s="739">
        <f t="shared" si="0"/>
        <v>13</v>
      </c>
      <c r="H7" s="776"/>
    </row>
    <row r="8" spans="1:8" s="777" customFormat="1" ht="15" customHeight="1">
      <c r="A8" s="267" t="s">
        <v>605</v>
      </c>
      <c r="B8" s="740">
        <v>44</v>
      </c>
      <c r="C8" s="740" t="s">
        <v>856</v>
      </c>
      <c r="D8" s="741" t="str">
        <f>IF(C8="-","-",C8/B8*100)</f>
        <v>-</v>
      </c>
      <c r="E8" s="740" t="s">
        <v>856</v>
      </c>
      <c r="F8" s="740">
        <v>1</v>
      </c>
      <c r="G8" s="740">
        <v>7</v>
      </c>
      <c r="H8" s="776"/>
    </row>
    <row r="9" spans="1:8" s="777" customFormat="1" ht="15" customHeight="1">
      <c r="A9" s="268" t="s">
        <v>606</v>
      </c>
      <c r="B9" s="742">
        <v>41</v>
      </c>
      <c r="C9" s="742" t="s">
        <v>856</v>
      </c>
      <c r="D9" s="743" t="str">
        <f t="shared" ref="D9:D22" si="1">IF(C9="-","-",C9/B9*100)</f>
        <v>-</v>
      </c>
      <c r="E9" s="742">
        <v>1</v>
      </c>
      <c r="F9" s="742" t="s">
        <v>856</v>
      </c>
      <c r="G9" s="742">
        <v>2</v>
      </c>
      <c r="H9" s="776"/>
    </row>
    <row r="10" spans="1:8" s="777" customFormat="1" ht="15" customHeight="1">
      <c r="A10" s="268" t="s">
        <v>620</v>
      </c>
      <c r="B10" s="742">
        <v>402</v>
      </c>
      <c r="C10" s="742" t="s">
        <v>856</v>
      </c>
      <c r="D10" s="743" t="str">
        <f t="shared" si="1"/>
        <v>-</v>
      </c>
      <c r="E10" s="742" t="s">
        <v>856</v>
      </c>
      <c r="F10" s="742" t="s">
        <v>856</v>
      </c>
      <c r="G10" s="742" t="s">
        <v>856</v>
      </c>
      <c r="H10" s="776"/>
    </row>
    <row r="11" spans="1:8" s="777" customFormat="1" ht="15" customHeight="1">
      <c r="A11" s="268" t="s">
        <v>608</v>
      </c>
      <c r="B11" s="742">
        <v>95</v>
      </c>
      <c r="C11" s="742" t="s">
        <v>856</v>
      </c>
      <c r="D11" s="743" t="str">
        <f t="shared" si="1"/>
        <v>-</v>
      </c>
      <c r="E11" s="742" t="s">
        <v>856</v>
      </c>
      <c r="F11" s="742" t="s">
        <v>856</v>
      </c>
      <c r="G11" s="742" t="s">
        <v>856</v>
      </c>
      <c r="H11" s="776"/>
    </row>
    <row r="12" spans="1:8" s="777" customFormat="1" ht="15" customHeight="1">
      <c r="A12" s="268" t="s">
        <v>621</v>
      </c>
      <c r="B12" s="742">
        <v>302</v>
      </c>
      <c r="C12" s="742">
        <v>1</v>
      </c>
      <c r="D12" s="743">
        <f t="shared" si="1"/>
        <v>0.33112582781456956</v>
      </c>
      <c r="E12" s="742">
        <v>1</v>
      </c>
      <c r="F12" s="742" t="s">
        <v>856</v>
      </c>
      <c r="G12" s="742">
        <v>1</v>
      </c>
      <c r="H12" s="776"/>
    </row>
    <row r="13" spans="1:8" s="777" customFormat="1" ht="15" customHeight="1">
      <c r="A13" s="268" t="s">
        <v>610</v>
      </c>
      <c r="B13" s="742">
        <v>117</v>
      </c>
      <c r="C13" s="742" t="s">
        <v>856</v>
      </c>
      <c r="D13" s="743" t="str">
        <f t="shared" si="1"/>
        <v>-</v>
      </c>
      <c r="E13" s="742">
        <v>1</v>
      </c>
      <c r="F13" s="742">
        <v>1</v>
      </c>
      <c r="G13" s="742">
        <v>2</v>
      </c>
      <c r="H13" s="776"/>
    </row>
    <row r="14" spans="1:8" s="777" customFormat="1" ht="15" customHeight="1">
      <c r="A14" s="268" t="s">
        <v>611</v>
      </c>
      <c r="B14" s="742">
        <v>105</v>
      </c>
      <c r="C14" s="742" t="s">
        <v>858</v>
      </c>
      <c r="D14" s="743" t="str">
        <f t="shared" si="1"/>
        <v>-</v>
      </c>
      <c r="E14" s="742" t="s">
        <v>856</v>
      </c>
      <c r="F14" s="742" t="s">
        <v>856</v>
      </c>
      <c r="G14" s="742">
        <v>1</v>
      </c>
      <c r="H14" s="776"/>
    </row>
    <row r="15" spans="1:8" s="777" customFormat="1" ht="15" customHeight="1">
      <c r="A15" s="269" t="s">
        <v>612</v>
      </c>
      <c r="B15" s="742">
        <v>103</v>
      </c>
      <c r="C15" s="742" t="s">
        <v>856</v>
      </c>
      <c r="D15" s="745" t="str">
        <f t="shared" si="1"/>
        <v>-</v>
      </c>
      <c r="E15" s="744" t="s">
        <v>856</v>
      </c>
      <c r="F15" s="744" t="s">
        <v>856</v>
      </c>
      <c r="G15" s="744" t="s">
        <v>856</v>
      </c>
      <c r="H15" s="776"/>
    </row>
    <row r="16" spans="1:8" s="777" customFormat="1" ht="15" customHeight="1">
      <c r="A16" s="266" t="s">
        <v>613</v>
      </c>
      <c r="B16" s="739">
        <f>IF(SUM(B17)=0,"-",SUM(B17))</f>
        <v>637</v>
      </c>
      <c r="C16" s="739" t="str">
        <f>IF(SUM(C17)=0,"-",SUM(C17))</f>
        <v>-</v>
      </c>
      <c r="D16" s="636" t="str">
        <f t="shared" si="1"/>
        <v>-</v>
      </c>
      <c r="E16" s="739"/>
      <c r="F16" s="739"/>
      <c r="G16" s="739">
        <v>1</v>
      </c>
      <c r="H16" s="776"/>
    </row>
    <row r="17" spans="1:9" s="777" customFormat="1" ht="15" customHeight="1">
      <c r="A17" s="270" t="s">
        <v>614</v>
      </c>
      <c r="B17" s="746">
        <v>637</v>
      </c>
      <c r="C17" s="746" t="s">
        <v>843</v>
      </c>
      <c r="D17" s="747" t="str">
        <f t="shared" si="1"/>
        <v>-</v>
      </c>
      <c r="E17" s="746" t="s">
        <v>843</v>
      </c>
      <c r="F17" s="746" t="s">
        <v>843</v>
      </c>
      <c r="G17" s="746">
        <v>2</v>
      </c>
      <c r="H17" s="776"/>
    </row>
    <row r="18" spans="1:9" s="777" customFormat="1" ht="15" customHeight="1">
      <c r="A18" s="266" t="s">
        <v>615</v>
      </c>
      <c r="B18" s="739">
        <f>IF(SUM(B19:B22)=0,"-",SUM(B19:B22))</f>
        <v>2201</v>
      </c>
      <c r="C18" s="739">
        <f>IF(SUM(C19:C22)=0,"-",SUM(C19:C22))</f>
        <v>9</v>
      </c>
      <c r="D18" s="636">
        <f t="shared" si="1"/>
        <v>0.408905043162199</v>
      </c>
      <c r="E18" s="739">
        <f>IF(SUM(E19:E22)=0,"-",SUM(E19:E22))</f>
        <v>9</v>
      </c>
      <c r="F18" s="739">
        <f t="shared" ref="F18:G18" si="2">IF(SUM(F19:F22)=0,"-",SUM(F19:F22))</f>
        <v>4</v>
      </c>
      <c r="G18" s="739">
        <f t="shared" si="2"/>
        <v>5</v>
      </c>
      <c r="H18" s="776"/>
    </row>
    <row r="19" spans="1:9" s="777" customFormat="1" ht="15" customHeight="1">
      <c r="A19" s="267" t="s">
        <v>616</v>
      </c>
      <c r="B19" s="740">
        <v>887</v>
      </c>
      <c r="C19" s="740">
        <v>7</v>
      </c>
      <c r="D19" s="741">
        <f t="shared" si="1"/>
        <v>0.78917700112739564</v>
      </c>
      <c r="E19" s="740">
        <v>7</v>
      </c>
      <c r="F19" s="740">
        <v>3</v>
      </c>
      <c r="G19" s="740">
        <v>4</v>
      </c>
      <c r="H19" s="776"/>
    </row>
    <row r="20" spans="1:9" s="777" customFormat="1" ht="15" customHeight="1">
      <c r="A20" s="268" t="s">
        <v>617</v>
      </c>
      <c r="B20" s="742">
        <v>717</v>
      </c>
      <c r="C20" s="742">
        <v>1</v>
      </c>
      <c r="D20" s="743">
        <f t="shared" si="1"/>
        <v>0.1394700139470014</v>
      </c>
      <c r="E20" s="742">
        <v>1</v>
      </c>
      <c r="F20" s="742">
        <v>1</v>
      </c>
      <c r="G20" s="742" t="s">
        <v>836</v>
      </c>
      <c r="H20" s="776"/>
    </row>
    <row r="21" spans="1:9" s="777" customFormat="1" ht="15" customHeight="1">
      <c r="A21" s="268" t="s">
        <v>618</v>
      </c>
      <c r="B21" s="742">
        <v>367</v>
      </c>
      <c r="C21" s="742">
        <v>1</v>
      </c>
      <c r="D21" s="743">
        <f t="shared" si="1"/>
        <v>0.27247956403269752</v>
      </c>
      <c r="E21" s="742">
        <v>1</v>
      </c>
      <c r="F21" s="742" t="s">
        <v>836</v>
      </c>
      <c r="G21" s="742">
        <v>1</v>
      </c>
      <c r="H21" s="776"/>
    </row>
    <row r="22" spans="1:9" s="777" customFormat="1" ht="15" customHeight="1">
      <c r="A22" s="269" t="s">
        <v>619</v>
      </c>
      <c r="B22" s="744">
        <v>230</v>
      </c>
      <c r="C22" s="744" t="s">
        <v>836</v>
      </c>
      <c r="D22" s="745" t="str">
        <f t="shared" si="1"/>
        <v>-</v>
      </c>
      <c r="E22" s="744" t="s">
        <v>836</v>
      </c>
      <c r="F22" s="744" t="s">
        <v>836</v>
      </c>
      <c r="G22" s="744" t="s">
        <v>836</v>
      </c>
      <c r="H22" s="776"/>
    </row>
    <row r="23" spans="1:9" ht="15" customHeight="1">
      <c r="A23" s="748" t="s">
        <v>545</v>
      </c>
      <c r="B23" s="749"/>
      <c r="C23" s="750"/>
      <c r="D23" s="751"/>
      <c r="E23" s="750"/>
      <c r="F23" s="750"/>
      <c r="G23" s="750"/>
    </row>
    <row r="24" spans="1:9" s="779" customFormat="1" ht="13.5">
      <c r="A24" s="778"/>
    </row>
    <row r="25" spans="1:9" s="779" customFormat="1" ht="13.5">
      <c r="A25" s="181"/>
      <c r="B25" s="116"/>
      <c r="C25" s="116"/>
      <c r="D25" s="116"/>
      <c r="E25" s="116"/>
      <c r="F25" s="116"/>
      <c r="G25" s="116"/>
      <c r="H25" s="116"/>
      <c r="I25" s="116"/>
    </row>
    <row r="26" spans="1:9" s="779" customFormat="1" ht="13.5">
      <c r="A26" s="181"/>
      <c r="B26" s="116"/>
      <c r="C26" s="116"/>
      <c r="D26" s="116"/>
      <c r="E26" s="116"/>
      <c r="F26" s="116"/>
      <c r="G26" s="116"/>
      <c r="H26" s="116"/>
      <c r="I26" s="116"/>
    </row>
    <row r="27" spans="1:9" s="779" customFormat="1" ht="13.5">
      <c r="A27" s="181"/>
      <c r="B27" s="116"/>
      <c r="C27" s="116"/>
      <c r="D27" s="116"/>
      <c r="E27" s="116"/>
      <c r="F27" s="116"/>
      <c r="G27" s="116"/>
      <c r="H27" s="116"/>
      <c r="I27" s="116"/>
    </row>
  </sheetData>
  <customSheetViews>
    <customSheetView guid="{8B4C5619-54EF-4E9D-AF19-AC3668C76619}" showPageBreaks="1" printArea="1" view="pageBreakPreview">
      <selection activeCell="J10" sqref="J10"/>
      <pageMargins left="0.78740157480314965" right="0.78740157480314965" top="0.78740157480314965" bottom="0.78740157480314965" header="0" footer="0"/>
      <headerFooter alignWithMargins="0"/>
    </customSheetView>
  </customSheetViews>
  <mergeCells count="8">
    <mergeCell ref="B2:D2"/>
    <mergeCell ref="F2:G2"/>
    <mergeCell ref="A3:A5"/>
    <mergeCell ref="B3:B4"/>
    <mergeCell ref="C3:C4"/>
    <mergeCell ref="E3:E5"/>
    <mergeCell ref="F3:F5"/>
    <mergeCell ref="G3:G5"/>
  </mergeCells>
  <phoneticPr fontId="2"/>
  <pageMargins left="0.78740157480314965" right="0.78740157480314965" top="0.78740157480314965" bottom="0.78740157480314965" header="0" footer="0"/>
  <headerFooter alignWithMargins="0">
    <oddFooter>&amp;R&amp;D&amp;T</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33"/>
  <sheetViews>
    <sheetView view="pageBreakPreview" zoomScaleNormal="25" zoomScaleSheetLayoutView="100" workbookViewId="0">
      <pane xSplit="1" ySplit="4" topLeftCell="B5" activePane="bottomRight" state="frozen"/>
      <selection pane="topRight" activeCell="B1" sqref="B1"/>
      <selection pane="bottomLeft" activeCell="A5" sqref="A5"/>
      <selection pane="bottomRight" activeCell="B16" sqref="B16:C16"/>
    </sheetView>
  </sheetViews>
  <sheetFormatPr defaultColWidth="10" defaultRowHeight="11.25"/>
  <cols>
    <col min="1" max="1" width="11.125" style="74" customWidth="1"/>
    <col min="2" max="12" width="7.375" style="75" customWidth="1"/>
    <col min="13" max="14" width="7.375" style="86" customWidth="1"/>
    <col min="15" max="16" width="7.375" style="87" customWidth="1"/>
    <col min="17" max="17" width="7.375" style="86" customWidth="1"/>
    <col min="18" max="19" width="7.375" style="75" customWidth="1"/>
    <col min="20" max="16384" width="10" style="75"/>
  </cols>
  <sheetData>
    <row r="1" spans="1:20" s="82" customFormat="1" ht="16.5" customHeight="1">
      <c r="A1" s="303" t="s">
        <v>305</v>
      </c>
      <c r="B1" s="272"/>
      <c r="C1" s="272"/>
      <c r="D1" s="272"/>
      <c r="E1" s="272"/>
      <c r="F1" s="272"/>
      <c r="G1" s="273"/>
      <c r="H1" s="273"/>
      <c r="I1" s="273"/>
      <c r="J1" s="273"/>
      <c r="K1" s="273"/>
      <c r="L1" s="273"/>
      <c r="M1" s="274"/>
      <c r="N1" s="274"/>
      <c r="O1" s="275"/>
      <c r="P1" s="275"/>
      <c r="Q1" s="273"/>
      <c r="R1" s="274"/>
      <c r="S1" s="274" t="s">
        <v>810</v>
      </c>
    </row>
    <row r="2" spans="1:20" s="82" customFormat="1" ht="27" customHeight="1">
      <c r="A2" s="371"/>
      <c r="B2" s="1030" t="s">
        <v>315</v>
      </c>
      <c r="C2" s="1023" t="s">
        <v>316</v>
      </c>
      <c r="D2" s="1034" t="s">
        <v>317</v>
      </c>
      <c r="E2" s="1027" t="s">
        <v>306</v>
      </c>
      <c r="F2" s="1027"/>
      <c r="G2" s="1027"/>
      <c r="H2" s="1027"/>
      <c r="I2" s="1025" t="s">
        <v>307</v>
      </c>
      <c r="J2" s="1026"/>
      <c r="K2" s="1026"/>
      <c r="L2" s="1026"/>
      <c r="M2" s="1026"/>
      <c r="N2" s="1026"/>
      <c r="O2" s="1010" t="s">
        <v>318</v>
      </c>
      <c r="P2" s="1010" t="s">
        <v>308</v>
      </c>
      <c r="Q2" s="1010" t="s">
        <v>319</v>
      </c>
      <c r="R2" s="1010" t="s">
        <v>310</v>
      </c>
      <c r="S2" s="1010" t="s">
        <v>311</v>
      </c>
      <c r="T2" s="171"/>
    </row>
    <row r="3" spans="1:20" s="131" customFormat="1" ht="126.75" customHeight="1">
      <c r="A3" s="1028"/>
      <c r="B3" s="1031"/>
      <c r="C3" s="1033"/>
      <c r="D3" s="1035"/>
      <c r="E3" s="1023" t="s">
        <v>312</v>
      </c>
      <c r="F3" s="1023" t="s">
        <v>313</v>
      </c>
      <c r="G3" s="1023" t="s">
        <v>296</v>
      </c>
      <c r="H3" s="1021" t="s">
        <v>253</v>
      </c>
      <c r="I3" s="1023" t="s">
        <v>383</v>
      </c>
      <c r="J3" s="1023" t="s">
        <v>384</v>
      </c>
      <c r="K3" s="1023" t="s">
        <v>385</v>
      </c>
      <c r="L3" s="1023" t="s">
        <v>296</v>
      </c>
      <c r="M3" s="1021" t="s">
        <v>320</v>
      </c>
      <c r="N3" s="372" t="s">
        <v>636</v>
      </c>
      <c r="O3" s="1019"/>
      <c r="P3" s="1019"/>
      <c r="Q3" s="1019"/>
      <c r="R3" s="1019"/>
      <c r="S3" s="1019"/>
      <c r="T3" s="142"/>
    </row>
    <row r="4" spans="1:20" s="131" customFormat="1" ht="12.75" customHeight="1">
      <c r="A4" s="1029"/>
      <c r="B4" s="1032"/>
      <c r="C4" s="1024"/>
      <c r="D4" s="1036"/>
      <c r="E4" s="1024"/>
      <c r="F4" s="1024"/>
      <c r="G4" s="1024"/>
      <c r="H4" s="1022"/>
      <c r="I4" s="1024"/>
      <c r="J4" s="1024"/>
      <c r="K4" s="1024"/>
      <c r="L4" s="1024"/>
      <c r="M4" s="1022"/>
      <c r="N4" s="691" t="s">
        <v>548</v>
      </c>
      <c r="O4" s="1020"/>
      <c r="P4" s="373" t="s">
        <v>589</v>
      </c>
      <c r="Q4" s="1020"/>
      <c r="R4" s="1020"/>
      <c r="S4" s="1020"/>
      <c r="T4" s="142"/>
    </row>
    <row r="5" spans="1:20" s="82" customFormat="1" ht="15" customHeight="1">
      <c r="A5" s="374" t="s">
        <v>240</v>
      </c>
      <c r="B5" s="375">
        <v>37523</v>
      </c>
      <c r="C5" s="375">
        <v>35962</v>
      </c>
      <c r="D5" s="376">
        <f>IF(SUM(C5)=0,"-",C5/B5*100)</f>
        <v>95.839884870612693</v>
      </c>
      <c r="E5" s="377">
        <v>25942</v>
      </c>
      <c r="F5" s="375">
        <v>8919</v>
      </c>
      <c r="G5" s="375">
        <v>250</v>
      </c>
      <c r="H5" s="337">
        <f>IF(SUM(E5:G5)=0,"-",SUM((E5:G5)))</f>
        <v>35111</v>
      </c>
      <c r="I5" s="377">
        <v>729</v>
      </c>
      <c r="J5" s="375">
        <v>86</v>
      </c>
      <c r="K5" s="375">
        <v>29</v>
      </c>
      <c r="L5" s="375">
        <v>6</v>
      </c>
      <c r="M5" s="337">
        <f>IF(SUM(I5:L5)=0,"-",SUM(I5:L5))</f>
        <v>850</v>
      </c>
      <c r="N5" s="378">
        <f>IF(SUM(M5)=0,"-",M5/C5*100)</f>
        <v>2.3636060285857292</v>
      </c>
      <c r="O5" s="375">
        <v>2763</v>
      </c>
      <c r="P5" s="378">
        <f>IF(SUM(O5)=0,"-",O5/C5)</f>
        <v>7.6831099493910232E-2</v>
      </c>
      <c r="Q5" s="377">
        <v>1740</v>
      </c>
      <c r="R5" s="375">
        <v>1280</v>
      </c>
      <c r="S5" s="379">
        <v>826</v>
      </c>
      <c r="T5" s="157"/>
    </row>
    <row r="6" spans="1:20" s="131" customFormat="1" ht="15" customHeight="1">
      <c r="A6" s="237" t="s">
        <v>604</v>
      </c>
      <c r="B6" s="346">
        <f>IF(SUM(B7:B14)=0,"-",SUM(B7:B14))</f>
        <v>1559</v>
      </c>
      <c r="C6" s="346">
        <f>IF(SUM(C7:C14)=0,"-",SUM(C7:C14))</f>
        <v>1489</v>
      </c>
      <c r="D6" s="380">
        <f>IF(SUM(C6)=0,"-",C6/B6*100)</f>
        <v>95.509942270686338</v>
      </c>
      <c r="E6" s="346">
        <f>IF(SUM(E7:E14)=0,"-",SUM(E7:E14))</f>
        <v>295</v>
      </c>
      <c r="F6" s="346">
        <f t="shared" ref="F6:H6" si="0">IF(SUM(F7:F14)=0,"-",SUM(F7:F14))</f>
        <v>1135</v>
      </c>
      <c r="G6" s="346">
        <f t="shared" si="0"/>
        <v>2</v>
      </c>
      <c r="H6" s="346">
        <f t="shared" si="0"/>
        <v>1432</v>
      </c>
      <c r="I6" s="346">
        <f>IF(SUM(I7:I14)=0,"-",SUM(I7:I14))</f>
        <v>48</v>
      </c>
      <c r="J6" s="346">
        <f t="shared" ref="J6:M6" si="1">IF(SUM(J7:J14)=0,"-",SUM(J7:J14))</f>
        <v>8</v>
      </c>
      <c r="K6" s="346">
        <f t="shared" si="1"/>
        <v>1</v>
      </c>
      <c r="L6" s="346" t="str">
        <f t="shared" si="1"/>
        <v>-</v>
      </c>
      <c r="M6" s="346">
        <f t="shared" si="1"/>
        <v>57</v>
      </c>
      <c r="N6" s="381">
        <f t="shared" ref="N6:N21" si="2">IF(SUM(M6)=0,"-",M6/C6*100)</f>
        <v>3.8280725319006046</v>
      </c>
      <c r="O6" s="346">
        <f>IF(SUM(O7:O14)=0,"-",SUM(O7:O14))</f>
        <v>193</v>
      </c>
      <c r="P6" s="381">
        <f>IF(SUM(O6)=0,"-",O6/C6)</f>
        <v>0.12961719274680994</v>
      </c>
      <c r="Q6" s="346">
        <f>IF(SUM(Q7:Q14)=0,"-",SUM(Q7:Q14))</f>
        <v>103</v>
      </c>
      <c r="R6" s="346">
        <f t="shared" ref="R6:S6" si="3">IF(SUM(R7:R14)=0,"-",SUM(R7:R14))</f>
        <v>106</v>
      </c>
      <c r="S6" s="346">
        <f t="shared" si="3"/>
        <v>16</v>
      </c>
      <c r="T6" s="142"/>
    </row>
    <row r="7" spans="1:20" s="131" customFormat="1" ht="15" customHeight="1">
      <c r="A7" s="238" t="s">
        <v>605</v>
      </c>
      <c r="B7" s="382">
        <v>1150</v>
      </c>
      <c r="C7" s="382">
        <v>1100</v>
      </c>
      <c r="D7" s="383">
        <f>IF(SUM(C7)=0,"-",C7/B7*100)</f>
        <v>95.652173913043484</v>
      </c>
      <c r="E7" s="382">
        <v>101</v>
      </c>
      <c r="F7" s="382">
        <v>953</v>
      </c>
      <c r="G7" s="382" t="s">
        <v>847</v>
      </c>
      <c r="H7" s="384">
        <f>IF(SUM(E7:G7)=0,"-",SUM((E7:G7)))</f>
        <v>1054</v>
      </c>
      <c r="I7" s="382">
        <v>40</v>
      </c>
      <c r="J7" s="382">
        <v>6</v>
      </c>
      <c r="K7" s="385" t="s">
        <v>847</v>
      </c>
      <c r="L7" s="385" t="s">
        <v>847</v>
      </c>
      <c r="M7" s="384">
        <f>IF(SUM(I7:L7)=0,"-",SUM(I7:L7))</f>
        <v>46</v>
      </c>
      <c r="N7" s="386">
        <f>IF(SUM(M7)=0,"-",M7/C7*100)</f>
        <v>4.1818181818181817</v>
      </c>
      <c r="O7" s="938">
        <v>157</v>
      </c>
      <c r="P7" s="386">
        <f>IF(SUM(O7)=0,"-",O7/C7)</f>
        <v>0.14272727272727273</v>
      </c>
      <c r="Q7" s="911">
        <v>101</v>
      </c>
      <c r="R7" s="382">
        <v>87</v>
      </c>
      <c r="S7" s="382">
        <v>12</v>
      </c>
      <c r="T7" s="142"/>
    </row>
    <row r="8" spans="1:20" s="131" customFormat="1" ht="15" customHeight="1">
      <c r="A8" s="239" t="s">
        <v>606</v>
      </c>
      <c r="B8" s="385">
        <v>146</v>
      </c>
      <c r="C8" s="385">
        <v>139</v>
      </c>
      <c r="D8" s="387">
        <f t="shared" ref="D8:D21" si="4">IF(SUM(C8)=0,"-",C8/B8*100)</f>
        <v>95.205479452054803</v>
      </c>
      <c r="E8" s="385">
        <v>85</v>
      </c>
      <c r="F8" s="910">
        <v>50</v>
      </c>
      <c r="G8" s="385">
        <v>2</v>
      </c>
      <c r="H8" s="388">
        <f t="shared" ref="H8:H21" si="5">IF(SUM(E8:G8)=0,"-",SUM((E8:G8)))</f>
        <v>137</v>
      </c>
      <c r="I8" s="385">
        <v>2</v>
      </c>
      <c r="J8" s="385" t="s">
        <v>852</v>
      </c>
      <c r="K8" s="385" t="s">
        <v>851</v>
      </c>
      <c r="L8" s="385" t="s">
        <v>851</v>
      </c>
      <c r="M8" s="388">
        <f t="shared" ref="M8:M21" si="6">IF(SUM(I8:L8)=0,"-",SUM(I8:L8))</f>
        <v>2</v>
      </c>
      <c r="N8" s="389">
        <f t="shared" si="2"/>
        <v>1.4388489208633095</v>
      </c>
      <c r="O8" s="574">
        <v>4</v>
      </c>
      <c r="P8" s="389">
        <f t="shared" ref="P8:P21" si="7">IF(SUM(O8)=0,"-",O8/C8)</f>
        <v>2.8776978417266189E-2</v>
      </c>
      <c r="Q8" s="928">
        <v>1</v>
      </c>
      <c r="R8" s="385">
        <v>3</v>
      </c>
      <c r="S8" s="385" t="s">
        <v>241</v>
      </c>
      <c r="T8" s="142"/>
    </row>
    <row r="9" spans="1:20" s="131" customFormat="1" ht="15" customHeight="1">
      <c r="A9" s="239" t="s">
        <v>620</v>
      </c>
      <c r="B9" s="385">
        <v>61</v>
      </c>
      <c r="C9" s="385">
        <v>61</v>
      </c>
      <c r="D9" s="387">
        <f t="shared" si="4"/>
        <v>100</v>
      </c>
      <c r="E9" s="385">
        <v>18</v>
      </c>
      <c r="F9" s="385">
        <v>38</v>
      </c>
      <c r="G9" s="385" t="s">
        <v>847</v>
      </c>
      <c r="H9" s="388">
        <f t="shared" si="5"/>
        <v>56</v>
      </c>
      <c r="I9" s="385">
        <v>3</v>
      </c>
      <c r="J9" s="385">
        <v>1</v>
      </c>
      <c r="K9" s="385">
        <v>1</v>
      </c>
      <c r="L9" s="385" t="s">
        <v>847</v>
      </c>
      <c r="M9" s="388">
        <f t="shared" si="6"/>
        <v>5</v>
      </c>
      <c r="N9" s="389">
        <f t="shared" si="2"/>
        <v>8.1967213114754092</v>
      </c>
      <c r="O9" s="574">
        <v>26</v>
      </c>
      <c r="P9" s="389">
        <f t="shared" si="7"/>
        <v>0.42622950819672129</v>
      </c>
      <c r="Q9" s="928">
        <v>1</v>
      </c>
      <c r="R9" s="385">
        <v>5</v>
      </c>
      <c r="S9" s="385">
        <v>3</v>
      </c>
      <c r="T9" s="142"/>
    </row>
    <row r="10" spans="1:20" s="131" customFormat="1" ht="15" customHeight="1">
      <c r="A10" s="239" t="s">
        <v>608</v>
      </c>
      <c r="B10" s="385">
        <v>46</v>
      </c>
      <c r="C10" s="385">
        <v>38</v>
      </c>
      <c r="D10" s="387">
        <f t="shared" si="4"/>
        <v>82.608695652173907</v>
      </c>
      <c r="E10" s="385">
        <v>16</v>
      </c>
      <c r="F10" s="385">
        <v>22</v>
      </c>
      <c r="G10" s="385" t="s">
        <v>847</v>
      </c>
      <c r="H10" s="388">
        <f t="shared" si="5"/>
        <v>38</v>
      </c>
      <c r="I10" s="385" t="s">
        <v>847</v>
      </c>
      <c r="J10" s="385" t="s">
        <v>847</v>
      </c>
      <c r="K10" s="385" t="s">
        <v>847</v>
      </c>
      <c r="L10" s="385" t="s">
        <v>847</v>
      </c>
      <c r="M10" s="388" t="str">
        <f t="shared" si="6"/>
        <v>-</v>
      </c>
      <c r="N10" s="389" t="str">
        <f t="shared" si="2"/>
        <v>-</v>
      </c>
      <c r="O10" s="574" t="s">
        <v>846</v>
      </c>
      <c r="P10" s="389" t="str">
        <f t="shared" si="7"/>
        <v>-</v>
      </c>
      <c r="Q10" s="928" t="s">
        <v>241</v>
      </c>
      <c r="R10" s="385" t="s">
        <v>241</v>
      </c>
      <c r="S10" s="385" t="s">
        <v>241</v>
      </c>
      <c r="T10" s="142"/>
    </row>
    <row r="11" spans="1:20" s="131" customFormat="1" ht="15" customHeight="1">
      <c r="A11" s="239" t="s">
        <v>621</v>
      </c>
      <c r="B11" s="385">
        <v>55</v>
      </c>
      <c r="C11" s="385">
        <v>52</v>
      </c>
      <c r="D11" s="387">
        <f t="shared" si="4"/>
        <v>94.545454545454547</v>
      </c>
      <c r="E11" s="385">
        <v>9</v>
      </c>
      <c r="F11" s="385">
        <v>42</v>
      </c>
      <c r="G11" s="385" t="s">
        <v>847</v>
      </c>
      <c r="H11" s="388">
        <f t="shared" si="5"/>
        <v>51</v>
      </c>
      <c r="I11" s="385" t="s">
        <v>847</v>
      </c>
      <c r="J11" s="385">
        <v>1</v>
      </c>
      <c r="K11" s="385" t="s">
        <v>847</v>
      </c>
      <c r="L11" s="385" t="s">
        <v>847</v>
      </c>
      <c r="M11" s="388">
        <f t="shared" si="6"/>
        <v>1</v>
      </c>
      <c r="N11" s="389">
        <f t="shared" si="2"/>
        <v>1.9230769230769231</v>
      </c>
      <c r="O11" s="574">
        <v>2</v>
      </c>
      <c r="P11" s="389">
        <f t="shared" si="7"/>
        <v>3.8461538461538464E-2</v>
      </c>
      <c r="Q11" s="928" t="s">
        <v>241</v>
      </c>
      <c r="R11" s="385">
        <v>4</v>
      </c>
      <c r="S11" s="385">
        <v>1</v>
      </c>
      <c r="T11" s="142"/>
    </row>
    <row r="12" spans="1:20" s="131" customFormat="1" ht="15" customHeight="1">
      <c r="A12" s="239" t="s">
        <v>622</v>
      </c>
      <c r="B12" s="385">
        <v>48</v>
      </c>
      <c r="C12" s="385">
        <v>48</v>
      </c>
      <c r="D12" s="387">
        <f t="shared" si="4"/>
        <v>100</v>
      </c>
      <c r="E12" s="385">
        <v>31</v>
      </c>
      <c r="F12" s="385">
        <v>15</v>
      </c>
      <c r="G12" s="385" t="s">
        <v>847</v>
      </c>
      <c r="H12" s="388">
        <f t="shared" si="5"/>
        <v>46</v>
      </c>
      <c r="I12" s="385">
        <v>2</v>
      </c>
      <c r="J12" s="385" t="s">
        <v>847</v>
      </c>
      <c r="K12" s="385" t="s">
        <v>847</v>
      </c>
      <c r="L12" s="385" t="s">
        <v>847</v>
      </c>
      <c r="M12" s="388">
        <f t="shared" si="6"/>
        <v>2</v>
      </c>
      <c r="N12" s="389">
        <f t="shared" si="2"/>
        <v>4.1666666666666661</v>
      </c>
      <c r="O12" s="574">
        <v>2</v>
      </c>
      <c r="P12" s="389">
        <f t="shared" si="7"/>
        <v>4.1666666666666664E-2</v>
      </c>
      <c r="Q12" s="928" t="s">
        <v>241</v>
      </c>
      <c r="R12" s="385">
        <v>4</v>
      </c>
      <c r="S12" s="385" t="s">
        <v>241</v>
      </c>
      <c r="T12" s="142"/>
    </row>
    <row r="13" spans="1:20" s="131" customFormat="1" ht="15" customHeight="1">
      <c r="A13" s="239" t="s">
        <v>611</v>
      </c>
      <c r="B13" s="385">
        <v>10</v>
      </c>
      <c r="C13" s="385">
        <v>10</v>
      </c>
      <c r="D13" s="387">
        <f t="shared" si="4"/>
        <v>100</v>
      </c>
      <c r="E13" s="385">
        <v>10</v>
      </c>
      <c r="F13" s="385" t="s">
        <v>847</v>
      </c>
      <c r="G13" s="385" t="s">
        <v>847</v>
      </c>
      <c r="H13" s="388">
        <f t="shared" si="5"/>
        <v>10</v>
      </c>
      <c r="I13" s="385" t="s">
        <v>847</v>
      </c>
      <c r="J13" s="385" t="s">
        <v>847</v>
      </c>
      <c r="K13" s="385" t="s">
        <v>847</v>
      </c>
      <c r="L13" s="385" t="s">
        <v>847</v>
      </c>
      <c r="M13" s="388" t="str">
        <f t="shared" si="6"/>
        <v>-</v>
      </c>
      <c r="N13" s="389" t="str">
        <f t="shared" si="2"/>
        <v>-</v>
      </c>
      <c r="O13" s="574" t="s">
        <v>847</v>
      </c>
      <c r="P13" s="389" t="str">
        <f t="shared" si="7"/>
        <v>-</v>
      </c>
      <c r="Q13" s="928" t="s">
        <v>241</v>
      </c>
      <c r="R13" s="385" t="s">
        <v>241</v>
      </c>
      <c r="S13" s="385" t="s">
        <v>241</v>
      </c>
      <c r="T13" s="142"/>
    </row>
    <row r="14" spans="1:20" s="131" customFormat="1" ht="15" customHeight="1">
      <c r="A14" s="240" t="s">
        <v>612</v>
      </c>
      <c r="B14" s="391">
        <v>43</v>
      </c>
      <c r="C14" s="391">
        <v>41</v>
      </c>
      <c r="D14" s="392">
        <f t="shared" si="4"/>
        <v>95.348837209302332</v>
      </c>
      <c r="E14" s="391">
        <v>25</v>
      </c>
      <c r="F14" s="391">
        <v>15</v>
      </c>
      <c r="G14" s="385" t="s">
        <v>847</v>
      </c>
      <c r="H14" s="393">
        <f t="shared" si="5"/>
        <v>40</v>
      </c>
      <c r="I14" s="391">
        <v>1</v>
      </c>
      <c r="J14" s="385" t="s">
        <v>847</v>
      </c>
      <c r="K14" s="385" t="s">
        <v>847</v>
      </c>
      <c r="L14" s="385" t="s">
        <v>847</v>
      </c>
      <c r="M14" s="393">
        <f t="shared" si="6"/>
        <v>1</v>
      </c>
      <c r="N14" s="394">
        <f t="shared" si="2"/>
        <v>2.4390243902439024</v>
      </c>
      <c r="O14" s="571">
        <v>2</v>
      </c>
      <c r="P14" s="394">
        <f t="shared" si="7"/>
        <v>4.878048780487805E-2</v>
      </c>
      <c r="Q14" s="939" t="s">
        <v>241</v>
      </c>
      <c r="R14" s="391">
        <v>3</v>
      </c>
      <c r="S14" s="391" t="s">
        <v>241</v>
      </c>
      <c r="T14" s="142"/>
    </row>
    <row r="15" spans="1:20" s="131" customFormat="1" ht="15" customHeight="1">
      <c r="A15" s="237" t="s">
        <v>613</v>
      </c>
      <c r="B15" s="346">
        <f t="shared" ref="B15:E15" si="8">IF(SUM(B16)=0,"-",SUM(B16))</f>
        <v>192</v>
      </c>
      <c r="C15" s="346">
        <f t="shared" si="8"/>
        <v>184</v>
      </c>
      <c r="D15" s="380">
        <f t="shared" si="4"/>
        <v>95.833333333333343</v>
      </c>
      <c r="E15" s="346">
        <f t="shared" si="8"/>
        <v>176</v>
      </c>
      <c r="F15" s="346" t="str">
        <f t="shared" ref="F15" si="9">IF(SUM(F16)=0,"-",SUM(F16))</f>
        <v>-</v>
      </c>
      <c r="G15" s="346" t="str">
        <f t="shared" ref="G15:K15" si="10">IF(SUM(G16)=0,"-",SUM(G16))</f>
        <v>-</v>
      </c>
      <c r="H15" s="346">
        <f t="shared" si="10"/>
        <v>176</v>
      </c>
      <c r="I15" s="346">
        <f t="shared" si="10"/>
        <v>8</v>
      </c>
      <c r="J15" s="346" t="str">
        <f t="shared" si="10"/>
        <v>-</v>
      </c>
      <c r="K15" s="346" t="str">
        <f t="shared" si="10"/>
        <v>-</v>
      </c>
      <c r="L15" s="346" t="str">
        <f>IF(SUM(L16)=0,"-",SUM(L16))</f>
        <v>-</v>
      </c>
      <c r="M15" s="346">
        <f>IF(SUM(M16)=0,"-",SUM(M16))</f>
        <v>8</v>
      </c>
      <c r="N15" s="381">
        <f t="shared" si="2"/>
        <v>4.3478260869565215</v>
      </c>
      <c r="O15" s="413">
        <f>IF(SUM(O16)=0,"-",SUM(O16))</f>
        <v>21</v>
      </c>
      <c r="P15" s="381">
        <f t="shared" si="7"/>
        <v>0.11413043478260869</v>
      </c>
      <c r="Q15" s="412" t="str">
        <f>IF(SUM(Q16)=0,"-",SUM(Q16))</f>
        <v>-</v>
      </c>
      <c r="R15" s="346">
        <f t="shared" ref="R15:S15" si="11">IF(SUM(R16)=0,"-",SUM(R16))</f>
        <v>5</v>
      </c>
      <c r="S15" s="346">
        <f t="shared" si="11"/>
        <v>1</v>
      </c>
      <c r="T15" s="142"/>
    </row>
    <row r="16" spans="1:20" s="131" customFormat="1" ht="15" customHeight="1">
      <c r="A16" s="241" t="s">
        <v>614</v>
      </c>
      <c r="B16" s="354">
        <v>192</v>
      </c>
      <c r="C16" s="354">
        <v>184</v>
      </c>
      <c r="D16" s="395">
        <f t="shared" si="4"/>
        <v>95.833333333333343</v>
      </c>
      <c r="E16" s="354">
        <v>176</v>
      </c>
      <c r="F16" s="354" t="s">
        <v>241</v>
      </c>
      <c r="G16" s="354" t="s">
        <v>241</v>
      </c>
      <c r="H16" s="396">
        <f t="shared" si="5"/>
        <v>176</v>
      </c>
      <c r="I16" s="354">
        <v>8</v>
      </c>
      <c r="J16" s="354" t="s">
        <v>241</v>
      </c>
      <c r="K16" s="354" t="s">
        <v>241</v>
      </c>
      <c r="L16" s="354" t="s">
        <v>241</v>
      </c>
      <c r="M16" s="396">
        <f t="shared" si="6"/>
        <v>8</v>
      </c>
      <c r="N16" s="397">
        <f t="shared" si="2"/>
        <v>4.3478260869565215</v>
      </c>
      <c r="O16" s="549">
        <v>21</v>
      </c>
      <c r="P16" s="397">
        <f t="shared" si="7"/>
        <v>0.11413043478260869</v>
      </c>
      <c r="Q16" s="946" t="s">
        <v>241</v>
      </c>
      <c r="R16" s="354">
        <v>5</v>
      </c>
      <c r="S16" s="354">
        <v>1</v>
      </c>
      <c r="T16" s="142"/>
    </row>
    <row r="17" spans="1:20" s="131" customFormat="1" ht="15" customHeight="1">
      <c r="A17" s="237" t="s">
        <v>615</v>
      </c>
      <c r="B17" s="346">
        <f>IF(SUM(B18:B21)=0,"-",SUM(B18:B21))</f>
        <v>422</v>
      </c>
      <c r="C17" s="346">
        <f>IF(SUM(C18:C21)=0,"-",SUM(C18:C21))</f>
        <v>404</v>
      </c>
      <c r="D17" s="380">
        <f t="shared" si="4"/>
        <v>95.73459715639811</v>
      </c>
      <c r="E17" s="346">
        <f>IF(SUM(E18:E21)=0,"-",SUM(E18:E21))</f>
        <v>251</v>
      </c>
      <c r="F17" s="346">
        <f t="shared" ref="F17:I17" si="12">IF(SUM(F18:F21)=0,"-",SUM(F18:F21))</f>
        <v>141</v>
      </c>
      <c r="G17" s="346" t="str">
        <f t="shared" si="12"/>
        <v>-</v>
      </c>
      <c r="H17" s="346">
        <f t="shared" si="12"/>
        <v>392</v>
      </c>
      <c r="I17" s="346">
        <f t="shared" si="12"/>
        <v>11</v>
      </c>
      <c r="J17" s="346">
        <f t="shared" ref="J17" si="13">IF(SUM(J18:J21)=0,"-",SUM(J18:J21))</f>
        <v>1</v>
      </c>
      <c r="K17" s="346" t="str">
        <f t="shared" ref="K17" si="14">IF(SUM(K18:K21)=0,"-",SUM(K18:K21))</f>
        <v>-</v>
      </c>
      <c r="L17" s="346" t="str">
        <f t="shared" ref="L17:M17" si="15">IF(SUM(L18:L21)=0,"-",SUM(L18:L21))</f>
        <v>-</v>
      </c>
      <c r="M17" s="346">
        <f t="shared" si="15"/>
        <v>12</v>
      </c>
      <c r="N17" s="381">
        <f t="shared" si="2"/>
        <v>2.9702970297029703</v>
      </c>
      <c r="O17" s="413">
        <f t="shared" ref="O17:Q17" si="16">IF(SUM(O18:O21)=0,"-",SUM(O18:O21))</f>
        <v>36</v>
      </c>
      <c r="P17" s="381">
        <f t="shared" si="7"/>
        <v>8.9108910891089105E-2</v>
      </c>
      <c r="Q17" s="412">
        <f t="shared" si="16"/>
        <v>112</v>
      </c>
      <c r="R17" s="346">
        <f t="shared" ref="R17" si="17">IF(SUM(R18:R21)=0,"-",SUM(R18:R21))</f>
        <v>48</v>
      </c>
      <c r="S17" s="346">
        <f t="shared" ref="S17" si="18">IF(SUM(S18:S21)=0,"-",SUM(S18:S21))</f>
        <v>29</v>
      </c>
      <c r="T17" s="142"/>
    </row>
    <row r="18" spans="1:20" s="131" customFormat="1" ht="15" customHeight="1">
      <c r="A18" s="238" t="s">
        <v>616</v>
      </c>
      <c r="B18" s="382">
        <v>132</v>
      </c>
      <c r="C18" s="382">
        <v>132</v>
      </c>
      <c r="D18" s="383">
        <f t="shared" si="4"/>
        <v>100</v>
      </c>
      <c r="E18" s="382">
        <v>58</v>
      </c>
      <c r="F18" s="382">
        <v>73</v>
      </c>
      <c r="G18" s="382" t="s">
        <v>825</v>
      </c>
      <c r="H18" s="384">
        <f t="shared" si="5"/>
        <v>131</v>
      </c>
      <c r="I18" s="382">
        <v>1</v>
      </c>
      <c r="J18" s="382" t="s">
        <v>825</v>
      </c>
      <c r="K18" s="382" t="s">
        <v>824</v>
      </c>
      <c r="L18" s="382" t="s">
        <v>825</v>
      </c>
      <c r="M18" s="384">
        <f t="shared" si="6"/>
        <v>1</v>
      </c>
      <c r="N18" s="386">
        <f t="shared" si="2"/>
        <v>0.75757575757575757</v>
      </c>
      <c r="O18" s="938">
        <v>5</v>
      </c>
      <c r="P18" s="386">
        <f t="shared" si="7"/>
        <v>3.787878787878788E-2</v>
      </c>
      <c r="Q18" s="911">
        <v>101</v>
      </c>
      <c r="R18" s="382">
        <v>48</v>
      </c>
      <c r="S18" s="382" t="s">
        <v>824</v>
      </c>
      <c r="T18" s="142"/>
    </row>
    <row r="19" spans="1:20" s="131" customFormat="1" ht="15" customHeight="1">
      <c r="A19" s="239" t="s">
        <v>617</v>
      </c>
      <c r="B19" s="385">
        <v>217</v>
      </c>
      <c r="C19" s="385">
        <v>214</v>
      </c>
      <c r="D19" s="387">
        <f t="shared" si="4"/>
        <v>98.617511520737324</v>
      </c>
      <c r="E19" s="385">
        <v>144</v>
      </c>
      <c r="F19" s="385">
        <v>62</v>
      </c>
      <c r="G19" s="385" t="s">
        <v>825</v>
      </c>
      <c r="H19" s="388">
        <f t="shared" si="5"/>
        <v>206</v>
      </c>
      <c r="I19" s="385">
        <v>7</v>
      </c>
      <c r="J19" s="385">
        <v>1</v>
      </c>
      <c r="K19" s="385" t="s">
        <v>826</v>
      </c>
      <c r="L19" s="385" t="s">
        <v>826</v>
      </c>
      <c r="M19" s="388">
        <f t="shared" si="6"/>
        <v>8</v>
      </c>
      <c r="N19" s="389">
        <f t="shared" si="2"/>
        <v>3.7383177570093453</v>
      </c>
      <c r="O19" s="574">
        <v>22</v>
      </c>
      <c r="P19" s="389">
        <f t="shared" si="7"/>
        <v>0.10280373831775701</v>
      </c>
      <c r="Q19" s="928">
        <v>10</v>
      </c>
      <c r="R19" s="385" t="s">
        <v>825</v>
      </c>
      <c r="S19" s="385">
        <v>29</v>
      </c>
      <c r="T19" s="142"/>
    </row>
    <row r="20" spans="1:20" s="131" customFormat="1" ht="15" customHeight="1">
      <c r="A20" s="239" t="s">
        <v>618</v>
      </c>
      <c r="B20" s="385">
        <v>35</v>
      </c>
      <c r="C20" s="385">
        <v>32</v>
      </c>
      <c r="D20" s="387">
        <f t="shared" si="4"/>
        <v>91.428571428571431</v>
      </c>
      <c r="E20" s="385">
        <v>32</v>
      </c>
      <c r="F20" s="385" t="s">
        <v>825</v>
      </c>
      <c r="G20" s="385" t="s">
        <v>826</v>
      </c>
      <c r="H20" s="388">
        <f t="shared" si="5"/>
        <v>32</v>
      </c>
      <c r="I20" s="385" t="s">
        <v>825</v>
      </c>
      <c r="J20" s="385" t="s">
        <v>825</v>
      </c>
      <c r="K20" s="385" t="s">
        <v>825</v>
      </c>
      <c r="L20" s="385" t="s">
        <v>825</v>
      </c>
      <c r="M20" s="388" t="str">
        <f t="shared" si="6"/>
        <v>-</v>
      </c>
      <c r="N20" s="389" t="str">
        <f t="shared" si="2"/>
        <v>-</v>
      </c>
      <c r="O20" s="574" t="s">
        <v>825</v>
      </c>
      <c r="P20" s="389" t="str">
        <f t="shared" si="7"/>
        <v>-</v>
      </c>
      <c r="Q20" s="945" t="s">
        <v>825</v>
      </c>
      <c r="R20" s="390" t="s">
        <v>825</v>
      </c>
      <c r="S20" s="390" t="s">
        <v>824</v>
      </c>
      <c r="T20" s="142"/>
    </row>
    <row r="21" spans="1:20" s="131" customFormat="1" ht="15" customHeight="1">
      <c r="A21" s="240" t="s">
        <v>619</v>
      </c>
      <c r="B21" s="391">
        <v>38</v>
      </c>
      <c r="C21" s="391">
        <v>26</v>
      </c>
      <c r="D21" s="392">
        <f t="shared" si="4"/>
        <v>68.421052631578945</v>
      </c>
      <c r="E21" s="391">
        <v>17</v>
      </c>
      <c r="F21" s="391">
        <v>6</v>
      </c>
      <c r="G21" s="391" t="s">
        <v>826</v>
      </c>
      <c r="H21" s="393">
        <f t="shared" si="5"/>
        <v>23</v>
      </c>
      <c r="I21" s="391">
        <v>3</v>
      </c>
      <c r="J21" s="391" t="s">
        <v>827</v>
      </c>
      <c r="K21" s="391" t="s">
        <v>825</v>
      </c>
      <c r="L21" s="391" t="s">
        <v>825</v>
      </c>
      <c r="M21" s="393">
        <f t="shared" si="6"/>
        <v>3</v>
      </c>
      <c r="N21" s="394">
        <f t="shared" si="2"/>
        <v>11.538461538461538</v>
      </c>
      <c r="O21" s="571">
        <v>9</v>
      </c>
      <c r="P21" s="394">
        <f t="shared" si="7"/>
        <v>0.34615384615384615</v>
      </c>
      <c r="Q21" s="939">
        <v>1</v>
      </c>
      <c r="R21" s="391" t="s">
        <v>824</v>
      </c>
      <c r="S21" s="391" t="s">
        <v>824</v>
      </c>
      <c r="T21" s="142"/>
    </row>
    <row r="22" spans="1:20" s="131" customFormat="1" ht="15" customHeight="1">
      <c r="A22" s="398" t="s">
        <v>314</v>
      </c>
      <c r="B22" s="399"/>
      <c r="C22" s="399"/>
      <c r="D22" s="400"/>
      <c r="E22" s="399"/>
      <c r="F22" s="399"/>
      <c r="G22" s="399"/>
      <c r="H22" s="399"/>
      <c r="I22" s="399"/>
      <c r="J22" s="399"/>
      <c r="K22" s="399"/>
      <c r="L22" s="399"/>
      <c r="M22" s="399"/>
      <c r="N22" s="401"/>
      <c r="O22" s="402"/>
      <c r="P22" s="401"/>
      <c r="Q22" s="399"/>
      <c r="R22" s="399"/>
      <c r="S22" s="399"/>
      <c r="T22" s="142"/>
    </row>
    <row r="23" spans="1:20" s="131" customFormat="1" ht="13.5" customHeight="1">
      <c r="A23" s="160"/>
      <c r="B23" s="143"/>
      <c r="C23" s="143"/>
      <c r="D23" s="242"/>
      <c r="E23" s="143"/>
      <c r="F23" s="143"/>
      <c r="G23" s="143"/>
      <c r="H23" s="143"/>
      <c r="I23" s="143"/>
      <c r="J23" s="143"/>
      <c r="K23" s="143"/>
      <c r="L23" s="143"/>
      <c r="M23" s="143"/>
      <c r="N23" s="243"/>
      <c r="O23" s="244"/>
      <c r="P23" s="243"/>
      <c r="Q23" s="143"/>
      <c r="R23" s="143"/>
      <c r="S23" s="143"/>
      <c r="T23" s="142"/>
    </row>
    <row r="24" spans="1:20" s="131" customFormat="1" ht="13.5" customHeight="1">
      <c r="A24" s="160"/>
      <c r="B24" s="143"/>
      <c r="C24" s="143"/>
      <c r="D24" s="242"/>
      <c r="E24" s="143"/>
      <c r="F24" s="143"/>
      <c r="G24" s="143"/>
      <c r="H24" s="143"/>
      <c r="I24" s="143"/>
      <c r="J24" s="143"/>
      <c r="K24" s="143"/>
      <c r="L24" s="143"/>
      <c r="M24" s="143"/>
      <c r="N24" s="243"/>
      <c r="O24" s="244"/>
      <c r="P24" s="243"/>
      <c r="Q24" s="143"/>
      <c r="R24" s="143"/>
      <c r="S24" s="143"/>
      <c r="T24" s="142"/>
    </row>
    <row r="25" spans="1:20" s="131" customFormat="1" ht="13.5" customHeight="1">
      <c r="A25" s="160"/>
      <c r="B25" s="143"/>
      <c r="C25" s="143"/>
      <c r="D25" s="242"/>
      <c r="E25" s="143"/>
      <c r="F25" s="143"/>
      <c r="G25" s="143"/>
      <c r="H25" s="143"/>
      <c r="I25" s="143"/>
      <c r="J25" s="143"/>
      <c r="K25" s="143"/>
      <c r="L25" s="143"/>
      <c r="M25" s="143"/>
      <c r="N25" s="243"/>
      <c r="O25" s="244"/>
      <c r="P25" s="243"/>
      <c r="Q25" s="143"/>
      <c r="R25" s="143"/>
      <c r="S25" s="143"/>
      <c r="T25" s="142"/>
    </row>
    <row r="26" spans="1:20" s="131" customFormat="1" ht="13.5" customHeight="1">
      <c r="A26" s="160"/>
      <c r="B26" s="143"/>
      <c r="C26" s="143"/>
      <c r="D26" s="242"/>
      <c r="E26" s="143"/>
      <c r="F26" s="143"/>
      <c r="G26" s="143"/>
      <c r="H26" s="143"/>
      <c r="I26" s="143"/>
      <c r="J26" s="143"/>
      <c r="K26" s="143"/>
      <c r="L26" s="143"/>
      <c r="M26" s="143"/>
      <c r="N26" s="243"/>
      <c r="O26" s="244"/>
      <c r="P26" s="243"/>
      <c r="Q26" s="143"/>
      <c r="R26" s="143"/>
      <c r="S26" s="143"/>
      <c r="T26" s="142"/>
    </row>
    <row r="27" spans="1:20" s="82" customFormat="1" ht="13.5" customHeight="1">
      <c r="B27" s="172"/>
      <c r="C27" s="172"/>
      <c r="D27" s="172"/>
      <c r="E27" s="172"/>
      <c r="F27" s="142"/>
      <c r="G27" s="142"/>
      <c r="H27" s="157"/>
      <c r="I27" s="157"/>
      <c r="J27" s="157"/>
      <c r="K27" s="157"/>
      <c r="L27" s="157"/>
      <c r="M27" s="162"/>
      <c r="N27" s="162"/>
      <c r="O27" s="173"/>
      <c r="P27" s="173"/>
      <c r="Q27" s="162"/>
      <c r="R27" s="157"/>
      <c r="S27" s="157"/>
    </row>
    <row r="28" spans="1:20" s="82" customFormat="1" ht="13.5">
      <c r="A28" s="174"/>
      <c r="B28" s="131"/>
      <c r="C28" s="131"/>
      <c r="D28" s="131"/>
      <c r="E28" s="131"/>
      <c r="F28" s="131"/>
      <c r="G28" s="131"/>
      <c r="M28" s="88"/>
      <c r="N28" s="88"/>
      <c r="O28" s="89"/>
      <c r="P28" s="89"/>
      <c r="Q28" s="88"/>
    </row>
    <row r="29" spans="1:20" s="82" customFormat="1" ht="13.5">
      <c r="A29" s="174"/>
      <c r="B29" s="131"/>
      <c r="C29" s="131"/>
      <c r="D29" s="131"/>
      <c r="E29" s="131"/>
      <c r="F29" s="131"/>
      <c r="G29" s="131"/>
      <c r="M29" s="88"/>
      <c r="N29" s="88"/>
      <c r="O29" s="89"/>
      <c r="P29" s="89"/>
      <c r="Q29" s="88"/>
    </row>
    <row r="30" spans="1:20" s="82" customFormat="1" ht="15" customHeight="1">
      <c r="A30" s="174"/>
      <c r="B30" s="131"/>
      <c r="C30" s="131"/>
      <c r="D30" s="131"/>
      <c r="E30" s="131"/>
      <c r="F30" s="131"/>
      <c r="G30" s="131"/>
      <c r="M30" s="88"/>
      <c r="N30" s="88"/>
      <c r="O30" s="89"/>
      <c r="P30" s="89"/>
      <c r="Q30" s="88"/>
    </row>
    <row r="31" spans="1:20" s="82" customFormat="1" ht="15" customHeight="1">
      <c r="A31" s="174"/>
      <c r="B31" s="131"/>
      <c r="C31" s="131"/>
      <c r="D31" s="131"/>
      <c r="E31" s="131"/>
      <c r="F31" s="131"/>
      <c r="G31" s="131"/>
      <c r="H31" s="131"/>
      <c r="I31" s="131"/>
      <c r="J31" s="131"/>
      <c r="K31" s="131"/>
      <c r="M31" s="88"/>
      <c r="N31" s="88"/>
      <c r="O31" s="89"/>
      <c r="P31" s="89"/>
      <c r="Q31" s="88"/>
    </row>
    <row r="32" spans="1:20" s="82" customFormat="1" ht="15" customHeight="1">
      <c r="A32" s="174"/>
      <c r="M32" s="88"/>
      <c r="N32" s="88"/>
      <c r="O32" s="89"/>
      <c r="P32" s="89"/>
      <c r="Q32" s="88"/>
    </row>
    <row r="33" spans="1:1" ht="13.5" customHeight="1">
      <c r="A33" s="168"/>
    </row>
  </sheetData>
  <customSheetViews>
    <customSheetView guid="{8B4C5619-54EF-4E9D-AF19-AC3668C76619}" showPageBreaks="1" showGridLines="0" printArea="1" view="pageBreakPreview">
      <selection activeCell="G26" sqref="G26"/>
      <pageMargins left="0.78740157480314965" right="0.39370078740157483" top="0.39370078740157483" bottom="0.39370078740157483" header="0" footer="0"/>
      <headerFooter alignWithMargins="0"/>
    </customSheetView>
  </customSheetViews>
  <mergeCells count="20">
    <mergeCell ref="E2:H2"/>
    <mergeCell ref="E3:E4"/>
    <mergeCell ref="A3:A4"/>
    <mergeCell ref="B2:B4"/>
    <mergeCell ref="C2:C4"/>
    <mergeCell ref="D2:D4"/>
    <mergeCell ref="G3:G4"/>
    <mergeCell ref="H3:H4"/>
    <mergeCell ref="F3:F4"/>
    <mergeCell ref="S2:S4"/>
    <mergeCell ref="M3:M4"/>
    <mergeCell ref="O2:O4"/>
    <mergeCell ref="J3:J4"/>
    <mergeCell ref="P2:P3"/>
    <mergeCell ref="R2:R4"/>
    <mergeCell ref="Q2:Q4"/>
    <mergeCell ref="K3:K4"/>
    <mergeCell ref="L3:L4"/>
    <mergeCell ref="I2:N2"/>
    <mergeCell ref="I3:I4"/>
  </mergeCells>
  <phoneticPr fontId="2"/>
  <pageMargins left="0.39370078740157483" right="0.39370078740157483" top="0.78740157480314965" bottom="0.39370078740157483" header="0" footer="0"/>
  <headerFooter alignWithMargins="0">
    <oddFooter>&amp;R&amp;D&amp;T</oddFooter>
  </headerFooter>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31"/>
  <sheetViews>
    <sheetView view="pageBreakPreview" zoomScaleNormal="100" zoomScaleSheetLayoutView="100" workbookViewId="0">
      <pane xSplit="1" ySplit="4" topLeftCell="B8" activePane="bottomRight" state="frozen"/>
      <selection pane="topRight" activeCell="B1" sqref="B1"/>
      <selection pane="bottomLeft" activeCell="A5" sqref="A5"/>
      <selection pane="bottomRight"/>
    </sheetView>
  </sheetViews>
  <sheetFormatPr defaultRowHeight="11.25"/>
  <cols>
    <col min="1" max="1" width="13.625" style="772" customWidth="1"/>
    <col min="2" max="19" width="7.125" style="765" customWidth="1"/>
    <col min="20" max="20" width="5.875" style="771" customWidth="1"/>
    <col min="21" max="16384" width="9" style="765"/>
  </cols>
  <sheetData>
    <row r="1" spans="1:23" s="764" customFormat="1" ht="16.5" customHeight="1">
      <c r="A1" s="124" t="s">
        <v>471</v>
      </c>
      <c r="B1" s="124"/>
      <c r="C1" s="124"/>
      <c r="D1" s="124"/>
      <c r="E1" s="124"/>
      <c r="F1" s="124"/>
      <c r="G1" s="124"/>
      <c r="H1" s="124"/>
      <c r="I1" s="313"/>
      <c r="J1" s="313"/>
      <c r="K1" s="313"/>
      <c r="L1" s="313"/>
      <c r="M1" s="313"/>
      <c r="N1" s="313"/>
      <c r="O1" s="313"/>
      <c r="P1" s="313"/>
      <c r="Q1" s="313"/>
      <c r="R1" s="313"/>
      <c r="S1" s="314" t="s">
        <v>819</v>
      </c>
      <c r="T1" s="313"/>
      <c r="U1" s="313"/>
      <c r="V1" s="313"/>
      <c r="W1" s="313"/>
    </row>
    <row r="2" spans="1:23" ht="13.5" customHeight="1">
      <c r="A2" s="752"/>
      <c r="B2" s="1345" t="s">
        <v>25</v>
      </c>
      <c r="C2" s="1346"/>
      <c r="D2" s="1346"/>
      <c r="E2" s="1341"/>
      <c r="F2" s="1340" t="s">
        <v>26</v>
      </c>
      <c r="G2" s="1346"/>
      <c r="H2" s="1346"/>
      <c r="I2" s="1341"/>
      <c r="J2" s="1340" t="s">
        <v>472</v>
      </c>
      <c r="K2" s="1346"/>
      <c r="L2" s="1346"/>
      <c r="M2" s="1341"/>
      <c r="N2" s="1340" t="s">
        <v>27</v>
      </c>
      <c r="O2" s="1341"/>
      <c r="P2" s="1340" t="s">
        <v>28</v>
      </c>
      <c r="Q2" s="1346"/>
      <c r="R2" s="1346"/>
      <c r="S2" s="1341"/>
      <c r="T2" s="126"/>
      <c r="U2" s="126"/>
      <c r="V2" s="126"/>
      <c r="W2" s="126"/>
    </row>
    <row r="3" spans="1:23" s="766" customFormat="1" ht="13.5" customHeight="1">
      <c r="A3" s="753"/>
      <c r="B3" s="1336" t="s">
        <v>473</v>
      </c>
      <c r="C3" s="1338" t="s">
        <v>29</v>
      </c>
      <c r="D3" s="1343" t="s">
        <v>474</v>
      </c>
      <c r="E3" s="1344"/>
      <c r="F3" s="1342" t="s">
        <v>473</v>
      </c>
      <c r="G3" s="1338" t="s">
        <v>30</v>
      </c>
      <c r="H3" s="1343" t="s">
        <v>31</v>
      </c>
      <c r="I3" s="1344"/>
      <c r="J3" s="1342" t="s">
        <v>473</v>
      </c>
      <c r="K3" s="1338" t="s">
        <v>30</v>
      </c>
      <c r="L3" s="1343" t="s">
        <v>31</v>
      </c>
      <c r="M3" s="1344"/>
      <c r="N3" s="1338" t="s">
        <v>30</v>
      </c>
      <c r="O3" s="1342" t="s">
        <v>475</v>
      </c>
      <c r="P3" s="1342" t="s">
        <v>473</v>
      </c>
      <c r="Q3" s="1338" t="s">
        <v>634</v>
      </c>
      <c r="R3" s="1343" t="s">
        <v>33</v>
      </c>
      <c r="S3" s="1347"/>
      <c r="T3" s="754"/>
      <c r="U3" s="755"/>
      <c r="V3" s="755"/>
      <c r="W3" s="755"/>
    </row>
    <row r="4" spans="1:23" s="766" customFormat="1" ht="83.25" customHeight="1">
      <c r="A4" s="756"/>
      <c r="B4" s="1337"/>
      <c r="C4" s="1339"/>
      <c r="D4" s="757" t="s">
        <v>473</v>
      </c>
      <c r="E4" s="758" t="s">
        <v>32</v>
      </c>
      <c r="F4" s="1339"/>
      <c r="G4" s="1339"/>
      <c r="H4" s="757" t="s">
        <v>473</v>
      </c>
      <c r="I4" s="758" t="s">
        <v>32</v>
      </c>
      <c r="J4" s="1339"/>
      <c r="K4" s="1339"/>
      <c r="L4" s="757" t="s">
        <v>473</v>
      </c>
      <c r="M4" s="758" t="s">
        <v>32</v>
      </c>
      <c r="N4" s="1339"/>
      <c r="O4" s="1339"/>
      <c r="P4" s="1339"/>
      <c r="Q4" s="1339"/>
      <c r="R4" s="757" t="s">
        <v>473</v>
      </c>
      <c r="S4" s="759" t="s">
        <v>32</v>
      </c>
      <c r="T4" s="754"/>
      <c r="U4" s="755"/>
      <c r="V4" s="755"/>
      <c r="W4" s="755"/>
    </row>
    <row r="5" spans="1:23" s="767" customFormat="1" ht="15" customHeight="1">
      <c r="A5" s="323" t="s">
        <v>392</v>
      </c>
      <c r="B5" s="316">
        <v>482</v>
      </c>
      <c r="C5" s="316">
        <v>204</v>
      </c>
      <c r="D5" s="316">
        <v>28262</v>
      </c>
      <c r="E5" s="316">
        <v>6181</v>
      </c>
      <c r="F5" s="316" t="s">
        <v>241</v>
      </c>
      <c r="G5" s="316" t="s">
        <v>241</v>
      </c>
      <c r="H5" s="316">
        <v>69509</v>
      </c>
      <c r="I5" s="316">
        <v>934</v>
      </c>
      <c r="J5" s="316">
        <v>3</v>
      </c>
      <c r="K5" s="316" t="s">
        <v>864</v>
      </c>
      <c r="L5" s="316">
        <v>10006</v>
      </c>
      <c r="M5" s="316">
        <v>99</v>
      </c>
      <c r="N5" s="316">
        <v>4359</v>
      </c>
      <c r="O5" s="316">
        <v>48319</v>
      </c>
      <c r="P5" s="316">
        <v>25</v>
      </c>
      <c r="Q5" s="316" t="s">
        <v>865</v>
      </c>
      <c r="R5" s="316" t="s">
        <v>241</v>
      </c>
      <c r="S5" s="316" t="s">
        <v>241</v>
      </c>
      <c r="T5" s="760"/>
      <c r="U5" s="126"/>
      <c r="V5" s="126"/>
      <c r="W5" s="126"/>
    </row>
    <row r="6" spans="1:23" s="768" customFormat="1" ht="15" customHeight="1">
      <c r="A6" s="248" t="s">
        <v>604</v>
      </c>
      <c r="B6" s="324">
        <f>IF(SUM(B7:B14)=0,"-",SUM(B7:B14))</f>
        <v>19</v>
      </c>
      <c r="C6" s="324">
        <f t="shared" ref="C6:S6" si="0">IF(SUM(C7:C14)=0,"-",SUM(C7:C14))</f>
        <v>11</v>
      </c>
      <c r="D6" s="324" t="str">
        <f t="shared" si="0"/>
        <v>-</v>
      </c>
      <c r="E6" s="324" t="str">
        <f t="shared" si="0"/>
        <v>-</v>
      </c>
      <c r="F6" s="324" t="str">
        <f t="shared" si="0"/>
        <v>-</v>
      </c>
      <c r="G6" s="324" t="str">
        <f t="shared" si="0"/>
        <v>-</v>
      </c>
      <c r="H6" s="324" t="str">
        <f t="shared" si="0"/>
        <v>-</v>
      </c>
      <c r="I6" s="324" t="str">
        <f t="shared" si="0"/>
        <v>-</v>
      </c>
      <c r="J6" s="324">
        <f t="shared" si="0"/>
        <v>2</v>
      </c>
      <c r="K6" s="324" t="str">
        <f t="shared" si="0"/>
        <v>-</v>
      </c>
      <c r="L6" s="324" t="str">
        <f t="shared" si="0"/>
        <v>-</v>
      </c>
      <c r="M6" s="324" t="str">
        <f t="shared" si="0"/>
        <v>-</v>
      </c>
      <c r="N6" s="324">
        <f t="shared" si="0"/>
        <v>160</v>
      </c>
      <c r="O6" s="317" t="str">
        <f t="shared" si="0"/>
        <v>-</v>
      </c>
      <c r="P6" s="317">
        <f t="shared" si="0"/>
        <v>6</v>
      </c>
      <c r="Q6" s="317" t="str">
        <f t="shared" si="0"/>
        <v>-</v>
      </c>
      <c r="R6" s="317" t="str">
        <f t="shared" si="0"/>
        <v>-</v>
      </c>
      <c r="S6" s="317" t="str">
        <f t="shared" si="0"/>
        <v>-</v>
      </c>
      <c r="T6" s="490"/>
      <c r="U6" s="495"/>
      <c r="V6" s="495"/>
      <c r="W6" s="495"/>
    </row>
    <row r="7" spans="1:23" s="769" customFormat="1" ht="15" customHeight="1">
      <c r="A7" s="256" t="s">
        <v>605</v>
      </c>
      <c r="B7" s="325">
        <v>4</v>
      </c>
      <c r="C7" s="325">
        <v>1</v>
      </c>
      <c r="D7" s="325" t="s">
        <v>856</v>
      </c>
      <c r="E7" s="325" t="s">
        <v>856</v>
      </c>
      <c r="F7" s="325" t="s">
        <v>856</v>
      </c>
      <c r="G7" s="325" t="s">
        <v>856</v>
      </c>
      <c r="H7" s="325" t="s">
        <v>856</v>
      </c>
      <c r="I7" s="325" t="s">
        <v>856</v>
      </c>
      <c r="J7" s="325" t="s">
        <v>856</v>
      </c>
      <c r="K7" s="325" t="s">
        <v>856</v>
      </c>
      <c r="L7" s="325" t="s">
        <v>856</v>
      </c>
      <c r="M7" s="325" t="s">
        <v>856</v>
      </c>
      <c r="N7" s="325">
        <v>15</v>
      </c>
      <c r="O7" s="326" t="s">
        <v>856</v>
      </c>
      <c r="P7" s="326" t="s">
        <v>856</v>
      </c>
      <c r="Q7" s="326" t="s">
        <v>856</v>
      </c>
      <c r="R7" s="326" t="s">
        <v>856</v>
      </c>
      <c r="S7" s="326" t="s">
        <v>856</v>
      </c>
      <c r="T7" s="495"/>
      <c r="U7" s="495"/>
      <c r="V7" s="495"/>
      <c r="W7" s="495"/>
    </row>
    <row r="8" spans="1:23" ht="15" customHeight="1">
      <c r="A8" s="257" t="s">
        <v>606</v>
      </c>
      <c r="B8" s="326">
        <v>5</v>
      </c>
      <c r="C8" s="326">
        <v>3</v>
      </c>
      <c r="D8" s="326" t="s">
        <v>856</v>
      </c>
      <c r="E8" s="326" t="s">
        <v>856</v>
      </c>
      <c r="F8" s="326" t="s">
        <v>856</v>
      </c>
      <c r="G8" s="326" t="s">
        <v>856</v>
      </c>
      <c r="H8" s="326" t="s">
        <v>856</v>
      </c>
      <c r="I8" s="326" t="s">
        <v>856</v>
      </c>
      <c r="J8" s="326" t="s">
        <v>856</v>
      </c>
      <c r="K8" s="326" t="s">
        <v>856</v>
      </c>
      <c r="L8" s="326" t="s">
        <v>856</v>
      </c>
      <c r="M8" s="326" t="s">
        <v>856</v>
      </c>
      <c r="N8" s="326">
        <v>131</v>
      </c>
      <c r="O8" s="326" t="s">
        <v>856</v>
      </c>
      <c r="P8" s="326" t="s">
        <v>856</v>
      </c>
      <c r="Q8" s="326" t="s">
        <v>856</v>
      </c>
      <c r="R8" s="326" t="s">
        <v>856</v>
      </c>
      <c r="S8" s="326" t="s">
        <v>856</v>
      </c>
      <c r="T8" s="126"/>
      <c r="U8" s="126"/>
      <c r="V8" s="126"/>
      <c r="W8" s="126"/>
    </row>
    <row r="9" spans="1:23" ht="15" customHeight="1">
      <c r="A9" s="257" t="s">
        <v>620</v>
      </c>
      <c r="B9" s="326" t="s">
        <v>856</v>
      </c>
      <c r="C9" s="326" t="s">
        <v>856</v>
      </c>
      <c r="D9" s="326" t="s">
        <v>856</v>
      </c>
      <c r="E9" s="326" t="s">
        <v>856</v>
      </c>
      <c r="F9" s="326" t="s">
        <v>856</v>
      </c>
      <c r="G9" s="326" t="s">
        <v>856</v>
      </c>
      <c r="H9" s="326" t="s">
        <v>856</v>
      </c>
      <c r="I9" s="326" t="s">
        <v>856</v>
      </c>
      <c r="J9" s="326">
        <v>2</v>
      </c>
      <c r="K9" s="326" t="s">
        <v>856</v>
      </c>
      <c r="L9" s="326" t="s">
        <v>856</v>
      </c>
      <c r="M9" s="326" t="s">
        <v>856</v>
      </c>
      <c r="N9" s="326" t="s">
        <v>856</v>
      </c>
      <c r="O9" s="326" t="s">
        <v>856</v>
      </c>
      <c r="P9" s="326" t="s">
        <v>856</v>
      </c>
      <c r="Q9" s="326" t="s">
        <v>856</v>
      </c>
      <c r="R9" s="326" t="s">
        <v>856</v>
      </c>
      <c r="S9" s="326" t="s">
        <v>856</v>
      </c>
      <c r="T9" s="126"/>
      <c r="U9" s="126"/>
      <c r="V9" s="126"/>
      <c r="W9" s="126"/>
    </row>
    <row r="10" spans="1:23" ht="15" customHeight="1">
      <c r="A10" s="257" t="s">
        <v>608</v>
      </c>
      <c r="B10" s="326">
        <v>5</v>
      </c>
      <c r="C10" s="326">
        <v>4</v>
      </c>
      <c r="D10" s="326" t="s">
        <v>856</v>
      </c>
      <c r="E10" s="326" t="s">
        <v>856</v>
      </c>
      <c r="F10" s="326" t="s">
        <v>856</v>
      </c>
      <c r="G10" s="326" t="s">
        <v>856</v>
      </c>
      <c r="H10" s="326" t="s">
        <v>856</v>
      </c>
      <c r="I10" s="326" t="s">
        <v>856</v>
      </c>
      <c r="J10" s="326" t="s">
        <v>856</v>
      </c>
      <c r="K10" s="326" t="s">
        <v>856</v>
      </c>
      <c r="L10" s="326" t="s">
        <v>856</v>
      </c>
      <c r="M10" s="326" t="s">
        <v>856</v>
      </c>
      <c r="N10" s="326" t="s">
        <v>856</v>
      </c>
      <c r="O10" s="326" t="s">
        <v>856</v>
      </c>
      <c r="P10" s="326" t="s">
        <v>856</v>
      </c>
      <c r="Q10" s="326" t="s">
        <v>856</v>
      </c>
      <c r="R10" s="326" t="s">
        <v>856</v>
      </c>
      <c r="S10" s="326" t="s">
        <v>856</v>
      </c>
      <c r="T10" s="126"/>
      <c r="U10" s="126"/>
      <c r="V10" s="126"/>
      <c r="W10" s="126"/>
    </row>
    <row r="11" spans="1:23" ht="15" customHeight="1">
      <c r="A11" s="257" t="s">
        <v>621</v>
      </c>
      <c r="B11" s="326">
        <v>1</v>
      </c>
      <c r="C11" s="326">
        <v>1</v>
      </c>
      <c r="D11" s="326" t="s">
        <v>856</v>
      </c>
      <c r="E11" s="326" t="s">
        <v>856</v>
      </c>
      <c r="F11" s="326" t="s">
        <v>856</v>
      </c>
      <c r="G11" s="326" t="s">
        <v>856</v>
      </c>
      <c r="H11" s="326" t="s">
        <v>856</v>
      </c>
      <c r="I11" s="326" t="s">
        <v>856</v>
      </c>
      <c r="J11" s="326" t="s">
        <v>856</v>
      </c>
      <c r="K11" s="326" t="s">
        <v>856</v>
      </c>
      <c r="L11" s="326" t="s">
        <v>856</v>
      </c>
      <c r="M11" s="326" t="s">
        <v>856</v>
      </c>
      <c r="N11" s="326" t="s">
        <v>856</v>
      </c>
      <c r="O11" s="326" t="s">
        <v>856</v>
      </c>
      <c r="P11" s="326">
        <v>6</v>
      </c>
      <c r="Q11" s="326" t="s">
        <v>856</v>
      </c>
      <c r="R11" s="326" t="s">
        <v>856</v>
      </c>
      <c r="S11" s="326" t="s">
        <v>856</v>
      </c>
      <c r="T11" s="126"/>
      <c r="U11" s="126"/>
      <c r="V11" s="126"/>
      <c r="W11" s="126"/>
    </row>
    <row r="12" spans="1:23" ht="15" customHeight="1">
      <c r="A12" s="257" t="s">
        <v>610</v>
      </c>
      <c r="B12" s="326">
        <v>2</v>
      </c>
      <c r="C12" s="326">
        <v>1</v>
      </c>
      <c r="D12" s="326" t="s">
        <v>856</v>
      </c>
      <c r="E12" s="326" t="s">
        <v>856</v>
      </c>
      <c r="F12" s="326" t="s">
        <v>856</v>
      </c>
      <c r="G12" s="326" t="s">
        <v>856</v>
      </c>
      <c r="H12" s="326" t="s">
        <v>856</v>
      </c>
      <c r="I12" s="326" t="s">
        <v>856</v>
      </c>
      <c r="J12" s="326" t="s">
        <v>856</v>
      </c>
      <c r="K12" s="326" t="s">
        <v>856</v>
      </c>
      <c r="L12" s="326" t="s">
        <v>856</v>
      </c>
      <c r="M12" s="326" t="s">
        <v>856</v>
      </c>
      <c r="N12" s="326">
        <v>11</v>
      </c>
      <c r="O12" s="326" t="s">
        <v>856</v>
      </c>
      <c r="P12" s="326" t="s">
        <v>856</v>
      </c>
      <c r="Q12" s="326" t="s">
        <v>856</v>
      </c>
      <c r="R12" s="326" t="s">
        <v>856</v>
      </c>
      <c r="S12" s="326" t="s">
        <v>856</v>
      </c>
      <c r="T12" s="126"/>
      <c r="U12" s="126"/>
      <c r="V12" s="126"/>
      <c r="W12" s="126"/>
    </row>
    <row r="13" spans="1:23" ht="15" customHeight="1">
      <c r="A13" s="257" t="s">
        <v>611</v>
      </c>
      <c r="B13" s="326">
        <v>2</v>
      </c>
      <c r="C13" s="326">
        <v>1</v>
      </c>
      <c r="D13" s="326" t="s">
        <v>856</v>
      </c>
      <c r="E13" s="326" t="s">
        <v>856</v>
      </c>
      <c r="F13" s="326" t="s">
        <v>856</v>
      </c>
      <c r="G13" s="326" t="s">
        <v>856</v>
      </c>
      <c r="H13" s="326" t="s">
        <v>856</v>
      </c>
      <c r="I13" s="326" t="s">
        <v>856</v>
      </c>
      <c r="J13" s="326" t="s">
        <v>856</v>
      </c>
      <c r="K13" s="326" t="s">
        <v>856</v>
      </c>
      <c r="L13" s="326" t="s">
        <v>856</v>
      </c>
      <c r="M13" s="326" t="s">
        <v>856</v>
      </c>
      <c r="N13" s="326">
        <v>2</v>
      </c>
      <c r="O13" s="326" t="s">
        <v>856</v>
      </c>
      <c r="P13" s="326" t="s">
        <v>856</v>
      </c>
      <c r="Q13" s="326" t="s">
        <v>856</v>
      </c>
      <c r="R13" s="326" t="s">
        <v>856</v>
      </c>
      <c r="S13" s="326" t="s">
        <v>856</v>
      </c>
      <c r="T13" s="126"/>
      <c r="U13" s="126"/>
      <c r="V13" s="126"/>
      <c r="W13" s="126"/>
    </row>
    <row r="14" spans="1:23" ht="15" customHeight="1">
      <c r="A14" s="258" t="s">
        <v>612</v>
      </c>
      <c r="B14" s="327" t="s">
        <v>856</v>
      </c>
      <c r="C14" s="327" t="s">
        <v>856</v>
      </c>
      <c r="D14" s="327" t="s">
        <v>856</v>
      </c>
      <c r="E14" s="327" t="s">
        <v>856</v>
      </c>
      <c r="F14" s="327" t="s">
        <v>856</v>
      </c>
      <c r="G14" s="327" t="s">
        <v>856</v>
      </c>
      <c r="H14" s="327" t="s">
        <v>856</v>
      </c>
      <c r="I14" s="327" t="s">
        <v>856</v>
      </c>
      <c r="J14" s="327" t="s">
        <v>856</v>
      </c>
      <c r="K14" s="327" t="s">
        <v>856</v>
      </c>
      <c r="L14" s="327" t="s">
        <v>856</v>
      </c>
      <c r="M14" s="327" t="s">
        <v>856</v>
      </c>
      <c r="N14" s="327">
        <v>1</v>
      </c>
      <c r="O14" s="326" t="s">
        <v>856</v>
      </c>
      <c r="P14" s="326" t="s">
        <v>856</v>
      </c>
      <c r="Q14" s="326" t="s">
        <v>856</v>
      </c>
      <c r="R14" s="326" t="s">
        <v>856</v>
      </c>
      <c r="S14" s="326" t="s">
        <v>856</v>
      </c>
      <c r="T14" s="126"/>
      <c r="U14" s="126"/>
      <c r="V14" s="126"/>
      <c r="W14" s="126"/>
    </row>
    <row r="15" spans="1:23" ht="15" customHeight="1">
      <c r="A15" s="248" t="s">
        <v>613</v>
      </c>
      <c r="B15" s="317">
        <f>IF(SUM(B16)=0,"-",SUM(B16))</f>
        <v>66</v>
      </c>
      <c r="C15" s="317">
        <f t="shared" ref="C15:S15" si="1">IF(SUM(C16)=0,"-",SUM(C16))</f>
        <v>27</v>
      </c>
      <c r="D15" s="317" t="str">
        <f t="shared" si="1"/>
        <v>-</v>
      </c>
      <c r="E15" s="317" t="str">
        <f t="shared" si="1"/>
        <v>-</v>
      </c>
      <c r="F15" s="317" t="str">
        <f t="shared" si="1"/>
        <v>-</v>
      </c>
      <c r="G15" s="317" t="str">
        <f t="shared" si="1"/>
        <v>-</v>
      </c>
      <c r="H15" s="317" t="str">
        <f t="shared" si="1"/>
        <v>-</v>
      </c>
      <c r="I15" s="317" t="str">
        <f t="shared" si="1"/>
        <v>-</v>
      </c>
      <c r="J15" s="317" t="str">
        <f t="shared" si="1"/>
        <v>-</v>
      </c>
      <c r="K15" s="317" t="str">
        <f t="shared" si="1"/>
        <v>-</v>
      </c>
      <c r="L15" s="317" t="str">
        <f t="shared" si="1"/>
        <v>-</v>
      </c>
      <c r="M15" s="317" t="str">
        <f t="shared" si="1"/>
        <v>-</v>
      </c>
      <c r="N15" s="317" t="str">
        <f t="shared" si="1"/>
        <v>-</v>
      </c>
      <c r="O15" s="317" t="str">
        <f t="shared" si="1"/>
        <v>-</v>
      </c>
      <c r="P15" s="317" t="str">
        <f t="shared" si="1"/>
        <v>-</v>
      </c>
      <c r="Q15" s="317" t="str">
        <f t="shared" si="1"/>
        <v>-</v>
      </c>
      <c r="R15" s="317" t="str">
        <f t="shared" si="1"/>
        <v>-</v>
      </c>
      <c r="S15" s="317" t="str">
        <f t="shared" si="1"/>
        <v>-</v>
      </c>
      <c r="T15" s="126"/>
      <c r="U15" s="126"/>
      <c r="V15" s="126"/>
      <c r="W15" s="126"/>
    </row>
    <row r="16" spans="1:23" ht="15" customHeight="1">
      <c r="A16" s="271" t="s">
        <v>623</v>
      </c>
      <c r="B16" s="328">
        <v>66</v>
      </c>
      <c r="C16" s="328">
        <v>27</v>
      </c>
      <c r="D16" s="328" t="s">
        <v>241</v>
      </c>
      <c r="E16" s="328" t="s">
        <v>241</v>
      </c>
      <c r="F16" s="328" t="s">
        <v>241</v>
      </c>
      <c r="G16" s="328" t="s">
        <v>241</v>
      </c>
      <c r="H16" s="328" t="s">
        <v>241</v>
      </c>
      <c r="I16" s="328" t="s">
        <v>241</v>
      </c>
      <c r="J16" s="328" t="s">
        <v>241</v>
      </c>
      <c r="K16" s="328" t="s">
        <v>241</v>
      </c>
      <c r="L16" s="328" t="s">
        <v>241</v>
      </c>
      <c r="M16" s="328" t="s">
        <v>241</v>
      </c>
      <c r="N16" s="328" t="s">
        <v>241</v>
      </c>
      <c r="O16" s="328" t="s">
        <v>241</v>
      </c>
      <c r="P16" s="328" t="s">
        <v>241</v>
      </c>
      <c r="Q16" s="328" t="s">
        <v>241</v>
      </c>
      <c r="R16" s="328" t="s">
        <v>241</v>
      </c>
      <c r="S16" s="328" t="s">
        <v>241</v>
      </c>
      <c r="T16" s="126"/>
      <c r="U16" s="126"/>
      <c r="V16" s="126"/>
      <c r="W16" s="126"/>
    </row>
    <row r="17" spans="1:23" ht="15" customHeight="1">
      <c r="A17" s="248" t="s">
        <v>615</v>
      </c>
      <c r="B17" s="317">
        <f>IF(SUM(B18:B21)=0,"-",SUM(B18:B21))</f>
        <v>19</v>
      </c>
      <c r="C17" s="317">
        <f t="shared" ref="C17:S17" si="2">IF(SUM(C18:C21)=0,"-",SUM(C18:C21))</f>
        <v>11</v>
      </c>
      <c r="D17" s="317" t="str">
        <f t="shared" si="2"/>
        <v>-</v>
      </c>
      <c r="E17" s="317" t="str">
        <f t="shared" si="2"/>
        <v>-</v>
      </c>
      <c r="F17" s="317" t="str">
        <f t="shared" si="2"/>
        <v>-</v>
      </c>
      <c r="G17" s="317" t="str">
        <f t="shared" si="2"/>
        <v>-</v>
      </c>
      <c r="H17" s="317" t="str">
        <f t="shared" si="2"/>
        <v>-</v>
      </c>
      <c r="I17" s="317" t="str">
        <f t="shared" si="2"/>
        <v>-</v>
      </c>
      <c r="J17" s="317" t="str">
        <f t="shared" si="2"/>
        <v>-</v>
      </c>
      <c r="K17" s="317" t="str">
        <f t="shared" si="2"/>
        <v>-</v>
      </c>
      <c r="L17" s="317" t="str">
        <f t="shared" si="2"/>
        <v>-</v>
      </c>
      <c r="M17" s="317" t="str">
        <f t="shared" si="2"/>
        <v>-</v>
      </c>
      <c r="N17" s="317">
        <f t="shared" si="2"/>
        <v>25</v>
      </c>
      <c r="O17" s="317" t="str">
        <f t="shared" si="2"/>
        <v>-</v>
      </c>
      <c r="P17" s="317" t="str">
        <f t="shared" si="2"/>
        <v>-</v>
      </c>
      <c r="Q17" s="317" t="str">
        <f t="shared" si="2"/>
        <v>-</v>
      </c>
      <c r="R17" s="317" t="str">
        <f t="shared" si="2"/>
        <v>-</v>
      </c>
      <c r="S17" s="317" t="str">
        <f t="shared" si="2"/>
        <v>-</v>
      </c>
      <c r="T17" s="126"/>
      <c r="U17" s="126"/>
      <c r="V17" s="126"/>
      <c r="W17" s="126"/>
    </row>
    <row r="18" spans="1:23" ht="15" customHeight="1">
      <c r="A18" s="256" t="s">
        <v>616</v>
      </c>
      <c r="B18" s="325">
        <v>10</v>
      </c>
      <c r="C18" s="325">
        <v>6</v>
      </c>
      <c r="D18" s="325" t="s">
        <v>836</v>
      </c>
      <c r="E18" s="325" t="s">
        <v>836</v>
      </c>
      <c r="F18" s="325" t="s">
        <v>836</v>
      </c>
      <c r="G18" s="325" t="s">
        <v>836</v>
      </c>
      <c r="H18" s="325" t="s">
        <v>836</v>
      </c>
      <c r="I18" s="325" t="s">
        <v>836</v>
      </c>
      <c r="J18" s="325" t="s">
        <v>836</v>
      </c>
      <c r="K18" s="325" t="s">
        <v>836</v>
      </c>
      <c r="L18" s="325" t="s">
        <v>836</v>
      </c>
      <c r="M18" s="325" t="s">
        <v>836</v>
      </c>
      <c r="N18" s="325" t="s">
        <v>836</v>
      </c>
      <c r="O18" s="325" t="s">
        <v>836</v>
      </c>
      <c r="P18" s="325" t="s">
        <v>836</v>
      </c>
      <c r="Q18" s="325" t="s">
        <v>836</v>
      </c>
      <c r="R18" s="325" t="s">
        <v>836</v>
      </c>
      <c r="S18" s="325" t="s">
        <v>836</v>
      </c>
      <c r="T18" s="126"/>
      <c r="U18" s="126"/>
      <c r="V18" s="126"/>
      <c r="W18" s="126"/>
    </row>
    <row r="19" spans="1:23" ht="15" customHeight="1">
      <c r="A19" s="257" t="s">
        <v>617</v>
      </c>
      <c r="B19" s="326" t="s">
        <v>836</v>
      </c>
      <c r="C19" s="326" t="s">
        <v>836</v>
      </c>
      <c r="D19" s="326" t="s">
        <v>836</v>
      </c>
      <c r="E19" s="326" t="s">
        <v>836</v>
      </c>
      <c r="F19" s="326" t="s">
        <v>836</v>
      </c>
      <c r="G19" s="326" t="s">
        <v>836</v>
      </c>
      <c r="H19" s="326" t="s">
        <v>836</v>
      </c>
      <c r="I19" s="326" t="s">
        <v>836</v>
      </c>
      <c r="J19" s="326" t="s">
        <v>836</v>
      </c>
      <c r="K19" s="326" t="s">
        <v>836</v>
      </c>
      <c r="L19" s="326" t="s">
        <v>836</v>
      </c>
      <c r="M19" s="326" t="s">
        <v>836</v>
      </c>
      <c r="N19" s="326">
        <v>2</v>
      </c>
      <c r="O19" s="326" t="s">
        <v>836</v>
      </c>
      <c r="P19" s="326" t="s">
        <v>836</v>
      </c>
      <c r="Q19" s="326" t="s">
        <v>836</v>
      </c>
      <c r="R19" s="326" t="s">
        <v>836</v>
      </c>
      <c r="S19" s="326" t="s">
        <v>836</v>
      </c>
      <c r="T19" s="126"/>
      <c r="U19" s="126"/>
      <c r="V19" s="126"/>
      <c r="W19" s="126"/>
    </row>
    <row r="20" spans="1:23" ht="15" customHeight="1">
      <c r="A20" s="257" t="s">
        <v>618</v>
      </c>
      <c r="B20" s="326" t="s">
        <v>836</v>
      </c>
      <c r="C20" s="326" t="s">
        <v>836</v>
      </c>
      <c r="D20" s="326" t="s">
        <v>836</v>
      </c>
      <c r="E20" s="326" t="s">
        <v>836</v>
      </c>
      <c r="F20" s="326" t="s">
        <v>836</v>
      </c>
      <c r="G20" s="326" t="s">
        <v>836</v>
      </c>
      <c r="H20" s="326" t="s">
        <v>836</v>
      </c>
      <c r="I20" s="326" t="s">
        <v>836</v>
      </c>
      <c r="J20" s="326" t="s">
        <v>836</v>
      </c>
      <c r="K20" s="326" t="s">
        <v>836</v>
      </c>
      <c r="L20" s="326" t="s">
        <v>836</v>
      </c>
      <c r="M20" s="326" t="s">
        <v>836</v>
      </c>
      <c r="N20" s="326">
        <v>23</v>
      </c>
      <c r="O20" s="326" t="s">
        <v>837</v>
      </c>
      <c r="P20" s="326" t="s">
        <v>837</v>
      </c>
      <c r="Q20" s="326" t="s">
        <v>837</v>
      </c>
      <c r="R20" s="326" t="s">
        <v>837</v>
      </c>
      <c r="S20" s="326" t="s">
        <v>837</v>
      </c>
      <c r="T20" s="126"/>
      <c r="U20" s="126"/>
      <c r="V20" s="126"/>
      <c r="W20" s="126"/>
    </row>
    <row r="21" spans="1:23" ht="15" customHeight="1">
      <c r="A21" s="258" t="s">
        <v>619</v>
      </c>
      <c r="B21" s="327">
        <v>9</v>
      </c>
      <c r="C21" s="327">
        <v>5</v>
      </c>
      <c r="D21" s="327" t="s">
        <v>836</v>
      </c>
      <c r="E21" s="327" t="s">
        <v>836</v>
      </c>
      <c r="F21" s="327" t="s">
        <v>836</v>
      </c>
      <c r="G21" s="327" t="s">
        <v>836</v>
      </c>
      <c r="H21" s="327" t="s">
        <v>836</v>
      </c>
      <c r="I21" s="327" t="s">
        <v>836</v>
      </c>
      <c r="J21" s="327" t="s">
        <v>836</v>
      </c>
      <c r="K21" s="327" t="s">
        <v>836</v>
      </c>
      <c r="L21" s="327" t="s">
        <v>836</v>
      </c>
      <c r="M21" s="327" t="s">
        <v>836</v>
      </c>
      <c r="N21" s="327" t="s">
        <v>836</v>
      </c>
      <c r="O21" s="327" t="s">
        <v>836</v>
      </c>
      <c r="P21" s="327" t="s">
        <v>836</v>
      </c>
      <c r="Q21" s="327" t="s">
        <v>836</v>
      </c>
      <c r="R21" s="327" t="s">
        <v>836</v>
      </c>
      <c r="S21" s="327" t="s">
        <v>836</v>
      </c>
      <c r="T21" s="126"/>
      <c r="U21" s="126"/>
      <c r="V21" s="126"/>
      <c r="W21" s="126"/>
    </row>
    <row r="22" spans="1:23" ht="15" customHeight="1">
      <c r="A22" s="761" t="s">
        <v>476</v>
      </c>
      <c r="B22" s="762"/>
      <c r="C22" s="762"/>
      <c r="D22" s="762"/>
      <c r="E22" s="762"/>
      <c r="F22" s="762"/>
      <c r="G22" s="762"/>
      <c r="H22" s="762"/>
      <c r="I22" s="762"/>
      <c r="J22" s="762"/>
      <c r="K22" s="762"/>
      <c r="L22" s="762"/>
      <c r="M22" s="762"/>
      <c r="N22" s="762"/>
      <c r="O22" s="762"/>
      <c r="P22" s="762"/>
      <c r="Q22" s="762"/>
      <c r="R22" s="762"/>
      <c r="S22" s="762"/>
      <c r="T22" s="126"/>
      <c r="U22" s="126"/>
      <c r="V22" s="126"/>
      <c r="W22" s="126"/>
    </row>
    <row r="23" spans="1:23" s="770" customFormat="1" ht="13.5">
      <c r="A23" s="226"/>
      <c r="B23" s="125"/>
      <c r="C23" s="125"/>
      <c r="D23" s="125"/>
      <c r="E23" s="125"/>
      <c r="F23" s="125"/>
      <c r="G23" s="125"/>
      <c r="H23" s="125"/>
      <c r="I23" s="125"/>
      <c r="J23" s="125"/>
      <c r="K23" s="125"/>
      <c r="L23" s="125"/>
      <c r="M23" s="125"/>
      <c r="N23" s="125"/>
      <c r="O23" s="125"/>
      <c r="P23" s="125"/>
      <c r="Q23" s="125"/>
      <c r="R23" s="125"/>
      <c r="S23" s="125"/>
      <c r="T23" s="125"/>
      <c r="U23" s="125"/>
      <c r="V23" s="125"/>
      <c r="W23" s="125"/>
    </row>
    <row r="24" spans="1:23" s="770" customFormat="1" ht="13.5">
      <c r="A24" s="226"/>
      <c r="B24" s="125"/>
      <c r="C24" s="125"/>
      <c r="D24" s="125"/>
      <c r="E24" s="125"/>
      <c r="F24" s="125"/>
      <c r="G24" s="125"/>
      <c r="H24" s="125"/>
      <c r="I24" s="125"/>
      <c r="J24" s="125"/>
      <c r="K24" s="125"/>
      <c r="L24" s="125"/>
      <c r="M24" s="125"/>
      <c r="N24" s="125"/>
      <c r="O24" s="125"/>
      <c r="P24" s="125"/>
      <c r="Q24" s="125"/>
      <c r="R24" s="125"/>
      <c r="S24" s="125"/>
      <c r="T24" s="125"/>
      <c r="U24" s="125"/>
      <c r="V24" s="125"/>
      <c r="W24" s="125"/>
    </row>
    <row r="25" spans="1:23" s="770" customFormat="1" ht="13.5">
      <c r="A25" s="226"/>
      <c r="B25" s="125"/>
      <c r="C25" s="125"/>
      <c r="D25" s="125"/>
      <c r="E25" s="125"/>
      <c r="F25" s="125"/>
      <c r="G25" s="125"/>
      <c r="H25" s="125"/>
      <c r="I25" s="125"/>
      <c r="J25" s="125"/>
      <c r="K25" s="125"/>
      <c r="L25" s="125"/>
      <c r="M25" s="125"/>
      <c r="N25" s="125"/>
      <c r="O25" s="125"/>
      <c r="P25" s="125"/>
      <c r="Q25" s="125"/>
      <c r="R25" s="125"/>
      <c r="S25" s="125"/>
      <c r="T25" s="125"/>
      <c r="U25" s="125"/>
      <c r="V25" s="125"/>
      <c r="W25" s="125"/>
    </row>
    <row r="26" spans="1:23">
      <c r="A26" s="127"/>
      <c r="B26" s="126"/>
      <c r="C26" s="126"/>
      <c r="D26" s="126"/>
      <c r="E26" s="126"/>
      <c r="F26" s="126"/>
      <c r="G26" s="126"/>
      <c r="H26" s="126"/>
      <c r="I26" s="126"/>
      <c r="J26" s="126"/>
      <c r="K26" s="126"/>
      <c r="L26" s="126"/>
      <c r="M26" s="126"/>
      <c r="N26" s="126"/>
      <c r="O26" s="126"/>
      <c r="P26" s="126"/>
      <c r="Q26" s="126"/>
      <c r="R26" s="126"/>
      <c r="S26" s="126"/>
      <c r="T26" s="126"/>
      <c r="U26" s="126"/>
      <c r="V26" s="126"/>
      <c r="W26" s="126"/>
    </row>
    <row r="27" spans="1:23">
      <c r="A27" s="127"/>
      <c r="B27" s="126"/>
      <c r="C27" s="126"/>
      <c r="D27" s="126"/>
      <c r="E27" s="126"/>
      <c r="F27" s="126"/>
      <c r="G27" s="126"/>
      <c r="H27" s="126"/>
      <c r="I27" s="126"/>
      <c r="J27" s="126"/>
      <c r="K27" s="126"/>
      <c r="L27" s="126"/>
      <c r="M27" s="126"/>
      <c r="N27" s="126"/>
      <c r="O27" s="126"/>
      <c r="P27" s="126"/>
      <c r="Q27" s="126"/>
      <c r="R27" s="126"/>
      <c r="S27" s="126"/>
      <c r="U27" s="126"/>
      <c r="V27" s="126"/>
      <c r="W27" s="126"/>
    </row>
    <row r="28" spans="1:23">
      <c r="A28" s="127"/>
      <c r="B28" s="126"/>
      <c r="C28" s="126"/>
      <c r="D28" s="126"/>
      <c r="E28" s="126"/>
      <c r="F28" s="126"/>
      <c r="G28" s="126"/>
      <c r="H28" s="126"/>
      <c r="I28" s="126"/>
      <c r="J28" s="126"/>
      <c r="K28" s="126"/>
      <c r="L28" s="126"/>
      <c r="M28" s="126"/>
      <c r="N28" s="126"/>
      <c r="O28" s="126"/>
      <c r="P28" s="126"/>
      <c r="Q28" s="126"/>
      <c r="R28" s="126"/>
      <c r="S28" s="126"/>
      <c r="U28" s="126"/>
      <c r="V28" s="126"/>
      <c r="W28" s="126"/>
    </row>
    <row r="29" spans="1:23">
      <c r="A29" s="127"/>
      <c r="B29" s="126"/>
      <c r="C29" s="126"/>
      <c r="D29" s="126"/>
      <c r="E29" s="126"/>
      <c r="F29" s="126"/>
      <c r="G29" s="126"/>
      <c r="H29" s="126"/>
      <c r="I29" s="126"/>
      <c r="J29" s="126"/>
      <c r="K29" s="126"/>
      <c r="L29" s="126"/>
      <c r="M29" s="126"/>
      <c r="N29" s="126"/>
      <c r="O29" s="126"/>
      <c r="P29" s="126"/>
      <c r="Q29" s="126"/>
      <c r="R29" s="126"/>
      <c r="S29" s="126"/>
      <c r="U29" s="126"/>
      <c r="V29" s="126"/>
      <c r="W29" s="126"/>
    </row>
    <row r="30" spans="1:23">
      <c r="A30" s="127"/>
      <c r="B30" s="126"/>
      <c r="C30" s="126"/>
      <c r="D30" s="126"/>
      <c r="E30" s="126"/>
      <c r="F30" s="126"/>
      <c r="G30" s="126"/>
      <c r="H30" s="126"/>
      <c r="I30" s="126"/>
      <c r="J30" s="126"/>
      <c r="K30" s="126"/>
      <c r="L30" s="126"/>
      <c r="M30" s="126"/>
      <c r="N30" s="126"/>
      <c r="O30" s="126"/>
      <c r="P30" s="126"/>
      <c r="Q30" s="126"/>
      <c r="R30" s="126"/>
      <c r="S30" s="126"/>
      <c r="U30" s="126"/>
      <c r="V30" s="126"/>
      <c r="W30" s="126"/>
    </row>
    <row r="31" spans="1:23">
      <c r="A31" s="127"/>
      <c r="B31" s="126"/>
      <c r="C31" s="126"/>
      <c r="D31" s="126"/>
      <c r="E31" s="126"/>
      <c r="F31" s="126"/>
      <c r="G31" s="126"/>
      <c r="H31" s="126"/>
      <c r="I31" s="126"/>
      <c r="J31" s="126"/>
      <c r="K31" s="126"/>
      <c r="L31" s="126"/>
      <c r="M31" s="126"/>
      <c r="N31" s="126"/>
      <c r="O31" s="126"/>
      <c r="P31" s="126"/>
      <c r="Q31" s="126"/>
      <c r="R31" s="126"/>
      <c r="S31" s="126"/>
      <c r="U31" s="126"/>
      <c r="V31" s="126"/>
      <c r="W31" s="126"/>
    </row>
  </sheetData>
  <customSheetViews>
    <customSheetView guid="{8B4C5619-54EF-4E9D-AF19-AC3668C76619}" showPageBreaks="1" printArea="1" view="pageBreakPreview" topLeftCell="A7">
      <selection activeCell="U10" sqref="U10"/>
      <pageMargins left="0.78740157480314965" right="0.78740157480314965" top="0.78740157480314965" bottom="0.78740157480314965" header="0" footer="0"/>
      <headerFooter alignWithMargins="0"/>
    </customSheetView>
  </customSheetViews>
  <mergeCells count="19">
    <mergeCell ref="P2:S2"/>
    <mergeCell ref="Q3:Q4"/>
    <mergeCell ref="R3:S3"/>
    <mergeCell ref="P3:P4"/>
    <mergeCell ref="J2:M2"/>
    <mergeCell ref="B3:B4"/>
    <mergeCell ref="C3:C4"/>
    <mergeCell ref="N2:O2"/>
    <mergeCell ref="O3:O4"/>
    <mergeCell ref="J3:J4"/>
    <mergeCell ref="K3:K4"/>
    <mergeCell ref="L3:M3"/>
    <mergeCell ref="N3:N4"/>
    <mergeCell ref="D3:E3"/>
    <mergeCell ref="B2:E2"/>
    <mergeCell ref="F2:I2"/>
    <mergeCell ref="F3:F4"/>
    <mergeCell ref="H3:I3"/>
    <mergeCell ref="G3:G4"/>
  </mergeCells>
  <phoneticPr fontId="2"/>
  <pageMargins left="0.39370078740157483" right="0.39370078740157483" top="0.78740157480314965" bottom="0.78740157480314965" header="0" footer="0"/>
  <headerFooter alignWithMargins="0">
    <oddFooter>&amp;R&amp;D&amp;T</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8"/>
  <sheetViews>
    <sheetView view="pageBreakPreview" zoomScaleNormal="75" zoomScaleSheetLayoutView="100" workbookViewId="0">
      <pane xSplit="1" ySplit="4" topLeftCell="B5" activePane="bottomRight" state="frozen"/>
      <selection pane="topRight" activeCell="B1" sqref="B1"/>
      <selection pane="bottomLeft" activeCell="A5" sqref="A5"/>
      <selection pane="bottomRight"/>
    </sheetView>
  </sheetViews>
  <sheetFormatPr defaultColWidth="10" defaultRowHeight="11.25"/>
  <cols>
    <col min="1" max="1" width="13.625" style="74" customWidth="1"/>
    <col min="2" max="9" width="7.375" style="75" customWidth="1"/>
    <col min="10" max="14" width="7.375" style="86" customWidth="1"/>
    <col min="15" max="16" width="7.375" style="75" customWidth="1"/>
    <col min="17" max="16384" width="10" style="75"/>
  </cols>
  <sheetData>
    <row r="1" spans="1:17" s="82" customFormat="1" ht="16.5" customHeight="1">
      <c r="A1" s="303" t="s">
        <v>321</v>
      </c>
      <c r="B1" s="272"/>
      <c r="C1" s="272"/>
      <c r="D1" s="272"/>
      <c r="E1" s="272"/>
      <c r="F1" s="273"/>
      <c r="G1" s="273"/>
      <c r="H1" s="273"/>
      <c r="I1" s="273"/>
      <c r="J1" s="274"/>
      <c r="K1" s="274"/>
      <c r="L1" s="274"/>
      <c r="M1" s="274"/>
      <c r="N1" s="274"/>
      <c r="O1" s="273"/>
      <c r="P1" s="274" t="s">
        <v>810</v>
      </c>
    </row>
    <row r="2" spans="1:17" s="82" customFormat="1" ht="29.25" customHeight="1">
      <c r="A2" s="403"/>
      <c r="B2" s="1010" t="s">
        <v>462</v>
      </c>
      <c r="C2" s="1010" t="s">
        <v>517</v>
      </c>
      <c r="D2" s="1010" t="s">
        <v>725</v>
      </c>
      <c r="E2" s="1037" t="s">
        <v>322</v>
      </c>
      <c r="F2" s="1025" t="s">
        <v>307</v>
      </c>
      <c r="G2" s="1041"/>
      <c r="H2" s="1041"/>
      <c r="I2" s="1041"/>
      <c r="J2" s="1041"/>
      <c r="K2" s="1041"/>
      <c r="L2" s="1010" t="s">
        <v>518</v>
      </c>
      <c r="M2" s="1010" t="s">
        <v>308</v>
      </c>
      <c r="N2" s="1037" t="s">
        <v>309</v>
      </c>
      <c r="O2" s="1037" t="s">
        <v>310</v>
      </c>
      <c r="P2" s="1037" t="s">
        <v>311</v>
      </c>
      <c r="Q2" s="171"/>
    </row>
    <row r="3" spans="1:17" s="82" customFormat="1" ht="100.5" customHeight="1">
      <c r="A3" s="404"/>
      <c r="B3" s="1019"/>
      <c r="C3" s="1019"/>
      <c r="D3" s="1039"/>
      <c r="E3" s="1040"/>
      <c r="F3" s="689" t="s">
        <v>383</v>
      </c>
      <c r="G3" s="689" t="s">
        <v>384</v>
      </c>
      <c r="H3" s="689" t="s">
        <v>385</v>
      </c>
      <c r="I3" s="689" t="s">
        <v>296</v>
      </c>
      <c r="J3" s="706" t="s">
        <v>253</v>
      </c>
      <c r="K3" s="684" t="s">
        <v>726</v>
      </c>
      <c r="L3" s="1019"/>
      <c r="M3" s="1019"/>
      <c r="N3" s="1038"/>
      <c r="O3" s="1038"/>
      <c r="P3" s="1038"/>
      <c r="Q3" s="157"/>
    </row>
    <row r="4" spans="1:17" s="82" customFormat="1" ht="15.75" customHeight="1">
      <c r="A4" s="405"/>
      <c r="B4" s="406" t="s">
        <v>515</v>
      </c>
      <c r="C4" s="406" t="s">
        <v>516</v>
      </c>
      <c r="D4" s="407" t="s">
        <v>549</v>
      </c>
      <c r="E4" s="903"/>
      <c r="F4" s="406"/>
      <c r="G4" s="406"/>
      <c r="H4" s="406"/>
      <c r="I4" s="406"/>
      <c r="J4" s="686" t="s">
        <v>550</v>
      </c>
      <c r="K4" s="406" t="s">
        <v>548</v>
      </c>
      <c r="L4" s="408" t="s">
        <v>551</v>
      </c>
      <c r="M4" s="373" t="s">
        <v>589</v>
      </c>
      <c r="N4" s="408"/>
      <c r="O4" s="408"/>
      <c r="P4" s="408"/>
      <c r="Q4" s="157"/>
    </row>
    <row r="5" spans="1:17" s="82" customFormat="1" ht="15" customHeight="1">
      <c r="A5" s="409" t="s">
        <v>240</v>
      </c>
      <c r="B5" s="377">
        <v>38472</v>
      </c>
      <c r="C5" s="375">
        <v>36236</v>
      </c>
      <c r="D5" s="410">
        <f>IF(SUM(C5)=0,"-",C5/B5*100)</f>
        <v>94.187980869203585</v>
      </c>
      <c r="E5" s="337">
        <v>29486</v>
      </c>
      <c r="F5" s="377">
        <v>4391</v>
      </c>
      <c r="G5" s="375">
        <v>1840</v>
      </c>
      <c r="H5" s="375">
        <v>401</v>
      </c>
      <c r="I5" s="375">
        <v>118</v>
      </c>
      <c r="J5" s="337">
        <f>IF(SUM(F5:I5)=0,"-",SUM(F5:I5))</f>
        <v>6750</v>
      </c>
      <c r="K5" s="411">
        <f>IF(SUM(J5)=0,"-",J5/C5*100)</f>
        <v>18.627883872392097</v>
      </c>
      <c r="L5" s="375">
        <v>25720</v>
      </c>
      <c r="M5" s="411">
        <f>IF(SUM(L5)=0,"-",L5/C5)</f>
        <v>0.70979136770062923</v>
      </c>
      <c r="N5" s="375">
        <v>851</v>
      </c>
      <c r="O5" s="375">
        <v>4502</v>
      </c>
      <c r="P5" s="379">
        <v>2047</v>
      </c>
      <c r="Q5" s="157"/>
    </row>
    <row r="6" spans="1:17" s="131" customFormat="1" ht="15" customHeight="1">
      <c r="A6" s="237" t="s">
        <v>604</v>
      </c>
      <c r="B6" s="412">
        <f>IF(SUM(B7:B14)=0,"-",SUM(B7:B14))</f>
        <v>1578</v>
      </c>
      <c r="C6" s="413">
        <f>IF(SUM(C7:C14)=0,"-",SUM(C7:C14))</f>
        <v>1516</v>
      </c>
      <c r="D6" s="414">
        <f>IF(SUM(C6)=0,"-",C6/B6*100)</f>
        <v>96.070975918884656</v>
      </c>
      <c r="E6" s="346">
        <f t="shared" ref="E6:I6" si="0">IF(SUM(E7:E14)=0,"-",SUM(E7:E14))</f>
        <v>1083</v>
      </c>
      <c r="F6" s="346">
        <f t="shared" si="0"/>
        <v>249</v>
      </c>
      <c r="G6" s="346">
        <f t="shared" si="0"/>
        <v>134</v>
      </c>
      <c r="H6" s="346">
        <f t="shared" si="0"/>
        <v>50</v>
      </c>
      <c r="I6" s="346" t="str">
        <f t="shared" si="0"/>
        <v>-</v>
      </c>
      <c r="J6" s="346">
        <f>IF(SUM(J7:J14)=0,"-",SUM(J7:J14))</f>
        <v>433</v>
      </c>
      <c r="K6" s="415">
        <f t="shared" ref="K6:K21" si="1">IF(SUM(J6)=0,"-",J6/C6*100)</f>
        <v>28.562005277044854</v>
      </c>
      <c r="L6" s="346">
        <f>IF(SUM(L7:L14)=0,"-",SUM(L7:L14))</f>
        <v>1894</v>
      </c>
      <c r="M6" s="947">
        <f>IF(SUM(L6)=0,"-",L6/C6)</f>
        <v>1.2493403693931397</v>
      </c>
      <c r="N6" s="346">
        <f t="shared" ref="N6:P6" si="2">IF(SUM(N7:N14)=0,"-",SUM(N7:N14))</f>
        <v>44</v>
      </c>
      <c r="O6" s="346">
        <f t="shared" si="2"/>
        <v>148</v>
      </c>
      <c r="P6" s="346">
        <f t="shared" si="2"/>
        <v>21</v>
      </c>
      <c r="Q6" s="142"/>
    </row>
    <row r="7" spans="1:17" s="131" customFormat="1" ht="15" customHeight="1">
      <c r="A7" s="245" t="s">
        <v>605</v>
      </c>
      <c r="B7" s="382">
        <v>1182</v>
      </c>
      <c r="C7" s="382">
        <v>1134</v>
      </c>
      <c r="D7" s="383">
        <f>IF(SUM(C7)=0,"-",C7/B7*100)</f>
        <v>95.939086294416242</v>
      </c>
      <c r="E7" s="382">
        <v>807</v>
      </c>
      <c r="F7" s="382">
        <v>196</v>
      </c>
      <c r="G7" s="382">
        <v>95</v>
      </c>
      <c r="H7" s="382">
        <v>36</v>
      </c>
      <c r="I7" s="382" t="s">
        <v>847</v>
      </c>
      <c r="J7" s="384">
        <f>IF(SUM(F7:I7)=0,"-",SUM(F7:I7))</f>
        <v>327</v>
      </c>
      <c r="K7" s="389">
        <f t="shared" si="1"/>
        <v>28.835978835978835</v>
      </c>
      <c r="L7" s="938">
        <v>1412</v>
      </c>
      <c r="M7" s="386">
        <f t="shared" ref="M7:M21" si="3">IF(SUM(L7)=0,"-",L7/C7)</f>
        <v>1.2451499118165785</v>
      </c>
      <c r="N7" s="911">
        <v>44</v>
      </c>
      <c r="O7" s="382">
        <v>115</v>
      </c>
      <c r="P7" s="382">
        <v>14</v>
      </c>
      <c r="Q7" s="142"/>
    </row>
    <row r="8" spans="1:17" s="131" customFormat="1" ht="15" customHeight="1">
      <c r="A8" s="246" t="s">
        <v>606</v>
      </c>
      <c r="B8" s="385">
        <v>135</v>
      </c>
      <c r="C8" s="385">
        <v>126</v>
      </c>
      <c r="D8" s="387">
        <f t="shared" ref="D8:D21" si="4">IF(SUM(C8)=0,"-",C8/B8*100)</f>
        <v>93.333333333333329</v>
      </c>
      <c r="E8" s="385">
        <v>99</v>
      </c>
      <c r="F8" s="385">
        <v>13</v>
      </c>
      <c r="G8" s="385">
        <v>14</v>
      </c>
      <c r="H8" s="385" t="s">
        <v>846</v>
      </c>
      <c r="I8" s="385" t="s">
        <v>847</v>
      </c>
      <c r="J8" s="388">
        <f t="shared" ref="J8:J21" si="5">IF(SUM(F8:I8)=0,"-",SUM(F8:I8))</f>
        <v>27</v>
      </c>
      <c r="K8" s="389">
        <f t="shared" si="1"/>
        <v>21.428571428571427</v>
      </c>
      <c r="L8" s="574">
        <v>113</v>
      </c>
      <c r="M8" s="389">
        <f t="shared" si="3"/>
        <v>0.89682539682539686</v>
      </c>
      <c r="N8" s="928" t="s">
        <v>847</v>
      </c>
      <c r="O8" s="385">
        <v>4</v>
      </c>
      <c r="P8" s="385" t="s">
        <v>847</v>
      </c>
      <c r="Q8" s="142"/>
    </row>
    <row r="9" spans="1:17" s="131" customFormat="1" ht="15" customHeight="1">
      <c r="A9" s="246" t="s">
        <v>620</v>
      </c>
      <c r="B9" s="385">
        <v>67</v>
      </c>
      <c r="C9" s="385">
        <v>67</v>
      </c>
      <c r="D9" s="387">
        <f t="shared" si="4"/>
        <v>100</v>
      </c>
      <c r="E9" s="385">
        <v>41</v>
      </c>
      <c r="F9" s="385">
        <v>15</v>
      </c>
      <c r="G9" s="385">
        <v>6</v>
      </c>
      <c r="H9" s="385">
        <v>5</v>
      </c>
      <c r="I9" s="385" t="s">
        <v>851</v>
      </c>
      <c r="J9" s="388">
        <f t="shared" si="5"/>
        <v>26</v>
      </c>
      <c r="K9" s="389">
        <f t="shared" si="1"/>
        <v>38.805970149253731</v>
      </c>
      <c r="L9" s="574">
        <v>163</v>
      </c>
      <c r="M9" s="389">
        <f t="shared" si="3"/>
        <v>2.4328358208955225</v>
      </c>
      <c r="N9" s="928" t="s">
        <v>851</v>
      </c>
      <c r="O9" s="385">
        <v>15</v>
      </c>
      <c r="P9" s="385">
        <v>5</v>
      </c>
      <c r="Q9" s="142"/>
    </row>
    <row r="10" spans="1:17" s="131" customFormat="1" ht="15" customHeight="1">
      <c r="A10" s="246" t="s">
        <v>608</v>
      </c>
      <c r="B10" s="385">
        <v>55</v>
      </c>
      <c r="C10" s="385">
        <v>53</v>
      </c>
      <c r="D10" s="387">
        <f t="shared" si="4"/>
        <v>96.36363636363636</v>
      </c>
      <c r="E10" s="385">
        <v>38</v>
      </c>
      <c r="F10" s="385">
        <v>8</v>
      </c>
      <c r="G10" s="385">
        <v>5</v>
      </c>
      <c r="H10" s="385">
        <v>2</v>
      </c>
      <c r="I10" s="385" t="s">
        <v>847</v>
      </c>
      <c r="J10" s="388">
        <f t="shared" si="5"/>
        <v>15</v>
      </c>
      <c r="K10" s="389">
        <f t="shared" si="1"/>
        <v>28.30188679245283</v>
      </c>
      <c r="L10" s="574">
        <v>62</v>
      </c>
      <c r="M10" s="389">
        <f t="shared" si="3"/>
        <v>1.1698113207547169</v>
      </c>
      <c r="N10" s="928" t="s">
        <v>847</v>
      </c>
      <c r="O10" s="385">
        <v>7</v>
      </c>
      <c r="P10" s="385" t="s">
        <v>847</v>
      </c>
      <c r="Q10" s="142"/>
    </row>
    <row r="11" spans="1:17" s="131" customFormat="1" ht="15" customHeight="1">
      <c r="A11" s="246" t="s">
        <v>609</v>
      </c>
      <c r="B11" s="385">
        <v>53</v>
      </c>
      <c r="C11" s="385">
        <v>53</v>
      </c>
      <c r="D11" s="387">
        <f t="shared" si="4"/>
        <v>100</v>
      </c>
      <c r="E11" s="385">
        <v>38</v>
      </c>
      <c r="F11" s="385">
        <v>7</v>
      </c>
      <c r="G11" s="385">
        <v>7</v>
      </c>
      <c r="H11" s="385">
        <v>1</v>
      </c>
      <c r="I11" s="385" t="s">
        <v>847</v>
      </c>
      <c r="J11" s="388">
        <f t="shared" si="5"/>
        <v>15</v>
      </c>
      <c r="K11" s="389">
        <f t="shared" si="1"/>
        <v>28.30188679245283</v>
      </c>
      <c r="L11" s="574">
        <v>64</v>
      </c>
      <c r="M11" s="389">
        <f t="shared" si="3"/>
        <v>1.2075471698113207</v>
      </c>
      <c r="N11" s="928" t="s">
        <v>847</v>
      </c>
      <c r="O11" s="385">
        <v>1</v>
      </c>
      <c r="P11" s="385">
        <v>1</v>
      </c>
      <c r="Q11" s="142"/>
    </row>
    <row r="12" spans="1:17" s="131" customFormat="1" ht="15" customHeight="1">
      <c r="A12" s="246" t="s">
        <v>622</v>
      </c>
      <c r="B12" s="385">
        <v>47</v>
      </c>
      <c r="C12" s="385">
        <v>47</v>
      </c>
      <c r="D12" s="387">
        <f t="shared" si="4"/>
        <v>100</v>
      </c>
      <c r="E12" s="385">
        <v>38</v>
      </c>
      <c r="F12" s="385">
        <v>6</v>
      </c>
      <c r="G12" s="385">
        <v>2</v>
      </c>
      <c r="H12" s="385">
        <v>1</v>
      </c>
      <c r="I12" s="385" t="s">
        <v>853</v>
      </c>
      <c r="J12" s="388">
        <f t="shared" si="5"/>
        <v>9</v>
      </c>
      <c r="K12" s="389">
        <f t="shared" si="1"/>
        <v>19.148936170212767</v>
      </c>
      <c r="L12" s="574">
        <v>25</v>
      </c>
      <c r="M12" s="389">
        <f t="shared" si="3"/>
        <v>0.53191489361702127</v>
      </c>
      <c r="N12" s="928" t="s">
        <v>847</v>
      </c>
      <c r="O12" s="385">
        <v>1</v>
      </c>
      <c r="P12" s="385">
        <v>1</v>
      </c>
      <c r="Q12" s="142"/>
    </row>
    <row r="13" spans="1:17" s="131" customFormat="1" ht="15" customHeight="1">
      <c r="A13" s="246" t="s">
        <v>611</v>
      </c>
      <c r="B13" s="385">
        <v>7</v>
      </c>
      <c r="C13" s="385">
        <v>7</v>
      </c>
      <c r="D13" s="387">
        <f t="shared" si="4"/>
        <v>100</v>
      </c>
      <c r="E13" s="385">
        <v>4</v>
      </c>
      <c r="F13" s="385" t="s">
        <v>847</v>
      </c>
      <c r="G13" s="385" t="s">
        <v>847</v>
      </c>
      <c r="H13" s="385">
        <v>3</v>
      </c>
      <c r="I13" s="385" t="s">
        <v>847</v>
      </c>
      <c r="J13" s="388">
        <f t="shared" si="5"/>
        <v>3</v>
      </c>
      <c r="K13" s="389">
        <f t="shared" si="1"/>
        <v>42.857142857142854</v>
      </c>
      <c r="L13" s="574">
        <v>13</v>
      </c>
      <c r="M13" s="389">
        <f t="shared" si="3"/>
        <v>1.8571428571428572</v>
      </c>
      <c r="N13" s="928" t="s">
        <v>846</v>
      </c>
      <c r="O13" s="385">
        <v>1</v>
      </c>
      <c r="P13" s="385" t="s">
        <v>847</v>
      </c>
      <c r="Q13" s="142"/>
    </row>
    <row r="14" spans="1:17" s="131" customFormat="1" ht="15" customHeight="1">
      <c r="A14" s="247" t="s">
        <v>612</v>
      </c>
      <c r="B14" s="391">
        <v>32</v>
      </c>
      <c r="C14" s="391">
        <v>29</v>
      </c>
      <c r="D14" s="392">
        <f t="shared" si="4"/>
        <v>90.625</v>
      </c>
      <c r="E14" s="391">
        <v>18</v>
      </c>
      <c r="F14" s="391">
        <v>4</v>
      </c>
      <c r="G14" s="391">
        <v>5</v>
      </c>
      <c r="H14" s="391">
        <v>2</v>
      </c>
      <c r="I14" s="391" t="s">
        <v>847</v>
      </c>
      <c r="J14" s="393">
        <f t="shared" si="5"/>
        <v>11</v>
      </c>
      <c r="K14" s="394">
        <f t="shared" si="1"/>
        <v>37.931034482758619</v>
      </c>
      <c r="L14" s="574">
        <v>42</v>
      </c>
      <c r="M14" s="394">
        <f t="shared" si="3"/>
        <v>1.4482758620689655</v>
      </c>
      <c r="N14" s="928" t="s">
        <v>847</v>
      </c>
      <c r="O14" s="385">
        <v>4</v>
      </c>
      <c r="P14" s="391" t="s">
        <v>846</v>
      </c>
      <c r="Q14" s="142"/>
    </row>
    <row r="15" spans="1:17" s="131" customFormat="1" ht="15" customHeight="1">
      <c r="A15" s="237" t="s">
        <v>613</v>
      </c>
      <c r="B15" s="346">
        <f>IF(SUM(B16)=0,"-",SUM(B16))</f>
        <v>191</v>
      </c>
      <c r="C15" s="346">
        <f>IF(SUM(C16)=0,"-",SUM(C16))</f>
        <v>182</v>
      </c>
      <c r="D15" s="380">
        <f t="shared" si="4"/>
        <v>95.287958115183244</v>
      </c>
      <c r="E15" s="346">
        <f>IF(SUM(E16)=0,"-",SUM(E16))</f>
        <v>144</v>
      </c>
      <c r="F15" s="346">
        <f t="shared" ref="F15:J15" si="6">IF(SUM(F16)=0,"-",SUM(F16))</f>
        <v>26</v>
      </c>
      <c r="G15" s="346">
        <f t="shared" si="6"/>
        <v>11</v>
      </c>
      <c r="H15" s="346">
        <f t="shared" si="6"/>
        <v>1</v>
      </c>
      <c r="I15" s="346" t="str">
        <f t="shared" si="6"/>
        <v>-</v>
      </c>
      <c r="J15" s="346">
        <f t="shared" si="6"/>
        <v>38</v>
      </c>
      <c r="K15" s="415">
        <f t="shared" si="1"/>
        <v>20.87912087912088</v>
      </c>
      <c r="L15" s="413">
        <f>IF(SUM(L16)=0,"-",SUM(L16))</f>
        <v>150</v>
      </c>
      <c r="M15" s="381">
        <f t="shared" si="3"/>
        <v>0.82417582417582413</v>
      </c>
      <c r="N15" s="412" t="str">
        <f>IF(SUM(N16)=0,"-",SUM(N16))</f>
        <v>-</v>
      </c>
      <c r="O15" s="346">
        <f t="shared" ref="O15:P15" si="7">IF(SUM(O16)=0,"-",SUM(O16))</f>
        <v>9</v>
      </c>
      <c r="P15" s="346" t="str">
        <f t="shared" si="7"/>
        <v>-</v>
      </c>
      <c r="Q15" s="142"/>
    </row>
    <row r="16" spans="1:17" s="131" customFormat="1" ht="15" customHeight="1">
      <c r="A16" s="241" t="s">
        <v>623</v>
      </c>
      <c r="B16" s="354">
        <v>191</v>
      </c>
      <c r="C16" s="354">
        <v>182</v>
      </c>
      <c r="D16" s="395">
        <f t="shared" si="4"/>
        <v>95.287958115183244</v>
      </c>
      <c r="E16" s="354">
        <v>144</v>
      </c>
      <c r="F16" s="354">
        <v>26</v>
      </c>
      <c r="G16" s="354">
        <v>11</v>
      </c>
      <c r="H16" s="354">
        <v>1</v>
      </c>
      <c r="I16" s="354" t="s">
        <v>241</v>
      </c>
      <c r="J16" s="396">
        <f t="shared" si="5"/>
        <v>38</v>
      </c>
      <c r="K16" s="394">
        <f>IF(SUM(J16)=0,"-",J16/C16*100)</f>
        <v>20.87912087912088</v>
      </c>
      <c r="L16" s="549">
        <v>150</v>
      </c>
      <c r="M16" s="397">
        <f t="shared" si="3"/>
        <v>0.82417582417582413</v>
      </c>
      <c r="N16" s="946" t="s">
        <v>241</v>
      </c>
      <c r="O16" s="354">
        <v>9</v>
      </c>
      <c r="P16" s="354" t="s">
        <v>241</v>
      </c>
      <c r="Q16" s="142"/>
    </row>
    <row r="17" spans="1:17" s="131" customFormat="1" ht="15" customHeight="1">
      <c r="A17" s="237" t="s">
        <v>615</v>
      </c>
      <c r="B17" s="346">
        <f>IF(SUM(B18:B21)=0,"-",SUM(B18:B21))</f>
        <v>483</v>
      </c>
      <c r="C17" s="346">
        <f>IF(SUM(C18:C21)=0,"-",SUM(C18:C21))</f>
        <v>484</v>
      </c>
      <c r="D17" s="380">
        <f t="shared" si="4"/>
        <v>100.20703933747413</v>
      </c>
      <c r="E17" s="346">
        <f>IF(SUM(E18:E21)=0,"-",SUM(E18:E21))</f>
        <v>366</v>
      </c>
      <c r="F17" s="346">
        <f t="shared" ref="F17:J17" si="8">IF(SUM(F18:F21)=0,"-",SUM(F18:F21))</f>
        <v>76</v>
      </c>
      <c r="G17" s="346">
        <f t="shared" si="8"/>
        <v>36</v>
      </c>
      <c r="H17" s="346">
        <f t="shared" si="8"/>
        <v>6</v>
      </c>
      <c r="I17" s="346" t="str">
        <f t="shared" si="8"/>
        <v>-</v>
      </c>
      <c r="J17" s="346">
        <f t="shared" si="8"/>
        <v>118</v>
      </c>
      <c r="K17" s="415">
        <f t="shared" si="1"/>
        <v>24.380165289256198</v>
      </c>
      <c r="L17" s="413">
        <f t="shared" ref="L17:N17" si="9">IF(SUM(L18:L21)=0,"-",SUM(L18:L21))</f>
        <v>428</v>
      </c>
      <c r="M17" s="381">
        <f t="shared" si="3"/>
        <v>0.88429752066115708</v>
      </c>
      <c r="N17" s="412">
        <f t="shared" si="9"/>
        <v>69</v>
      </c>
      <c r="O17" s="346">
        <f t="shared" ref="O17" si="10">IF(SUM(O18:O21)=0,"-",SUM(O18:O21))</f>
        <v>192</v>
      </c>
      <c r="P17" s="346">
        <f t="shared" ref="P17" si="11">IF(SUM(P18:P21)=0,"-",SUM(P18:P21))</f>
        <v>30</v>
      </c>
      <c r="Q17" s="142"/>
    </row>
    <row r="18" spans="1:17" s="131" customFormat="1" ht="15" customHeight="1">
      <c r="A18" s="238" t="s">
        <v>616</v>
      </c>
      <c r="B18" s="382">
        <v>139</v>
      </c>
      <c r="C18" s="382">
        <v>138</v>
      </c>
      <c r="D18" s="383">
        <f t="shared" si="4"/>
        <v>99.280575539568346</v>
      </c>
      <c r="E18" s="382">
        <v>103</v>
      </c>
      <c r="F18" s="382">
        <v>26</v>
      </c>
      <c r="G18" s="382">
        <v>9</v>
      </c>
      <c r="H18" s="382" t="s">
        <v>824</v>
      </c>
      <c r="I18" s="382" t="s">
        <v>824</v>
      </c>
      <c r="J18" s="384">
        <f t="shared" si="5"/>
        <v>35</v>
      </c>
      <c r="K18" s="389">
        <f>IF(SUM(J18)=0,"-",J18/C18*100)</f>
        <v>25.362318840579711</v>
      </c>
      <c r="L18" s="938">
        <v>102</v>
      </c>
      <c r="M18" s="389">
        <f t="shared" si="3"/>
        <v>0.73913043478260865</v>
      </c>
      <c r="N18" s="911">
        <v>67</v>
      </c>
      <c r="O18" s="382">
        <v>119</v>
      </c>
      <c r="P18" s="382" t="s">
        <v>824</v>
      </c>
      <c r="Q18" s="142"/>
    </row>
    <row r="19" spans="1:17" s="131" customFormat="1" ht="15" customHeight="1">
      <c r="A19" s="239" t="s">
        <v>617</v>
      </c>
      <c r="B19" s="385">
        <v>251</v>
      </c>
      <c r="C19" s="385">
        <v>256</v>
      </c>
      <c r="D19" s="387">
        <f t="shared" si="4"/>
        <v>101.99203187250995</v>
      </c>
      <c r="E19" s="385">
        <v>198</v>
      </c>
      <c r="F19" s="385">
        <v>40</v>
      </c>
      <c r="G19" s="385">
        <v>14</v>
      </c>
      <c r="H19" s="385">
        <v>4</v>
      </c>
      <c r="I19" s="385" t="s">
        <v>824</v>
      </c>
      <c r="J19" s="388">
        <f t="shared" si="5"/>
        <v>58</v>
      </c>
      <c r="K19" s="389">
        <f t="shared" si="1"/>
        <v>22.65625</v>
      </c>
      <c r="L19" s="574">
        <v>205</v>
      </c>
      <c r="M19" s="389">
        <f t="shared" si="3"/>
        <v>0.80078125</v>
      </c>
      <c r="N19" s="928">
        <v>2</v>
      </c>
      <c r="O19" s="385">
        <v>73</v>
      </c>
      <c r="P19" s="385">
        <v>30</v>
      </c>
      <c r="Q19" s="142"/>
    </row>
    <row r="20" spans="1:17" s="131" customFormat="1" ht="15" customHeight="1">
      <c r="A20" s="239" t="s">
        <v>618</v>
      </c>
      <c r="B20" s="385">
        <v>42</v>
      </c>
      <c r="C20" s="385">
        <v>40</v>
      </c>
      <c r="D20" s="387">
        <f t="shared" si="4"/>
        <v>95.238095238095227</v>
      </c>
      <c r="E20" s="910">
        <v>30</v>
      </c>
      <c r="F20" s="385">
        <v>5</v>
      </c>
      <c r="G20" s="385">
        <v>4</v>
      </c>
      <c r="H20" s="385">
        <v>1</v>
      </c>
      <c r="I20" s="385" t="s">
        <v>828</v>
      </c>
      <c r="J20" s="388">
        <f t="shared" si="5"/>
        <v>10</v>
      </c>
      <c r="K20" s="389">
        <f t="shared" si="1"/>
        <v>25</v>
      </c>
      <c r="L20" s="574">
        <v>48</v>
      </c>
      <c r="M20" s="389">
        <f t="shared" si="3"/>
        <v>1.2</v>
      </c>
      <c r="N20" s="928" t="s">
        <v>824</v>
      </c>
      <c r="O20" s="928" t="s">
        <v>824</v>
      </c>
      <c r="P20" s="928" t="s">
        <v>824</v>
      </c>
      <c r="Q20" s="142"/>
    </row>
    <row r="21" spans="1:17" s="131" customFormat="1" ht="15" customHeight="1">
      <c r="A21" s="240" t="s">
        <v>619</v>
      </c>
      <c r="B21" s="391">
        <v>51</v>
      </c>
      <c r="C21" s="391">
        <v>50</v>
      </c>
      <c r="D21" s="392">
        <f t="shared" si="4"/>
        <v>98.039215686274503</v>
      </c>
      <c r="E21" s="391">
        <v>35</v>
      </c>
      <c r="F21" s="391">
        <v>5</v>
      </c>
      <c r="G21" s="391">
        <v>9</v>
      </c>
      <c r="H21" s="391">
        <v>1</v>
      </c>
      <c r="I21" s="391" t="s">
        <v>825</v>
      </c>
      <c r="J21" s="393">
        <f t="shared" si="5"/>
        <v>15</v>
      </c>
      <c r="K21" s="394">
        <f t="shared" si="1"/>
        <v>30</v>
      </c>
      <c r="L21" s="571">
        <v>73</v>
      </c>
      <c r="M21" s="394">
        <f t="shared" si="3"/>
        <v>1.46</v>
      </c>
      <c r="N21" s="939" t="s">
        <v>824</v>
      </c>
      <c r="O21" s="939" t="s">
        <v>824</v>
      </c>
      <c r="P21" s="939" t="s">
        <v>824</v>
      </c>
      <c r="Q21" s="142"/>
    </row>
    <row r="22" spans="1:17" s="131" customFormat="1" ht="15" customHeight="1">
      <c r="A22" s="398" t="s">
        <v>314</v>
      </c>
      <c r="B22" s="416"/>
      <c r="C22" s="416"/>
      <c r="D22" s="400"/>
      <c r="E22" s="416"/>
      <c r="F22" s="416"/>
      <c r="G22" s="416"/>
      <c r="H22" s="416"/>
      <c r="I22" s="416"/>
      <c r="J22" s="416"/>
      <c r="K22" s="400"/>
      <c r="L22" s="416"/>
      <c r="M22" s="400"/>
      <c r="N22" s="416"/>
      <c r="O22" s="416"/>
      <c r="P22" s="416"/>
      <c r="Q22" s="142"/>
    </row>
    <row r="23" spans="1:17" s="131" customFormat="1" ht="13.5" customHeight="1">
      <c r="A23" s="160"/>
      <c r="B23" s="143"/>
      <c r="C23" s="143"/>
      <c r="D23" s="242"/>
      <c r="E23" s="143"/>
      <c r="F23" s="143"/>
      <c r="G23" s="143"/>
      <c r="H23" s="143"/>
      <c r="I23" s="143"/>
      <c r="J23" s="143"/>
      <c r="K23" s="243"/>
      <c r="L23" s="143"/>
      <c r="M23" s="243"/>
      <c r="N23" s="143"/>
      <c r="O23" s="143"/>
      <c r="P23" s="143"/>
      <c r="Q23" s="142"/>
    </row>
    <row r="24" spans="1:17" s="131" customFormat="1" ht="13.5" customHeight="1">
      <c r="A24" s="160"/>
      <c r="B24" s="143"/>
      <c r="C24" s="143"/>
      <c r="D24" s="242"/>
      <c r="E24" s="143"/>
      <c r="F24" s="143"/>
      <c r="G24" s="143"/>
      <c r="H24" s="143"/>
      <c r="I24" s="143"/>
      <c r="J24" s="143"/>
      <c r="K24" s="243"/>
      <c r="L24" s="143"/>
      <c r="M24" s="243"/>
      <c r="N24" s="143"/>
      <c r="O24" s="143"/>
      <c r="P24" s="143"/>
      <c r="Q24" s="142"/>
    </row>
    <row r="25" spans="1:17" s="131" customFormat="1" ht="13.5" customHeight="1">
      <c r="A25" s="160"/>
      <c r="B25" s="143"/>
      <c r="C25" s="143"/>
      <c r="D25" s="242"/>
      <c r="E25" s="143"/>
      <c r="F25" s="143"/>
      <c r="G25" s="143"/>
      <c r="H25" s="143"/>
      <c r="I25" s="143"/>
      <c r="J25" s="143"/>
      <c r="K25" s="243"/>
      <c r="L25" s="143"/>
      <c r="M25" s="243"/>
      <c r="N25" s="143"/>
      <c r="O25" s="143"/>
      <c r="P25" s="143"/>
      <c r="Q25" s="142"/>
    </row>
    <row r="26" spans="1:17" s="131" customFormat="1" ht="13.5" customHeight="1">
      <c r="A26" s="160"/>
      <c r="B26" s="143"/>
      <c r="C26" s="143"/>
      <c r="D26" s="242"/>
      <c r="E26" s="143"/>
      <c r="F26" s="143"/>
      <c r="G26" s="143"/>
      <c r="H26" s="143"/>
      <c r="I26" s="143"/>
      <c r="J26" s="143"/>
      <c r="K26" s="243"/>
      <c r="L26" s="143"/>
      <c r="M26" s="243"/>
      <c r="N26" s="143"/>
      <c r="O26" s="143"/>
      <c r="P26" s="143"/>
      <c r="Q26" s="142"/>
    </row>
    <row r="27" spans="1:17" s="82" customFormat="1" ht="13.5" customHeight="1">
      <c r="B27" s="172"/>
      <c r="C27" s="172"/>
      <c r="D27" s="172"/>
      <c r="E27" s="172"/>
      <c r="F27" s="142"/>
      <c r="G27" s="142"/>
      <c r="H27" s="157"/>
      <c r="I27" s="157"/>
      <c r="J27" s="162"/>
      <c r="K27" s="162"/>
      <c r="L27" s="162"/>
      <c r="M27" s="162"/>
      <c r="N27" s="162"/>
      <c r="O27" s="157"/>
      <c r="P27" s="157"/>
    </row>
    <row r="28" spans="1:17" s="82" customFormat="1" ht="13.5">
      <c r="A28" s="174"/>
      <c r="B28" s="131"/>
      <c r="C28" s="131"/>
      <c r="D28" s="131"/>
      <c r="E28" s="131"/>
      <c r="F28" s="131"/>
      <c r="G28" s="131"/>
      <c r="J28" s="88"/>
      <c r="K28" s="88"/>
      <c r="L28" s="88"/>
      <c r="M28" s="88"/>
      <c r="N28" s="88"/>
    </row>
    <row r="29" spans="1:17" s="82" customFormat="1" ht="13.5">
      <c r="A29" s="174"/>
      <c r="B29" s="131"/>
      <c r="C29" s="131"/>
      <c r="D29" s="131"/>
      <c r="E29" s="131"/>
      <c r="F29" s="131"/>
      <c r="G29" s="131"/>
      <c r="J29" s="88"/>
      <c r="K29" s="88"/>
      <c r="L29" s="88"/>
      <c r="M29" s="88"/>
      <c r="N29" s="88"/>
    </row>
    <row r="30" spans="1:17" s="82" customFormat="1" ht="17.25" customHeight="1">
      <c r="A30" s="174"/>
      <c r="B30" s="131"/>
      <c r="C30" s="131"/>
      <c r="D30" s="131"/>
      <c r="E30" s="131"/>
      <c r="F30" s="131"/>
      <c r="G30" s="131"/>
      <c r="I30" s="233"/>
      <c r="J30" s="88"/>
      <c r="K30" s="88"/>
      <c r="L30" s="88"/>
      <c r="M30" s="88"/>
      <c r="N30" s="88"/>
    </row>
    <row r="31" spans="1:17" s="82" customFormat="1" ht="17.25" customHeight="1">
      <c r="A31" s="227"/>
      <c r="B31" s="228"/>
      <c r="C31" s="228"/>
      <c r="D31" s="228"/>
      <c r="E31" s="228"/>
      <c r="F31" s="228"/>
      <c r="G31" s="228"/>
      <c r="H31" s="228"/>
      <c r="I31" s="233"/>
      <c r="J31" s="229"/>
      <c r="K31" s="229"/>
      <c r="L31" s="230"/>
      <c r="M31" s="230"/>
      <c r="N31" s="230"/>
      <c r="O31" s="231"/>
      <c r="P31" s="231"/>
    </row>
    <row r="32" spans="1:17" s="82" customFormat="1" ht="17.25" customHeight="1">
      <c r="A32" s="227"/>
      <c r="B32" s="231"/>
      <c r="C32" s="231"/>
      <c r="D32" s="231"/>
      <c r="E32" s="231"/>
      <c r="F32" s="231"/>
      <c r="G32" s="231"/>
      <c r="H32" s="231"/>
      <c r="I32" s="233"/>
      <c r="J32" s="230"/>
      <c r="K32" s="230"/>
      <c r="L32" s="230"/>
      <c r="M32" s="230"/>
      <c r="N32" s="230"/>
      <c r="O32" s="231"/>
      <c r="P32" s="231"/>
    </row>
    <row r="33" spans="1:16" s="904" customFormat="1" ht="20.100000000000001" customHeight="1">
      <c r="A33" s="232"/>
      <c r="B33" s="233"/>
      <c r="C33" s="233"/>
      <c r="D33" s="233"/>
      <c r="E33" s="233"/>
      <c r="F33" s="233"/>
      <c r="G33" s="233"/>
      <c r="H33" s="233"/>
      <c r="I33" s="233"/>
      <c r="J33" s="230"/>
      <c r="K33" s="230"/>
      <c r="L33" s="230"/>
      <c r="M33" s="230"/>
      <c r="N33" s="230"/>
      <c r="O33" s="233"/>
      <c r="P33" s="233"/>
    </row>
    <row r="34" spans="1:16" s="904" customFormat="1" ht="20.100000000000001" customHeight="1">
      <c r="A34" s="905"/>
      <c r="J34" s="906"/>
      <c r="K34" s="906"/>
      <c r="L34" s="906"/>
      <c r="M34" s="906"/>
      <c r="N34" s="906"/>
    </row>
    <row r="35" spans="1:16" s="904" customFormat="1" ht="20.100000000000001" customHeight="1">
      <c r="A35" s="905"/>
      <c r="J35" s="906"/>
      <c r="K35" s="906"/>
      <c r="L35" s="906"/>
      <c r="M35" s="906"/>
      <c r="N35" s="906"/>
    </row>
    <row r="36" spans="1:16" s="904" customFormat="1" ht="20.100000000000001" customHeight="1">
      <c r="A36" s="905"/>
      <c r="J36" s="906"/>
      <c r="K36" s="906"/>
      <c r="L36" s="906"/>
      <c r="M36" s="906"/>
      <c r="N36" s="906"/>
    </row>
    <row r="37" spans="1:16" s="904" customFormat="1" ht="20.100000000000001" customHeight="1">
      <c r="A37" s="905"/>
      <c r="J37" s="906"/>
      <c r="K37" s="906"/>
      <c r="L37" s="906"/>
      <c r="M37" s="906"/>
      <c r="N37" s="906"/>
    </row>
    <row r="38" spans="1:16" s="904" customFormat="1" ht="20.100000000000001" customHeight="1">
      <c r="A38" s="905"/>
      <c r="J38" s="906"/>
      <c r="K38" s="906"/>
      <c r="L38" s="906"/>
      <c r="M38" s="906"/>
      <c r="N38" s="906"/>
    </row>
  </sheetData>
  <customSheetViews>
    <customSheetView guid="{8B4C5619-54EF-4E9D-AF19-AC3668C76619}" showPageBreaks="1" showGridLines="0" printArea="1" view="pageBreakPreview">
      <selection activeCell="Q14" sqref="Q14"/>
      <rowBreaks count="4" manualBreakCount="4">
        <brk id="45" max="16383" man="1"/>
        <brk id="112" max="16383" man="1"/>
        <brk id="189" max="16383" man="1"/>
        <brk id="208" min="1" max="11" man="1"/>
      </rowBreaks>
      <pageMargins left="0.78740157480314965" right="0.78740157480314965" top="0.78740157480314965" bottom="0.78740157480314965" header="0" footer="0"/>
      <headerFooter alignWithMargins="0"/>
    </customSheetView>
  </customSheetViews>
  <mergeCells count="10">
    <mergeCell ref="P2:P3"/>
    <mergeCell ref="B2:B3"/>
    <mergeCell ref="C2:C3"/>
    <mergeCell ref="D2:D3"/>
    <mergeCell ref="E2:E3"/>
    <mergeCell ref="F2:K2"/>
    <mergeCell ref="L2:L3"/>
    <mergeCell ref="M2:M3"/>
    <mergeCell ref="N2:N3"/>
    <mergeCell ref="O2:O3"/>
  </mergeCells>
  <phoneticPr fontId="2"/>
  <conditionalFormatting sqref="A6:A21">
    <cfRule type="cellIs" dxfId="1" priority="1" stopIfTrue="1" operator="equal">
      <formula>0</formula>
    </cfRule>
  </conditionalFormatting>
  <pageMargins left="0.78740157480314965" right="0.78740157480314965" top="0.78740157480314965" bottom="0.78740157480314965" header="0" footer="0"/>
  <headerFooter alignWithMargins="0">
    <oddFooter>&amp;R&amp;D&amp;T</oddFooter>
  </headerFooter>
  <rowBreaks count="4" manualBreakCount="4">
    <brk id="61" max="16383" man="1"/>
    <brk id="128" max="16383" man="1"/>
    <brk id="205" max="16383" man="1"/>
    <brk id="224" max="10"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33"/>
  <sheetViews>
    <sheetView view="pageBreakPreview" zoomScaleNormal="75" zoomScaleSheetLayoutView="100" workbookViewId="0">
      <pane xSplit="1" ySplit="4" topLeftCell="B5" activePane="bottomRight" state="frozen"/>
      <selection pane="topRight" activeCell="B1" sqref="B1"/>
      <selection pane="bottomLeft" activeCell="A5" sqref="A5"/>
      <selection pane="bottomRight" activeCell="B5" sqref="B5:Q5"/>
    </sheetView>
  </sheetViews>
  <sheetFormatPr defaultRowHeight="12"/>
  <cols>
    <col min="1" max="1" width="13.625" style="823" customWidth="1"/>
    <col min="2" max="17" width="7.625" style="804" customWidth="1"/>
    <col min="18" max="16384" width="9" style="804"/>
  </cols>
  <sheetData>
    <row r="1" spans="1:23" s="177" customFormat="1" ht="16.5" customHeight="1">
      <c r="A1" s="282" t="s">
        <v>394</v>
      </c>
      <c r="B1" s="276"/>
      <c r="C1" s="276"/>
      <c r="D1" s="276"/>
      <c r="E1" s="276"/>
      <c r="F1" s="276"/>
      <c r="G1" s="276"/>
      <c r="H1" s="276"/>
      <c r="I1" s="276"/>
      <c r="J1" s="276"/>
      <c r="K1" s="276"/>
      <c r="L1" s="276"/>
      <c r="M1" s="276"/>
      <c r="N1" s="276"/>
      <c r="O1" s="276"/>
      <c r="P1" s="276"/>
      <c r="Q1" s="304" t="s">
        <v>810</v>
      </c>
      <c r="V1" s="114"/>
      <c r="W1" s="114"/>
    </row>
    <row r="2" spans="1:23" s="177" customFormat="1" ht="32.25" customHeight="1">
      <c r="A2" s="291"/>
      <c r="B2" s="1046" t="s">
        <v>395</v>
      </c>
      <c r="C2" s="1047"/>
      <c r="D2" s="1048"/>
      <c r="E2" s="1049" t="s">
        <v>396</v>
      </c>
      <c r="F2" s="1050"/>
      <c r="G2" s="1051"/>
      <c r="H2" s="1049" t="s">
        <v>397</v>
      </c>
      <c r="I2" s="1050"/>
      <c r="J2" s="1051"/>
      <c r="K2" s="1049" t="s">
        <v>398</v>
      </c>
      <c r="L2" s="1050"/>
      <c r="M2" s="1051"/>
      <c r="N2" s="1049" t="s">
        <v>60</v>
      </c>
      <c r="O2" s="1050"/>
      <c r="P2" s="1051"/>
      <c r="Q2" s="1042" t="s">
        <v>399</v>
      </c>
      <c r="V2" s="175"/>
      <c r="W2" s="175"/>
    </row>
    <row r="3" spans="1:23" s="900" customFormat="1" ht="24.75" customHeight="1">
      <c r="A3" s="296"/>
      <c r="B3" s="297" t="s">
        <v>400</v>
      </c>
      <c r="C3" s="298"/>
      <c r="D3" s="703" t="s">
        <v>350</v>
      </c>
      <c r="E3" s="297" t="s">
        <v>400</v>
      </c>
      <c r="F3" s="298"/>
      <c r="G3" s="703" t="s">
        <v>350</v>
      </c>
      <c r="H3" s="297" t="s">
        <v>400</v>
      </c>
      <c r="I3" s="298"/>
      <c r="J3" s="703" t="s">
        <v>350</v>
      </c>
      <c r="K3" s="297" t="s">
        <v>400</v>
      </c>
      <c r="L3" s="298"/>
      <c r="M3" s="703" t="s">
        <v>350</v>
      </c>
      <c r="N3" s="297" t="s">
        <v>400</v>
      </c>
      <c r="O3" s="298"/>
      <c r="P3" s="703" t="s">
        <v>350</v>
      </c>
      <c r="Q3" s="1043"/>
      <c r="V3" s="299"/>
      <c r="W3" s="299"/>
    </row>
    <row r="4" spans="1:23" s="177" customFormat="1" ht="45" customHeight="1">
      <c r="A4" s="292"/>
      <c r="B4" s="901"/>
      <c r="C4" s="293" t="s">
        <v>727</v>
      </c>
      <c r="D4" s="902"/>
      <c r="E4" s="901"/>
      <c r="F4" s="293" t="s">
        <v>727</v>
      </c>
      <c r="G4" s="902"/>
      <c r="H4" s="901"/>
      <c r="I4" s="293" t="s">
        <v>727</v>
      </c>
      <c r="J4" s="902"/>
      <c r="K4" s="901"/>
      <c r="L4" s="293" t="s">
        <v>727</v>
      </c>
      <c r="M4" s="902"/>
      <c r="N4" s="901"/>
      <c r="O4" s="293" t="s">
        <v>727</v>
      </c>
      <c r="P4" s="902"/>
      <c r="Q4" s="1044"/>
      <c r="R4" s="176"/>
      <c r="V4" s="175"/>
      <c r="W4" s="175"/>
    </row>
    <row r="5" spans="1:23" s="177" customFormat="1" ht="15" customHeight="1">
      <c r="A5" s="294" t="s">
        <v>552</v>
      </c>
      <c r="B5" s="315">
        <v>33211</v>
      </c>
      <c r="C5" s="315">
        <v>131</v>
      </c>
      <c r="D5" s="315">
        <v>36969</v>
      </c>
      <c r="E5" s="316">
        <v>4150</v>
      </c>
      <c r="F5" s="316">
        <v>512</v>
      </c>
      <c r="G5" s="316">
        <v>7129</v>
      </c>
      <c r="H5" s="316">
        <v>29540</v>
      </c>
      <c r="I5" s="316">
        <v>15429</v>
      </c>
      <c r="J5" s="316">
        <v>44155</v>
      </c>
      <c r="K5" s="316">
        <v>32278</v>
      </c>
      <c r="L5" s="316">
        <v>17023</v>
      </c>
      <c r="M5" s="316">
        <v>45161</v>
      </c>
      <c r="N5" s="316">
        <v>3329</v>
      </c>
      <c r="O5" s="316">
        <v>159</v>
      </c>
      <c r="P5" s="316">
        <v>5081</v>
      </c>
      <c r="Q5" s="316">
        <v>52943</v>
      </c>
      <c r="R5" s="176"/>
      <c r="V5" s="175"/>
      <c r="W5" s="175"/>
    </row>
    <row r="6" spans="1:23" s="878" customFormat="1" ht="15" customHeight="1">
      <c r="A6" s="248" t="s">
        <v>604</v>
      </c>
      <c r="B6" s="317">
        <f>IF(SUM(B7:B15)=0,"-",SUM(B7:B15))</f>
        <v>1644</v>
      </c>
      <c r="C6" s="317">
        <f t="shared" ref="C6:Q6" si="0">IF(SUM(C7:C15)=0,"-",SUM(C7:C15))</f>
        <v>10</v>
      </c>
      <c r="D6" s="317">
        <f t="shared" si="0"/>
        <v>1717</v>
      </c>
      <c r="E6" s="317">
        <f t="shared" si="0"/>
        <v>122</v>
      </c>
      <c r="F6" s="317" t="str">
        <f t="shared" si="0"/>
        <v>-</v>
      </c>
      <c r="G6" s="317">
        <f t="shared" si="0"/>
        <v>251</v>
      </c>
      <c r="H6" s="317">
        <f t="shared" si="0"/>
        <v>1412</v>
      </c>
      <c r="I6" s="317">
        <f t="shared" si="0"/>
        <v>89</v>
      </c>
      <c r="J6" s="317">
        <f t="shared" si="0"/>
        <v>1633</v>
      </c>
      <c r="K6" s="317">
        <f t="shared" si="0"/>
        <v>597</v>
      </c>
      <c r="L6" s="317">
        <f t="shared" si="0"/>
        <v>67</v>
      </c>
      <c r="M6" s="317">
        <f t="shared" si="0"/>
        <v>1016</v>
      </c>
      <c r="N6" s="317">
        <f t="shared" si="0"/>
        <v>440</v>
      </c>
      <c r="O6" s="317" t="str">
        <f t="shared" si="0"/>
        <v>-</v>
      </c>
      <c r="P6" s="317">
        <f t="shared" si="0"/>
        <v>524</v>
      </c>
      <c r="Q6" s="317">
        <f t="shared" si="0"/>
        <v>2233</v>
      </c>
      <c r="R6" s="139"/>
      <c r="S6" s="139"/>
      <c r="V6" s="178"/>
      <c r="W6" s="178"/>
    </row>
    <row r="7" spans="1:23" s="177" customFormat="1" ht="15" customHeight="1">
      <c r="A7" s="696" t="s">
        <v>351</v>
      </c>
      <c r="B7" s="318">
        <v>1</v>
      </c>
      <c r="C7" s="319" t="s">
        <v>847</v>
      </c>
      <c r="D7" s="318">
        <v>1</v>
      </c>
      <c r="E7" s="318">
        <v>1</v>
      </c>
      <c r="F7" s="319" t="s">
        <v>847</v>
      </c>
      <c r="G7" s="318">
        <v>1</v>
      </c>
      <c r="H7" s="318">
        <v>1</v>
      </c>
      <c r="I7" s="318" t="s">
        <v>847</v>
      </c>
      <c r="J7" s="318">
        <v>1</v>
      </c>
      <c r="K7" s="318" t="s">
        <v>847</v>
      </c>
      <c r="L7" s="318" t="s">
        <v>847</v>
      </c>
      <c r="M7" s="318" t="s">
        <v>847</v>
      </c>
      <c r="N7" s="318">
        <v>225</v>
      </c>
      <c r="O7" s="319" t="s">
        <v>847</v>
      </c>
      <c r="P7" s="318">
        <v>225</v>
      </c>
      <c r="Q7" s="318">
        <v>121</v>
      </c>
      <c r="R7" s="108"/>
      <c r="S7" s="108"/>
      <c r="V7" s="114"/>
      <c r="W7" s="114"/>
    </row>
    <row r="8" spans="1:23" s="177" customFormat="1" ht="15" customHeight="1">
      <c r="A8" s="697" t="s">
        <v>605</v>
      </c>
      <c r="B8" s="319">
        <v>1244</v>
      </c>
      <c r="C8" s="319" t="s">
        <v>847</v>
      </c>
      <c r="D8" s="319">
        <v>1244</v>
      </c>
      <c r="E8" s="319">
        <v>4</v>
      </c>
      <c r="F8" s="319" t="s">
        <v>847</v>
      </c>
      <c r="G8" s="319">
        <v>4</v>
      </c>
      <c r="H8" s="319">
        <v>1099</v>
      </c>
      <c r="I8" s="319">
        <v>76</v>
      </c>
      <c r="J8" s="319">
        <v>1147</v>
      </c>
      <c r="K8" s="319">
        <v>103</v>
      </c>
      <c r="L8" s="319">
        <v>32</v>
      </c>
      <c r="M8" s="319">
        <v>365</v>
      </c>
      <c r="N8" s="319">
        <v>33</v>
      </c>
      <c r="O8" s="319" t="s">
        <v>847</v>
      </c>
      <c r="P8" s="319">
        <v>35</v>
      </c>
      <c r="Q8" s="319">
        <v>1175</v>
      </c>
      <c r="R8" s="108"/>
      <c r="S8" s="108"/>
      <c r="V8" s="114"/>
      <c r="W8" s="114"/>
    </row>
    <row r="9" spans="1:23" s="177" customFormat="1" ht="15" customHeight="1">
      <c r="A9" s="697" t="s">
        <v>606</v>
      </c>
      <c r="B9" s="319">
        <v>165</v>
      </c>
      <c r="C9" s="319" t="s">
        <v>847</v>
      </c>
      <c r="D9" s="319">
        <v>168</v>
      </c>
      <c r="E9" s="319">
        <v>48</v>
      </c>
      <c r="F9" s="319" t="s">
        <v>847</v>
      </c>
      <c r="G9" s="319">
        <v>103</v>
      </c>
      <c r="H9" s="319">
        <v>187</v>
      </c>
      <c r="I9" s="319">
        <v>6</v>
      </c>
      <c r="J9" s="319">
        <v>240</v>
      </c>
      <c r="K9" s="319">
        <v>239</v>
      </c>
      <c r="L9" s="319">
        <v>11</v>
      </c>
      <c r="M9" s="319">
        <v>306</v>
      </c>
      <c r="N9" s="319">
        <v>82</v>
      </c>
      <c r="O9" s="319" t="s">
        <v>847</v>
      </c>
      <c r="P9" s="319">
        <v>130</v>
      </c>
      <c r="Q9" s="319">
        <v>256</v>
      </c>
      <c r="R9" s="108"/>
      <c r="S9" s="108"/>
      <c r="V9" s="114"/>
      <c r="W9" s="114"/>
    </row>
    <row r="10" spans="1:23" s="177" customFormat="1" ht="15" customHeight="1">
      <c r="A10" s="697" t="s">
        <v>620</v>
      </c>
      <c r="B10" s="319">
        <v>44</v>
      </c>
      <c r="C10" s="319">
        <v>10</v>
      </c>
      <c r="D10" s="319">
        <v>91</v>
      </c>
      <c r="E10" s="319">
        <v>51</v>
      </c>
      <c r="F10" s="319" t="s">
        <v>847</v>
      </c>
      <c r="G10" s="319">
        <v>113</v>
      </c>
      <c r="H10" s="319">
        <v>51</v>
      </c>
      <c r="I10" s="319">
        <v>2</v>
      </c>
      <c r="J10" s="319">
        <v>113</v>
      </c>
      <c r="K10" s="319">
        <v>37</v>
      </c>
      <c r="L10" s="319">
        <v>10</v>
      </c>
      <c r="M10" s="319">
        <v>97</v>
      </c>
      <c r="N10" s="319">
        <v>53</v>
      </c>
      <c r="O10" s="319" t="s">
        <v>847</v>
      </c>
      <c r="P10" s="319">
        <v>73</v>
      </c>
      <c r="Q10" s="319">
        <v>270</v>
      </c>
      <c r="R10" s="108"/>
      <c r="S10" s="108"/>
      <c r="V10" s="114"/>
      <c r="W10" s="114"/>
    </row>
    <row r="11" spans="1:23" s="177" customFormat="1" ht="15" customHeight="1">
      <c r="A11" s="697" t="s">
        <v>608</v>
      </c>
      <c r="B11" s="319">
        <v>53</v>
      </c>
      <c r="C11" s="319" t="s">
        <v>847</v>
      </c>
      <c r="D11" s="319">
        <v>53</v>
      </c>
      <c r="E11" s="319">
        <v>2</v>
      </c>
      <c r="F11" s="319" t="s">
        <v>847</v>
      </c>
      <c r="G11" s="319">
        <v>3</v>
      </c>
      <c r="H11" s="319">
        <v>12</v>
      </c>
      <c r="I11" s="319" t="s">
        <v>847</v>
      </c>
      <c r="J11" s="319">
        <v>24</v>
      </c>
      <c r="K11" s="319">
        <v>22</v>
      </c>
      <c r="L11" s="319" t="s">
        <v>847</v>
      </c>
      <c r="M11" s="319">
        <v>26</v>
      </c>
      <c r="N11" s="319">
        <v>11</v>
      </c>
      <c r="O11" s="319" t="s">
        <v>847</v>
      </c>
      <c r="P11" s="319">
        <v>15</v>
      </c>
      <c r="Q11" s="319" t="s">
        <v>847</v>
      </c>
      <c r="R11" s="108"/>
      <c r="S11" s="108"/>
      <c r="V11" s="114"/>
      <c r="W11" s="114"/>
    </row>
    <row r="12" spans="1:23" s="177" customFormat="1" ht="15" customHeight="1">
      <c r="A12" s="697" t="s">
        <v>621</v>
      </c>
      <c r="B12" s="319">
        <v>56</v>
      </c>
      <c r="C12" s="319" t="s">
        <v>847</v>
      </c>
      <c r="D12" s="319">
        <v>56</v>
      </c>
      <c r="E12" s="319" t="s">
        <v>851</v>
      </c>
      <c r="F12" s="319" t="s">
        <v>847</v>
      </c>
      <c r="G12" s="319" t="s">
        <v>847</v>
      </c>
      <c r="H12" s="319">
        <v>9</v>
      </c>
      <c r="I12" s="319" t="s">
        <v>851</v>
      </c>
      <c r="J12" s="319">
        <v>9</v>
      </c>
      <c r="K12" s="319">
        <v>110</v>
      </c>
      <c r="L12" s="319" t="s">
        <v>847</v>
      </c>
      <c r="M12" s="319">
        <v>110</v>
      </c>
      <c r="N12" s="319" t="s">
        <v>847</v>
      </c>
      <c r="O12" s="319" t="s">
        <v>847</v>
      </c>
      <c r="P12" s="319" t="s">
        <v>847</v>
      </c>
      <c r="Q12" s="319">
        <v>101</v>
      </c>
      <c r="R12" s="108"/>
      <c r="S12" s="108"/>
      <c r="V12" s="114"/>
      <c r="W12" s="114"/>
    </row>
    <row r="13" spans="1:23" s="177" customFormat="1" ht="15" customHeight="1">
      <c r="A13" s="697" t="s">
        <v>622</v>
      </c>
      <c r="B13" s="319">
        <v>31</v>
      </c>
      <c r="C13" s="319" t="s">
        <v>851</v>
      </c>
      <c r="D13" s="319">
        <v>48</v>
      </c>
      <c r="E13" s="319">
        <v>15</v>
      </c>
      <c r="F13" s="319" t="s">
        <v>847</v>
      </c>
      <c r="G13" s="319">
        <v>25</v>
      </c>
      <c r="H13" s="319">
        <v>42</v>
      </c>
      <c r="I13" s="319">
        <v>3</v>
      </c>
      <c r="J13" s="319">
        <v>86</v>
      </c>
      <c r="K13" s="319">
        <v>55</v>
      </c>
      <c r="L13" s="319">
        <v>14</v>
      </c>
      <c r="M13" s="319">
        <v>79</v>
      </c>
      <c r="N13" s="319">
        <v>33</v>
      </c>
      <c r="O13" s="319" t="s">
        <v>847</v>
      </c>
      <c r="P13" s="319">
        <v>40</v>
      </c>
      <c r="Q13" s="319">
        <v>143</v>
      </c>
      <c r="R13" s="108"/>
      <c r="S13" s="108"/>
      <c r="V13" s="114"/>
      <c r="W13" s="114"/>
    </row>
    <row r="14" spans="1:23" s="177" customFormat="1" ht="15" customHeight="1">
      <c r="A14" s="697" t="s">
        <v>611</v>
      </c>
      <c r="B14" s="319">
        <v>19</v>
      </c>
      <c r="C14" s="319" t="s">
        <v>847</v>
      </c>
      <c r="D14" s="319">
        <v>20</v>
      </c>
      <c r="E14" s="319" t="s">
        <v>847</v>
      </c>
      <c r="F14" s="319" t="s">
        <v>847</v>
      </c>
      <c r="G14" s="319" t="s">
        <v>847</v>
      </c>
      <c r="H14" s="319">
        <v>1</v>
      </c>
      <c r="I14" s="319" t="s">
        <v>851</v>
      </c>
      <c r="J14" s="319">
        <v>1</v>
      </c>
      <c r="K14" s="319">
        <v>2</v>
      </c>
      <c r="L14" s="319" t="s">
        <v>847</v>
      </c>
      <c r="M14" s="319">
        <v>2</v>
      </c>
      <c r="N14" s="319">
        <v>2</v>
      </c>
      <c r="O14" s="319" t="s">
        <v>847</v>
      </c>
      <c r="P14" s="319">
        <v>2</v>
      </c>
      <c r="Q14" s="319">
        <v>7</v>
      </c>
      <c r="R14" s="108"/>
      <c r="S14" s="108"/>
      <c r="V14" s="114"/>
      <c r="W14" s="114"/>
    </row>
    <row r="15" spans="1:23" s="177" customFormat="1" ht="15" customHeight="1">
      <c r="A15" s="698" t="s">
        <v>612</v>
      </c>
      <c r="B15" s="320">
        <v>31</v>
      </c>
      <c r="C15" s="319" t="s">
        <v>851</v>
      </c>
      <c r="D15" s="320">
        <v>36</v>
      </c>
      <c r="E15" s="320">
        <v>1</v>
      </c>
      <c r="F15" s="319" t="s">
        <v>847</v>
      </c>
      <c r="G15" s="320">
        <v>2</v>
      </c>
      <c r="H15" s="320">
        <v>10</v>
      </c>
      <c r="I15" s="320">
        <v>2</v>
      </c>
      <c r="J15" s="320">
        <v>12</v>
      </c>
      <c r="K15" s="320">
        <v>29</v>
      </c>
      <c r="L15" s="320" t="s">
        <v>847</v>
      </c>
      <c r="M15" s="320">
        <v>31</v>
      </c>
      <c r="N15" s="320">
        <v>1</v>
      </c>
      <c r="O15" s="319" t="s">
        <v>847</v>
      </c>
      <c r="P15" s="320">
        <v>4</v>
      </c>
      <c r="Q15" s="320">
        <v>160</v>
      </c>
      <c r="R15" s="108"/>
      <c r="S15" s="108"/>
      <c r="V15" s="114"/>
      <c r="W15" s="114"/>
    </row>
    <row r="16" spans="1:23" s="177" customFormat="1" ht="15" customHeight="1">
      <c r="A16" s="248" t="s">
        <v>624</v>
      </c>
      <c r="B16" s="317">
        <f>IF(SUM(B17:B18)=0,"-",SUM(B17:B18))</f>
        <v>201</v>
      </c>
      <c r="C16" s="317" t="str">
        <f t="shared" ref="C16:Q16" si="1">IF(SUM(C17:C18)=0,"-",SUM(C17:C18))</f>
        <v>-</v>
      </c>
      <c r="D16" s="317">
        <f t="shared" si="1"/>
        <v>256</v>
      </c>
      <c r="E16" s="317">
        <f t="shared" si="1"/>
        <v>125</v>
      </c>
      <c r="F16" s="317" t="str">
        <f t="shared" si="1"/>
        <v>-</v>
      </c>
      <c r="G16" s="317">
        <f t="shared" si="1"/>
        <v>125</v>
      </c>
      <c r="H16" s="317">
        <f t="shared" si="1"/>
        <v>337</v>
      </c>
      <c r="I16" s="317">
        <f t="shared" si="1"/>
        <v>30</v>
      </c>
      <c r="J16" s="317">
        <f t="shared" si="1"/>
        <v>342</v>
      </c>
      <c r="K16" s="317">
        <f t="shared" si="1"/>
        <v>34</v>
      </c>
      <c r="L16" s="317">
        <f t="shared" si="1"/>
        <v>34</v>
      </c>
      <c r="M16" s="317">
        <f t="shared" si="1"/>
        <v>34</v>
      </c>
      <c r="N16" s="317">
        <f t="shared" si="1"/>
        <v>23</v>
      </c>
      <c r="O16" s="317" t="str">
        <f t="shared" si="1"/>
        <v>-</v>
      </c>
      <c r="P16" s="317">
        <f t="shared" si="1"/>
        <v>20</v>
      </c>
      <c r="Q16" s="317">
        <f t="shared" si="1"/>
        <v>34</v>
      </c>
      <c r="R16" s="108"/>
      <c r="S16" s="108"/>
      <c r="V16" s="114"/>
      <c r="W16" s="114"/>
    </row>
    <row r="17" spans="1:23" s="177" customFormat="1" ht="15" customHeight="1">
      <c r="A17" s="696" t="s">
        <v>351</v>
      </c>
      <c r="B17" s="318" t="s">
        <v>840</v>
      </c>
      <c r="C17" s="318" t="s">
        <v>840</v>
      </c>
      <c r="D17" s="318" t="s">
        <v>840</v>
      </c>
      <c r="E17" s="318" t="s">
        <v>840</v>
      </c>
      <c r="F17" s="318" t="s">
        <v>840</v>
      </c>
      <c r="G17" s="318" t="s">
        <v>840</v>
      </c>
      <c r="H17" s="318">
        <v>1</v>
      </c>
      <c r="I17" s="318" t="s">
        <v>840</v>
      </c>
      <c r="J17" s="318" t="s">
        <v>840</v>
      </c>
      <c r="K17" s="318" t="s">
        <v>840</v>
      </c>
      <c r="L17" s="318" t="s">
        <v>840</v>
      </c>
      <c r="M17" s="318" t="s">
        <v>840</v>
      </c>
      <c r="N17" s="318">
        <v>3</v>
      </c>
      <c r="O17" s="318" t="s">
        <v>840</v>
      </c>
      <c r="P17" s="318" t="s">
        <v>840</v>
      </c>
      <c r="Q17" s="318">
        <v>4</v>
      </c>
      <c r="R17" s="108"/>
      <c r="S17" s="108"/>
      <c r="V17" s="114"/>
      <c r="W17" s="114"/>
    </row>
    <row r="18" spans="1:23" s="177" customFormat="1" ht="15" customHeight="1">
      <c r="A18" s="697" t="s">
        <v>623</v>
      </c>
      <c r="B18" s="320">
        <v>201</v>
      </c>
      <c r="C18" s="320" t="s">
        <v>840</v>
      </c>
      <c r="D18" s="320">
        <v>256</v>
      </c>
      <c r="E18" s="320">
        <v>125</v>
      </c>
      <c r="F18" s="320" t="s">
        <v>840</v>
      </c>
      <c r="G18" s="320">
        <v>125</v>
      </c>
      <c r="H18" s="320">
        <v>336</v>
      </c>
      <c r="I18" s="320">
        <v>30</v>
      </c>
      <c r="J18" s="320">
        <v>342</v>
      </c>
      <c r="K18" s="320">
        <v>34</v>
      </c>
      <c r="L18" s="320">
        <v>34</v>
      </c>
      <c r="M18" s="320">
        <v>34</v>
      </c>
      <c r="N18" s="320">
        <v>20</v>
      </c>
      <c r="O18" s="320" t="s">
        <v>840</v>
      </c>
      <c r="P18" s="320">
        <v>20</v>
      </c>
      <c r="Q18" s="320">
        <v>30</v>
      </c>
      <c r="R18" s="108"/>
      <c r="S18" s="108"/>
      <c r="V18" s="114"/>
      <c r="W18" s="114"/>
    </row>
    <row r="19" spans="1:23" s="177" customFormat="1" ht="15" customHeight="1">
      <c r="A19" s="248" t="s">
        <v>615</v>
      </c>
      <c r="B19" s="317">
        <f>IF(SUM(B20:B24)=0,"-",SUM(B20:B24))</f>
        <v>447</v>
      </c>
      <c r="C19" s="317">
        <f t="shared" ref="C19:Q19" si="2">IF(SUM(C20:C24)=0,"-",SUM(C20:C24))</f>
        <v>1</v>
      </c>
      <c r="D19" s="317">
        <f t="shared" si="2"/>
        <v>641</v>
      </c>
      <c r="E19" s="317">
        <f t="shared" si="2"/>
        <v>247</v>
      </c>
      <c r="F19" s="317" t="str">
        <f t="shared" si="2"/>
        <v>-</v>
      </c>
      <c r="G19" s="317">
        <f t="shared" si="2"/>
        <v>1012</v>
      </c>
      <c r="H19" s="317">
        <f t="shared" si="2"/>
        <v>243</v>
      </c>
      <c r="I19" s="317">
        <f t="shared" si="2"/>
        <v>5</v>
      </c>
      <c r="J19" s="317">
        <f t="shared" si="2"/>
        <v>779</v>
      </c>
      <c r="K19" s="317">
        <f t="shared" si="2"/>
        <v>356</v>
      </c>
      <c r="L19" s="317">
        <f t="shared" si="2"/>
        <v>13</v>
      </c>
      <c r="M19" s="317">
        <f t="shared" si="2"/>
        <v>453</v>
      </c>
      <c r="N19" s="317">
        <f t="shared" si="2"/>
        <v>62</v>
      </c>
      <c r="O19" s="317" t="str">
        <f t="shared" si="2"/>
        <v>-</v>
      </c>
      <c r="P19" s="317">
        <f t="shared" si="2"/>
        <v>78</v>
      </c>
      <c r="Q19" s="317">
        <f t="shared" si="2"/>
        <v>440</v>
      </c>
      <c r="R19" s="108"/>
      <c r="S19" s="108"/>
      <c r="V19" s="114"/>
      <c r="W19" s="114"/>
    </row>
    <row r="20" spans="1:23" s="177" customFormat="1" ht="15" customHeight="1">
      <c r="A20" s="697" t="s">
        <v>351</v>
      </c>
      <c r="B20" s="318" t="s">
        <v>824</v>
      </c>
      <c r="C20" s="318" t="s">
        <v>825</v>
      </c>
      <c r="D20" s="318" t="s">
        <v>824</v>
      </c>
      <c r="E20" s="318">
        <v>2</v>
      </c>
      <c r="F20" s="318" t="s">
        <v>824</v>
      </c>
      <c r="G20" s="318">
        <v>2</v>
      </c>
      <c r="H20" s="318">
        <v>1</v>
      </c>
      <c r="I20" s="318" t="s">
        <v>824</v>
      </c>
      <c r="J20" s="318">
        <v>1</v>
      </c>
      <c r="K20" s="318" t="s">
        <v>825</v>
      </c>
      <c r="L20" s="318" t="s">
        <v>825</v>
      </c>
      <c r="M20" s="318" t="s">
        <v>825</v>
      </c>
      <c r="N20" s="318">
        <v>2</v>
      </c>
      <c r="O20" s="318" t="s">
        <v>825</v>
      </c>
      <c r="P20" s="318">
        <v>4</v>
      </c>
      <c r="Q20" s="318">
        <v>5</v>
      </c>
      <c r="R20" s="108"/>
      <c r="S20" s="108"/>
      <c r="V20" s="114"/>
      <c r="W20" s="114"/>
    </row>
    <row r="21" spans="1:23" s="177" customFormat="1" ht="15" customHeight="1">
      <c r="A21" s="697" t="s">
        <v>616</v>
      </c>
      <c r="B21" s="319">
        <v>119</v>
      </c>
      <c r="C21" s="319" t="s">
        <v>825</v>
      </c>
      <c r="D21" s="319">
        <v>289</v>
      </c>
      <c r="E21" s="319">
        <v>233</v>
      </c>
      <c r="F21" s="319" t="s">
        <v>825</v>
      </c>
      <c r="G21" s="319">
        <v>997</v>
      </c>
      <c r="H21" s="319">
        <v>69</v>
      </c>
      <c r="I21" s="319">
        <v>3</v>
      </c>
      <c r="J21" s="319">
        <v>494</v>
      </c>
      <c r="K21" s="319">
        <v>3</v>
      </c>
      <c r="L21" s="319">
        <v>1</v>
      </c>
      <c r="M21" s="319">
        <v>3</v>
      </c>
      <c r="N21" s="319">
        <v>23</v>
      </c>
      <c r="O21" s="319" t="s">
        <v>825</v>
      </c>
      <c r="P21" s="319">
        <v>33</v>
      </c>
      <c r="Q21" s="319">
        <v>23</v>
      </c>
      <c r="R21" s="108"/>
      <c r="S21" s="108"/>
      <c r="V21" s="114"/>
      <c r="W21" s="114"/>
    </row>
    <row r="22" spans="1:23" s="177" customFormat="1" ht="15" customHeight="1">
      <c r="A22" s="697" t="s">
        <v>617</v>
      </c>
      <c r="B22" s="319">
        <v>247</v>
      </c>
      <c r="C22" s="319" t="s">
        <v>241</v>
      </c>
      <c r="D22" s="319">
        <v>247</v>
      </c>
      <c r="E22" s="319">
        <v>9</v>
      </c>
      <c r="F22" s="319" t="s">
        <v>824</v>
      </c>
      <c r="G22" s="319">
        <v>9</v>
      </c>
      <c r="H22" s="319">
        <v>89</v>
      </c>
      <c r="I22" s="319" t="s">
        <v>241</v>
      </c>
      <c r="J22" s="319">
        <v>90</v>
      </c>
      <c r="K22" s="319">
        <v>184</v>
      </c>
      <c r="L22" s="319" t="s">
        <v>241</v>
      </c>
      <c r="M22" s="319">
        <v>187</v>
      </c>
      <c r="N22" s="319">
        <v>23</v>
      </c>
      <c r="O22" s="319" t="s">
        <v>241</v>
      </c>
      <c r="P22" s="319">
        <v>23</v>
      </c>
      <c r="Q22" s="319">
        <v>227</v>
      </c>
      <c r="R22" s="108"/>
      <c r="S22" s="108"/>
      <c r="V22" s="114"/>
      <c r="W22" s="114"/>
    </row>
    <row r="23" spans="1:23" s="177" customFormat="1" ht="15" customHeight="1">
      <c r="A23" s="697" t="s">
        <v>618</v>
      </c>
      <c r="B23" s="319">
        <v>46</v>
      </c>
      <c r="C23" s="319">
        <v>1</v>
      </c>
      <c r="D23" s="319">
        <v>47</v>
      </c>
      <c r="E23" s="319">
        <v>1</v>
      </c>
      <c r="F23" s="319" t="s">
        <v>824</v>
      </c>
      <c r="G23" s="319">
        <v>2</v>
      </c>
      <c r="H23" s="319">
        <v>38</v>
      </c>
      <c r="I23" s="319">
        <v>1</v>
      </c>
      <c r="J23" s="319">
        <v>84</v>
      </c>
      <c r="K23" s="319">
        <v>97</v>
      </c>
      <c r="L23" s="319">
        <v>5</v>
      </c>
      <c r="M23" s="319">
        <v>100</v>
      </c>
      <c r="N23" s="319">
        <v>1</v>
      </c>
      <c r="O23" s="319" t="s">
        <v>825</v>
      </c>
      <c r="P23" s="319">
        <v>1</v>
      </c>
      <c r="Q23" s="319">
        <v>52</v>
      </c>
      <c r="R23" s="108"/>
      <c r="S23" s="108"/>
      <c r="V23" s="114"/>
      <c r="W23" s="114"/>
    </row>
    <row r="24" spans="1:23" s="177" customFormat="1" ht="15" customHeight="1">
      <c r="A24" s="698" t="s">
        <v>619</v>
      </c>
      <c r="B24" s="320">
        <v>35</v>
      </c>
      <c r="C24" s="320" t="s">
        <v>826</v>
      </c>
      <c r="D24" s="320">
        <v>58</v>
      </c>
      <c r="E24" s="320">
        <v>2</v>
      </c>
      <c r="F24" s="320" t="s">
        <v>241</v>
      </c>
      <c r="G24" s="320">
        <v>2</v>
      </c>
      <c r="H24" s="320">
        <v>46</v>
      </c>
      <c r="I24" s="320">
        <v>1</v>
      </c>
      <c r="J24" s="320">
        <v>110</v>
      </c>
      <c r="K24" s="320">
        <v>72</v>
      </c>
      <c r="L24" s="320">
        <v>7</v>
      </c>
      <c r="M24" s="320">
        <v>163</v>
      </c>
      <c r="N24" s="320">
        <v>13</v>
      </c>
      <c r="O24" s="320" t="s">
        <v>241</v>
      </c>
      <c r="P24" s="320">
        <v>17</v>
      </c>
      <c r="Q24" s="320">
        <v>133</v>
      </c>
      <c r="R24" s="108"/>
      <c r="S24" s="108"/>
      <c r="V24" s="114"/>
      <c r="W24" s="114"/>
    </row>
    <row r="25" spans="1:23" s="177" customFormat="1" ht="15" customHeight="1">
      <c r="A25" s="417" t="s">
        <v>520</v>
      </c>
      <c r="B25" s="321"/>
      <c r="C25" s="321"/>
      <c r="D25" s="321"/>
      <c r="E25" s="321"/>
      <c r="F25" s="321"/>
      <c r="G25" s="321"/>
      <c r="H25" s="321"/>
      <c r="I25" s="321"/>
      <c r="J25" s="321"/>
      <c r="K25" s="321"/>
      <c r="L25" s="321"/>
      <c r="M25" s="321"/>
      <c r="N25" s="321"/>
      <c r="O25" s="321"/>
      <c r="P25" s="321"/>
      <c r="Q25" s="321"/>
      <c r="R25" s="108"/>
      <c r="S25" s="108"/>
      <c r="V25" s="114"/>
      <c r="W25" s="114"/>
    </row>
    <row r="26" spans="1:23" s="177" customFormat="1" ht="13.5" customHeight="1">
      <c r="A26" s="144"/>
      <c r="B26" s="145"/>
      <c r="C26" s="145"/>
      <c r="D26" s="145"/>
      <c r="E26" s="145"/>
      <c r="F26" s="145"/>
      <c r="G26" s="145"/>
      <c r="H26" s="145"/>
      <c r="I26" s="145"/>
      <c r="J26" s="145"/>
      <c r="K26" s="145"/>
      <c r="L26" s="145"/>
      <c r="M26" s="145"/>
      <c r="N26" s="145"/>
      <c r="O26" s="145"/>
      <c r="P26" s="145"/>
      <c r="Q26" s="145"/>
      <c r="R26" s="108"/>
      <c r="S26" s="108"/>
      <c r="V26" s="114"/>
      <c r="W26" s="114"/>
    </row>
    <row r="27" spans="1:23" s="177" customFormat="1" ht="13.5" customHeight="1">
      <c r="A27" s="144"/>
      <c r="B27" s="145"/>
      <c r="C27" s="145"/>
      <c r="D27" s="145"/>
      <c r="E27" s="145"/>
      <c r="F27" s="145"/>
      <c r="G27" s="145"/>
      <c r="H27" s="145"/>
      <c r="I27" s="145"/>
      <c r="J27" s="145"/>
      <c r="K27" s="145"/>
      <c r="L27" s="145"/>
      <c r="M27" s="145"/>
      <c r="N27" s="145"/>
      <c r="O27" s="145"/>
      <c r="P27" s="145"/>
      <c r="Q27" s="145"/>
      <c r="R27" s="108"/>
      <c r="S27" s="108"/>
      <c r="V27" s="114"/>
      <c r="W27" s="114"/>
    </row>
    <row r="28" spans="1:23" s="177" customFormat="1" ht="13.5" customHeight="1">
      <c r="V28" s="114"/>
      <c r="W28" s="114"/>
    </row>
    <row r="29" spans="1:23" s="116" customFormat="1" ht="13.5" customHeight="1">
      <c r="A29" s="692"/>
      <c r="B29" s="692"/>
      <c r="C29" s="692"/>
      <c r="D29" s="692"/>
      <c r="E29" s="692"/>
      <c r="F29" s="692"/>
      <c r="G29" s="180"/>
      <c r="H29" s="180"/>
      <c r="I29" s="180"/>
      <c r="J29" s="180"/>
      <c r="K29" s="180"/>
      <c r="L29" s="180"/>
      <c r="M29" s="180"/>
      <c r="N29" s="180"/>
      <c r="O29" s="180"/>
      <c r="P29" s="180"/>
      <c r="Q29" s="180"/>
    </row>
    <row r="30" spans="1:23" s="116" customFormat="1" ht="13.5">
      <c r="A30" s="1045"/>
      <c r="B30" s="1045"/>
      <c r="C30" s="1045"/>
      <c r="D30" s="1045"/>
      <c r="E30" s="1045"/>
      <c r="F30" s="692"/>
      <c r="G30" s="180"/>
      <c r="H30" s="180"/>
      <c r="I30" s="180"/>
      <c r="J30" s="180"/>
      <c r="K30" s="180"/>
      <c r="L30" s="180"/>
      <c r="M30" s="180"/>
      <c r="N30" s="180"/>
      <c r="O30" s="180"/>
      <c r="P30" s="180"/>
      <c r="Q30" s="180"/>
    </row>
    <row r="31" spans="1:23" s="177" customFormat="1" ht="15">
      <c r="A31" s="179"/>
      <c r="B31" s="114"/>
      <c r="C31" s="114"/>
      <c r="D31" s="114"/>
      <c r="E31" s="114"/>
      <c r="F31" s="114"/>
      <c r="G31" s="114"/>
      <c r="H31" s="114"/>
      <c r="I31" s="114"/>
      <c r="J31" s="114"/>
      <c r="K31" s="114"/>
      <c r="L31" s="114"/>
      <c r="M31" s="114"/>
      <c r="N31" s="114"/>
      <c r="O31" s="114"/>
      <c r="P31" s="114"/>
      <c r="Q31" s="114"/>
      <c r="R31" s="114"/>
      <c r="V31" s="114"/>
      <c r="W31" s="114"/>
    </row>
    <row r="32" spans="1:23" s="177" customFormat="1" ht="15">
      <c r="A32" s="179"/>
      <c r="B32" s="114"/>
      <c r="C32" s="114"/>
      <c r="D32" s="114"/>
      <c r="E32" s="114"/>
      <c r="F32" s="114"/>
      <c r="G32" s="114"/>
      <c r="H32" s="114"/>
      <c r="I32" s="114"/>
      <c r="J32" s="114"/>
      <c r="K32" s="114"/>
      <c r="L32" s="114"/>
      <c r="M32" s="114"/>
      <c r="N32" s="114"/>
      <c r="O32" s="114"/>
      <c r="P32" s="114"/>
      <c r="Q32" s="114"/>
      <c r="R32" s="114"/>
      <c r="V32" s="114"/>
      <c r="W32" s="114"/>
    </row>
    <row r="33" spans="1:23">
      <c r="A33" s="101"/>
      <c r="B33" s="103"/>
      <c r="C33" s="103"/>
      <c r="D33" s="103"/>
      <c r="E33" s="103"/>
      <c r="F33" s="103"/>
      <c r="G33" s="103"/>
      <c r="H33" s="103"/>
      <c r="I33" s="103"/>
      <c r="J33" s="103"/>
      <c r="K33" s="103"/>
      <c r="L33" s="103"/>
      <c r="M33" s="103"/>
      <c r="N33" s="103"/>
      <c r="O33" s="103"/>
      <c r="P33" s="103"/>
      <c r="Q33" s="103"/>
      <c r="R33" s="103"/>
      <c r="S33" s="103"/>
      <c r="T33" s="103"/>
      <c r="U33" s="103"/>
      <c r="V33" s="103"/>
      <c r="W33" s="103"/>
    </row>
  </sheetData>
  <customSheetViews>
    <customSheetView guid="{8B4C5619-54EF-4E9D-AF19-AC3668C76619}" showPageBreaks="1" showGridLines="0" printArea="1" view="pageBreakPreview" topLeftCell="A13">
      <selection activeCell="E27" sqref="E27"/>
      <pageMargins left="0.78740157480314965" right="0.78740157480314965" top="0.78740157480314965" bottom="0.78740157480314965" header="0" footer="0"/>
      <headerFooter alignWithMargins="0"/>
    </customSheetView>
  </customSheetViews>
  <mergeCells count="7">
    <mergeCell ref="Q2:Q4"/>
    <mergeCell ref="A30:E30"/>
    <mergeCell ref="B2:D2"/>
    <mergeCell ref="E2:G2"/>
    <mergeCell ref="H2:J2"/>
    <mergeCell ref="K2:M2"/>
    <mergeCell ref="N2:P2"/>
  </mergeCells>
  <phoneticPr fontId="2"/>
  <conditionalFormatting sqref="A7:A24">
    <cfRule type="cellIs" dxfId="0" priority="1" stopIfTrue="1" operator="equal">
      <formula>0</formula>
    </cfRule>
  </conditionalFormatting>
  <pageMargins left="0.59055118110236227" right="0.59055118110236227" top="0.78740157480314965" bottom="0.74803149606299213" header="0.31496062992125984" footer="0.31496062992125984"/>
  <headerFooter alignWithMargins="0">
    <oddFooter>&amp;R&amp;D&amp;T</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9"/>
  <sheetViews>
    <sheetView showGridLines="0" view="pageBreakPreview" zoomScaleNormal="25" zoomScaleSheetLayoutView="100" workbookViewId="0">
      <pane xSplit="3" ySplit="3" topLeftCell="D4" activePane="bottomRight" state="frozen"/>
      <selection pane="topRight" activeCell="D1" sqref="D1"/>
      <selection pane="bottomLeft" activeCell="A4" sqref="A4"/>
      <selection pane="bottomRight"/>
    </sheetView>
  </sheetViews>
  <sheetFormatPr defaultRowHeight="12"/>
  <cols>
    <col min="1" max="1" width="11.125" style="839" customWidth="1"/>
    <col min="2" max="2" width="2.5" style="839" customWidth="1"/>
    <col min="3" max="3" width="21.125" style="839" customWidth="1"/>
    <col min="4" max="14" width="7.875" style="840" customWidth="1"/>
    <col min="15" max="15" width="7.875" style="899" customWidth="1"/>
    <col min="16" max="16" width="7.875" style="840" customWidth="1"/>
    <col min="17" max="17" width="7.875" style="899" customWidth="1"/>
    <col min="18" max="16384" width="9" style="840"/>
  </cols>
  <sheetData>
    <row r="1" spans="1:17" s="882" customFormat="1" ht="16.5" customHeight="1">
      <c r="A1" s="300" t="s">
        <v>401</v>
      </c>
      <c r="B1" s="778"/>
      <c r="C1" s="692"/>
      <c r="D1" s="115"/>
      <c r="E1" s="116"/>
      <c r="F1" s="116"/>
      <c r="G1" s="116"/>
      <c r="H1" s="116"/>
      <c r="I1" s="116"/>
      <c r="J1" s="116"/>
      <c r="K1" s="116"/>
      <c r="L1" s="116"/>
      <c r="M1" s="116"/>
      <c r="N1" s="116"/>
      <c r="O1" s="117"/>
      <c r="P1" s="116"/>
      <c r="Q1" s="301" t="s">
        <v>810</v>
      </c>
    </row>
    <row r="2" spans="1:17" s="882" customFormat="1" ht="43.5" customHeight="1">
      <c r="A2" s="885"/>
      <c r="B2" s="1055"/>
      <c r="C2" s="1056"/>
      <c r="D2" s="1053" t="s">
        <v>291</v>
      </c>
      <c r="E2" s="1054"/>
      <c r="F2" s="1053" t="s">
        <v>292</v>
      </c>
      <c r="G2" s="1054"/>
      <c r="H2" s="1053" t="s">
        <v>402</v>
      </c>
      <c r="I2" s="1054"/>
      <c r="J2" s="1053" t="s">
        <v>403</v>
      </c>
      <c r="K2" s="1054"/>
      <c r="L2" s="1053" t="s">
        <v>404</v>
      </c>
      <c r="M2" s="1054"/>
      <c r="N2" s="1053" t="s">
        <v>294</v>
      </c>
      <c r="O2" s="1054"/>
      <c r="P2" s="1053" t="s">
        <v>60</v>
      </c>
      <c r="Q2" s="1054"/>
    </row>
    <row r="3" spans="1:17" s="886" customFormat="1" ht="18" customHeight="1">
      <c r="A3" s="418"/>
      <c r="B3" s="1057"/>
      <c r="C3" s="1058"/>
      <c r="D3" s="419" t="s">
        <v>400</v>
      </c>
      <c r="E3" s="419" t="s">
        <v>350</v>
      </c>
      <c r="F3" s="419" t="s">
        <v>400</v>
      </c>
      <c r="G3" s="419" t="s">
        <v>350</v>
      </c>
      <c r="H3" s="419" t="s">
        <v>400</v>
      </c>
      <c r="I3" s="419" t="s">
        <v>350</v>
      </c>
      <c r="J3" s="419" t="s">
        <v>400</v>
      </c>
      <c r="K3" s="419" t="s">
        <v>350</v>
      </c>
      <c r="L3" s="419" t="s">
        <v>400</v>
      </c>
      <c r="M3" s="419" t="s">
        <v>350</v>
      </c>
      <c r="N3" s="419" t="s">
        <v>400</v>
      </c>
      <c r="O3" s="419" t="s">
        <v>350</v>
      </c>
      <c r="P3" s="419" t="s">
        <v>400</v>
      </c>
      <c r="Q3" s="419" t="s">
        <v>350</v>
      </c>
    </row>
    <row r="4" spans="1:17" s="888" customFormat="1" ht="15" customHeight="1">
      <c r="A4" s="1062" t="s">
        <v>553</v>
      </c>
      <c r="B4" s="420" t="s">
        <v>405</v>
      </c>
      <c r="C4" s="887"/>
      <c r="D4" s="421">
        <v>2032</v>
      </c>
      <c r="E4" s="421">
        <v>2366</v>
      </c>
      <c r="F4" s="421">
        <v>32751</v>
      </c>
      <c r="G4" s="421">
        <v>36355</v>
      </c>
      <c r="H4" s="421">
        <v>11868</v>
      </c>
      <c r="I4" s="421">
        <v>12814</v>
      </c>
      <c r="J4" s="421">
        <v>2603</v>
      </c>
      <c r="K4" s="421">
        <v>3024</v>
      </c>
      <c r="L4" s="421">
        <v>20706</v>
      </c>
      <c r="M4" s="421">
        <v>23912</v>
      </c>
      <c r="N4" s="421">
        <v>6203</v>
      </c>
      <c r="O4" s="421">
        <v>9256</v>
      </c>
      <c r="P4" s="421">
        <v>2477</v>
      </c>
      <c r="Q4" s="421">
        <v>4197</v>
      </c>
    </row>
    <row r="5" spans="1:17" s="888" customFormat="1" ht="15" customHeight="1">
      <c r="A5" s="1063"/>
      <c r="B5" s="422"/>
      <c r="C5" s="423" t="s">
        <v>406</v>
      </c>
      <c r="D5" s="421">
        <v>933</v>
      </c>
      <c r="E5" s="421">
        <v>937</v>
      </c>
      <c r="F5" s="421">
        <v>13419</v>
      </c>
      <c r="G5" s="421">
        <v>14571</v>
      </c>
      <c r="H5" s="421">
        <v>3902</v>
      </c>
      <c r="I5" s="421">
        <v>4212</v>
      </c>
      <c r="J5" s="421">
        <v>993</v>
      </c>
      <c r="K5" s="421">
        <v>1083</v>
      </c>
      <c r="L5" s="421">
        <v>8607</v>
      </c>
      <c r="M5" s="421">
        <v>9381</v>
      </c>
      <c r="N5" s="421" t="s">
        <v>241</v>
      </c>
      <c r="O5" s="421" t="s">
        <v>241</v>
      </c>
      <c r="P5" s="421" t="s">
        <v>241</v>
      </c>
      <c r="Q5" s="421" t="s">
        <v>241</v>
      </c>
    </row>
    <row r="6" spans="1:17" s="888" customFormat="1" ht="31.5" customHeight="1">
      <c r="A6" s="1064"/>
      <c r="B6" s="422"/>
      <c r="C6" s="423" t="s">
        <v>701</v>
      </c>
      <c r="D6" s="421" t="s">
        <v>859</v>
      </c>
      <c r="E6" s="421" t="s">
        <v>859</v>
      </c>
      <c r="F6" s="421" t="s">
        <v>859</v>
      </c>
      <c r="G6" s="421" t="s">
        <v>859</v>
      </c>
      <c r="H6" s="421">
        <v>10902</v>
      </c>
      <c r="I6" s="421" t="s">
        <v>860</v>
      </c>
      <c r="J6" s="421">
        <v>2464</v>
      </c>
      <c r="K6" s="421" t="s">
        <v>859</v>
      </c>
      <c r="L6" s="421">
        <v>18640</v>
      </c>
      <c r="M6" s="421" t="s">
        <v>861</v>
      </c>
      <c r="N6" s="421" t="s">
        <v>860</v>
      </c>
      <c r="O6" s="421" t="s">
        <v>860</v>
      </c>
      <c r="P6" s="421" t="s">
        <v>860</v>
      </c>
      <c r="Q6" s="421" t="s">
        <v>860</v>
      </c>
    </row>
    <row r="7" spans="1:17" s="890" customFormat="1" ht="15" customHeight="1">
      <c r="A7" s="1067" t="s">
        <v>604</v>
      </c>
      <c r="B7" s="424" t="s">
        <v>405</v>
      </c>
      <c r="C7" s="889"/>
      <c r="D7" s="425">
        <f>IF(SUM(D10,D13,D16,D19,D22,D25,D28,D31,D34)=0,"-",SUM(D10,D13,D16,D19,D22,D25,D28,D31,D34))</f>
        <v>33</v>
      </c>
      <c r="E7" s="425">
        <f t="shared" ref="E7:Q7" si="0">IF(SUM(E10,E13,E16,E19,E22,E25,E28,E31,E34)=0,"-",SUM(E10,E13,E16,E19,E22,E25,E28,E31,E34))</f>
        <v>43</v>
      </c>
      <c r="F7" s="425">
        <f>IF(SUM(F10,F13,F16,F19,F22,F25,F28,F31,F34)=0,"-",SUM(F10,F13,F16,F19,F22,F25,F28,F31,F34))</f>
        <v>1565</v>
      </c>
      <c r="G7" s="425">
        <f t="shared" si="0"/>
        <v>1694</v>
      </c>
      <c r="H7" s="425">
        <f t="shared" si="0"/>
        <v>541</v>
      </c>
      <c r="I7" s="425">
        <f t="shared" si="0"/>
        <v>555</v>
      </c>
      <c r="J7" s="425">
        <f t="shared" si="0"/>
        <v>40</v>
      </c>
      <c r="K7" s="425">
        <f t="shared" si="0"/>
        <v>49</v>
      </c>
      <c r="L7" s="425">
        <f t="shared" si="0"/>
        <v>1051</v>
      </c>
      <c r="M7" s="425">
        <f t="shared" si="0"/>
        <v>1181</v>
      </c>
      <c r="N7" s="425">
        <f t="shared" si="0"/>
        <v>357</v>
      </c>
      <c r="O7" s="425">
        <f t="shared" si="0"/>
        <v>489</v>
      </c>
      <c r="P7" s="425">
        <f t="shared" si="0"/>
        <v>351</v>
      </c>
      <c r="Q7" s="425">
        <f t="shared" si="0"/>
        <v>548</v>
      </c>
    </row>
    <row r="8" spans="1:17" s="890" customFormat="1" ht="15" customHeight="1">
      <c r="A8" s="1068"/>
      <c r="B8" s="426"/>
      <c r="C8" s="427" t="s">
        <v>406</v>
      </c>
      <c r="D8" s="425" t="str">
        <f t="shared" ref="D8:Q9" si="1">IF(SUM(D11,D14,D17,D20,D23,D26,D29,D32,D35)=0,"-",SUM(D11,D14,D17,D20,D23,D26,D29,D32,D35))</f>
        <v>-</v>
      </c>
      <c r="E8" s="425" t="str">
        <f t="shared" si="1"/>
        <v>-</v>
      </c>
      <c r="F8" s="425">
        <f t="shared" si="1"/>
        <v>124</v>
      </c>
      <c r="G8" s="425">
        <f t="shared" si="1"/>
        <v>124</v>
      </c>
      <c r="H8" s="425">
        <f t="shared" si="1"/>
        <v>125</v>
      </c>
      <c r="I8" s="425">
        <f t="shared" si="1"/>
        <v>125</v>
      </c>
      <c r="J8" s="425" t="str">
        <f t="shared" si="1"/>
        <v>-</v>
      </c>
      <c r="K8" s="425" t="str">
        <f t="shared" si="1"/>
        <v>-</v>
      </c>
      <c r="L8" s="425" t="str">
        <f t="shared" si="1"/>
        <v>-</v>
      </c>
      <c r="M8" s="425" t="str">
        <f t="shared" si="1"/>
        <v>-</v>
      </c>
      <c r="N8" s="425" t="str">
        <f t="shared" si="1"/>
        <v>-</v>
      </c>
      <c r="O8" s="425" t="str">
        <f t="shared" si="1"/>
        <v>-</v>
      </c>
      <c r="P8" s="425" t="str">
        <f t="shared" si="1"/>
        <v>-</v>
      </c>
      <c r="Q8" s="425" t="str">
        <f t="shared" si="1"/>
        <v>-</v>
      </c>
    </row>
    <row r="9" spans="1:17" s="890" customFormat="1" ht="31.5" customHeight="1">
      <c r="A9" s="1069"/>
      <c r="B9" s="428"/>
      <c r="C9" s="427" t="s">
        <v>701</v>
      </c>
      <c r="D9" s="425" t="str">
        <f t="shared" si="1"/>
        <v>-</v>
      </c>
      <c r="E9" s="425" t="str">
        <f t="shared" si="1"/>
        <v>-</v>
      </c>
      <c r="F9" s="425" t="str">
        <f t="shared" si="1"/>
        <v>-</v>
      </c>
      <c r="G9" s="425" t="str">
        <f t="shared" si="1"/>
        <v>-</v>
      </c>
      <c r="H9" s="425">
        <f t="shared" si="1"/>
        <v>449</v>
      </c>
      <c r="I9" s="425" t="str">
        <f t="shared" si="1"/>
        <v>-</v>
      </c>
      <c r="J9" s="425">
        <f t="shared" si="1"/>
        <v>16</v>
      </c>
      <c r="K9" s="425" t="str">
        <f t="shared" si="1"/>
        <v>-</v>
      </c>
      <c r="L9" s="425">
        <f t="shared" si="1"/>
        <v>840</v>
      </c>
      <c r="M9" s="425" t="str">
        <f t="shared" si="1"/>
        <v>-</v>
      </c>
      <c r="N9" s="425" t="str">
        <f t="shared" si="1"/>
        <v>-</v>
      </c>
      <c r="O9" s="425" t="str">
        <f t="shared" si="1"/>
        <v>-</v>
      </c>
      <c r="P9" s="425" t="str">
        <f t="shared" si="1"/>
        <v>-</v>
      </c>
      <c r="Q9" s="425" t="str">
        <f t="shared" si="1"/>
        <v>-</v>
      </c>
    </row>
    <row r="10" spans="1:17" s="888" customFormat="1" ht="15" customHeight="1">
      <c r="A10" s="1066" t="s">
        <v>407</v>
      </c>
      <c r="B10" s="429" t="s">
        <v>405</v>
      </c>
      <c r="C10" s="891"/>
      <c r="D10" s="430" t="s">
        <v>854</v>
      </c>
      <c r="E10" s="430" t="s">
        <v>854</v>
      </c>
      <c r="F10" s="430">
        <v>25</v>
      </c>
      <c r="G10" s="430">
        <v>30</v>
      </c>
      <c r="H10" s="430">
        <v>20</v>
      </c>
      <c r="I10" s="430">
        <v>23</v>
      </c>
      <c r="J10" s="430">
        <v>6</v>
      </c>
      <c r="K10" s="430">
        <v>6</v>
      </c>
      <c r="L10" s="430" t="s">
        <v>854</v>
      </c>
      <c r="M10" s="430" t="s">
        <v>854</v>
      </c>
      <c r="N10" s="430" t="s">
        <v>854</v>
      </c>
      <c r="O10" s="430" t="s">
        <v>854</v>
      </c>
      <c r="P10" s="430" t="s">
        <v>854</v>
      </c>
      <c r="Q10" s="430" t="s">
        <v>854</v>
      </c>
    </row>
    <row r="11" spans="1:17" s="888" customFormat="1" ht="15" customHeight="1">
      <c r="A11" s="1060"/>
      <c r="B11" s="431"/>
      <c r="C11" s="432" t="s">
        <v>406</v>
      </c>
      <c r="D11" s="430" t="s">
        <v>854</v>
      </c>
      <c r="E11" s="430" t="s">
        <v>854</v>
      </c>
      <c r="F11" s="430" t="s">
        <v>854</v>
      </c>
      <c r="G11" s="430" t="s">
        <v>854</v>
      </c>
      <c r="H11" s="430" t="s">
        <v>854</v>
      </c>
      <c r="I11" s="430" t="s">
        <v>854</v>
      </c>
      <c r="J11" s="430" t="s">
        <v>854</v>
      </c>
      <c r="K11" s="430" t="s">
        <v>854</v>
      </c>
      <c r="L11" s="430" t="s">
        <v>854</v>
      </c>
      <c r="M11" s="430" t="s">
        <v>854</v>
      </c>
      <c r="N11" s="430" t="s">
        <v>854</v>
      </c>
      <c r="O11" s="430" t="s">
        <v>854</v>
      </c>
      <c r="P11" s="430" t="s">
        <v>854</v>
      </c>
      <c r="Q11" s="430" t="s">
        <v>854</v>
      </c>
    </row>
    <row r="12" spans="1:17" s="888" customFormat="1" ht="31.5" customHeight="1">
      <c r="A12" s="1061"/>
      <c r="B12" s="433"/>
      <c r="C12" s="432" t="s">
        <v>702</v>
      </c>
      <c r="D12" s="430" t="s">
        <v>854</v>
      </c>
      <c r="E12" s="430" t="s">
        <v>854</v>
      </c>
      <c r="F12" s="430" t="s">
        <v>854</v>
      </c>
      <c r="G12" s="430" t="s">
        <v>854</v>
      </c>
      <c r="H12" s="430" t="s">
        <v>854</v>
      </c>
      <c r="I12" s="430" t="s">
        <v>854</v>
      </c>
      <c r="J12" s="430" t="s">
        <v>854</v>
      </c>
      <c r="K12" s="430" t="s">
        <v>854</v>
      </c>
      <c r="L12" s="430" t="s">
        <v>854</v>
      </c>
      <c r="M12" s="430" t="s">
        <v>854</v>
      </c>
      <c r="N12" s="430" t="s">
        <v>854</v>
      </c>
      <c r="O12" s="430" t="s">
        <v>854</v>
      </c>
      <c r="P12" s="430" t="s">
        <v>854</v>
      </c>
      <c r="Q12" s="430" t="s">
        <v>854</v>
      </c>
    </row>
    <row r="13" spans="1:17" s="888" customFormat="1" ht="15" customHeight="1">
      <c r="A13" s="1059" t="s">
        <v>605</v>
      </c>
      <c r="B13" s="429" t="s">
        <v>405</v>
      </c>
      <c r="C13" s="891"/>
      <c r="D13" s="430">
        <v>14</v>
      </c>
      <c r="E13" s="430">
        <v>23</v>
      </c>
      <c r="F13" s="430">
        <v>1093</v>
      </c>
      <c r="G13" s="430">
        <v>1125</v>
      </c>
      <c r="H13" s="430">
        <v>228</v>
      </c>
      <c r="I13" s="430">
        <v>233</v>
      </c>
      <c r="J13" s="430">
        <v>21</v>
      </c>
      <c r="K13" s="430">
        <v>24</v>
      </c>
      <c r="L13" s="430">
        <v>898</v>
      </c>
      <c r="M13" s="430">
        <v>961</v>
      </c>
      <c r="N13" s="430">
        <v>199</v>
      </c>
      <c r="O13" s="430">
        <v>281</v>
      </c>
      <c r="P13" s="430">
        <v>255</v>
      </c>
      <c r="Q13" s="430">
        <v>391</v>
      </c>
    </row>
    <row r="14" spans="1:17" s="888" customFormat="1" ht="15" customHeight="1">
      <c r="A14" s="1060"/>
      <c r="B14" s="431"/>
      <c r="C14" s="432" t="s">
        <v>406</v>
      </c>
      <c r="D14" s="430" t="s">
        <v>854</v>
      </c>
      <c r="E14" s="430" t="s">
        <v>854</v>
      </c>
      <c r="F14" s="430" t="s">
        <v>854</v>
      </c>
      <c r="G14" s="430" t="s">
        <v>854</v>
      </c>
      <c r="H14" s="430" t="s">
        <v>854</v>
      </c>
      <c r="I14" s="430" t="s">
        <v>854</v>
      </c>
      <c r="J14" s="430" t="s">
        <v>854</v>
      </c>
      <c r="K14" s="430" t="s">
        <v>854</v>
      </c>
      <c r="L14" s="430" t="s">
        <v>854</v>
      </c>
      <c r="M14" s="430" t="s">
        <v>854</v>
      </c>
      <c r="N14" s="430" t="s">
        <v>854</v>
      </c>
      <c r="O14" s="430" t="s">
        <v>854</v>
      </c>
      <c r="P14" s="430" t="s">
        <v>854</v>
      </c>
      <c r="Q14" s="430" t="s">
        <v>854</v>
      </c>
    </row>
    <row r="15" spans="1:17" s="888" customFormat="1" ht="31.5" customHeight="1">
      <c r="A15" s="1061"/>
      <c r="B15" s="433"/>
      <c r="C15" s="432" t="s">
        <v>702</v>
      </c>
      <c r="D15" s="430" t="s">
        <v>855</v>
      </c>
      <c r="E15" s="430" t="s">
        <v>855</v>
      </c>
      <c r="F15" s="430" t="s">
        <v>855</v>
      </c>
      <c r="G15" s="430" t="s">
        <v>855</v>
      </c>
      <c r="H15" s="430">
        <v>176</v>
      </c>
      <c r="I15" s="430" t="s">
        <v>854</v>
      </c>
      <c r="J15" s="430">
        <v>5</v>
      </c>
      <c r="K15" s="430" t="s">
        <v>854</v>
      </c>
      <c r="L15" s="430">
        <v>734</v>
      </c>
      <c r="M15" s="430" t="s">
        <v>854</v>
      </c>
      <c r="N15" s="430" t="s">
        <v>854</v>
      </c>
      <c r="O15" s="430" t="s">
        <v>854</v>
      </c>
      <c r="P15" s="430" t="s">
        <v>854</v>
      </c>
      <c r="Q15" s="430" t="s">
        <v>854</v>
      </c>
    </row>
    <row r="16" spans="1:17" s="888" customFormat="1" ht="15" customHeight="1">
      <c r="A16" s="1059" t="s">
        <v>606</v>
      </c>
      <c r="B16" s="429" t="s">
        <v>405</v>
      </c>
      <c r="C16" s="891"/>
      <c r="D16" s="430">
        <v>2</v>
      </c>
      <c r="E16" s="430">
        <v>2</v>
      </c>
      <c r="F16" s="430">
        <v>187</v>
      </c>
      <c r="G16" s="430">
        <v>210</v>
      </c>
      <c r="H16" s="430">
        <v>156</v>
      </c>
      <c r="I16" s="430">
        <v>156</v>
      </c>
      <c r="J16" s="430">
        <v>6</v>
      </c>
      <c r="K16" s="430">
        <v>11</v>
      </c>
      <c r="L16" s="430">
        <v>25</v>
      </c>
      <c r="M16" s="430">
        <v>43</v>
      </c>
      <c r="N16" s="430">
        <v>44</v>
      </c>
      <c r="O16" s="430">
        <v>63</v>
      </c>
      <c r="P16" s="430">
        <v>16</v>
      </c>
      <c r="Q16" s="430">
        <v>22</v>
      </c>
    </row>
    <row r="17" spans="1:17" s="888" customFormat="1" ht="15" customHeight="1">
      <c r="A17" s="1060"/>
      <c r="B17" s="431"/>
      <c r="C17" s="432" t="s">
        <v>406</v>
      </c>
      <c r="D17" s="430" t="s">
        <v>854</v>
      </c>
      <c r="E17" s="430" t="s">
        <v>854</v>
      </c>
      <c r="F17" s="430">
        <v>124</v>
      </c>
      <c r="G17" s="430">
        <v>124</v>
      </c>
      <c r="H17" s="430">
        <v>125</v>
      </c>
      <c r="I17" s="430">
        <v>125</v>
      </c>
      <c r="J17" s="430" t="s">
        <v>854</v>
      </c>
      <c r="K17" s="430" t="s">
        <v>854</v>
      </c>
      <c r="L17" s="430" t="s">
        <v>854</v>
      </c>
      <c r="M17" s="430" t="s">
        <v>854</v>
      </c>
      <c r="N17" s="430" t="s">
        <v>854</v>
      </c>
      <c r="O17" s="430" t="s">
        <v>854</v>
      </c>
      <c r="P17" s="430" t="s">
        <v>854</v>
      </c>
      <c r="Q17" s="430" t="s">
        <v>854</v>
      </c>
    </row>
    <row r="18" spans="1:17" s="888" customFormat="1" ht="31.5" customHeight="1">
      <c r="A18" s="1061"/>
      <c r="B18" s="433"/>
      <c r="C18" s="432" t="s">
        <v>702</v>
      </c>
      <c r="D18" s="430" t="s">
        <v>854</v>
      </c>
      <c r="E18" s="430" t="s">
        <v>854</v>
      </c>
      <c r="F18" s="430" t="s">
        <v>854</v>
      </c>
      <c r="G18" s="430" t="s">
        <v>854</v>
      </c>
      <c r="H18" s="430">
        <v>156</v>
      </c>
      <c r="I18" s="430" t="s">
        <v>854</v>
      </c>
      <c r="J18" s="430">
        <v>6</v>
      </c>
      <c r="K18" s="430" t="s">
        <v>854</v>
      </c>
      <c r="L18" s="430">
        <v>5</v>
      </c>
      <c r="M18" s="430" t="s">
        <v>854</v>
      </c>
      <c r="N18" s="430" t="s">
        <v>854</v>
      </c>
      <c r="O18" s="430" t="s">
        <v>854</v>
      </c>
      <c r="P18" s="430" t="s">
        <v>854</v>
      </c>
      <c r="Q18" s="430" t="s">
        <v>854</v>
      </c>
    </row>
    <row r="19" spans="1:17" s="888" customFormat="1" ht="15" customHeight="1">
      <c r="A19" s="1059" t="s">
        <v>607</v>
      </c>
      <c r="B19" s="429" t="s">
        <v>405</v>
      </c>
      <c r="C19" s="891"/>
      <c r="D19" s="430">
        <v>1</v>
      </c>
      <c r="E19" s="430">
        <v>1</v>
      </c>
      <c r="F19" s="430">
        <v>51</v>
      </c>
      <c r="G19" s="430">
        <v>62</v>
      </c>
      <c r="H19" s="430">
        <v>18</v>
      </c>
      <c r="I19" s="430">
        <v>19</v>
      </c>
      <c r="J19" s="430">
        <v>3</v>
      </c>
      <c r="K19" s="430">
        <v>3</v>
      </c>
      <c r="L19" s="430">
        <v>26</v>
      </c>
      <c r="M19" s="430">
        <v>35</v>
      </c>
      <c r="N19" s="430">
        <v>18</v>
      </c>
      <c r="O19" s="430">
        <v>20</v>
      </c>
      <c r="P19" s="430">
        <v>17</v>
      </c>
      <c r="Q19" s="430">
        <v>44</v>
      </c>
    </row>
    <row r="20" spans="1:17" s="888" customFormat="1" ht="15" customHeight="1">
      <c r="A20" s="1060"/>
      <c r="B20" s="431"/>
      <c r="C20" s="432" t="s">
        <v>406</v>
      </c>
      <c r="D20" s="430" t="s">
        <v>854</v>
      </c>
      <c r="E20" s="430" t="s">
        <v>854</v>
      </c>
      <c r="F20" s="430" t="s">
        <v>854</v>
      </c>
      <c r="G20" s="430" t="s">
        <v>854</v>
      </c>
      <c r="H20" s="430" t="s">
        <v>854</v>
      </c>
      <c r="I20" s="430" t="s">
        <v>854</v>
      </c>
      <c r="J20" s="430" t="s">
        <v>854</v>
      </c>
      <c r="K20" s="430" t="s">
        <v>854</v>
      </c>
      <c r="L20" s="430" t="s">
        <v>854</v>
      </c>
      <c r="M20" s="430" t="s">
        <v>854</v>
      </c>
      <c r="N20" s="430" t="s">
        <v>854</v>
      </c>
      <c r="O20" s="430" t="s">
        <v>854</v>
      </c>
      <c r="P20" s="430" t="s">
        <v>854</v>
      </c>
      <c r="Q20" s="430" t="s">
        <v>854</v>
      </c>
    </row>
    <row r="21" spans="1:17" s="888" customFormat="1" ht="31.5" customHeight="1">
      <c r="A21" s="1061"/>
      <c r="B21" s="433"/>
      <c r="C21" s="432" t="s">
        <v>702</v>
      </c>
      <c r="D21" s="430" t="s">
        <v>854</v>
      </c>
      <c r="E21" s="430" t="s">
        <v>854</v>
      </c>
      <c r="F21" s="430" t="s">
        <v>854</v>
      </c>
      <c r="G21" s="430" t="s">
        <v>854</v>
      </c>
      <c r="H21" s="430">
        <v>18</v>
      </c>
      <c r="I21" s="430" t="s">
        <v>854</v>
      </c>
      <c r="J21" s="430">
        <v>3</v>
      </c>
      <c r="K21" s="430" t="s">
        <v>854</v>
      </c>
      <c r="L21" s="430">
        <v>26</v>
      </c>
      <c r="M21" s="430" t="s">
        <v>854</v>
      </c>
      <c r="N21" s="430" t="s">
        <v>854</v>
      </c>
      <c r="O21" s="430" t="s">
        <v>854</v>
      </c>
      <c r="P21" s="430" t="s">
        <v>854</v>
      </c>
      <c r="Q21" s="430" t="s">
        <v>854</v>
      </c>
    </row>
    <row r="22" spans="1:17" s="888" customFormat="1" ht="15" customHeight="1">
      <c r="A22" s="1059" t="s">
        <v>625</v>
      </c>
      <c r="B22" s="429" t="s">
        <v>405</v>
      </c>
      <c r="C22" s="891"/>
      <c r="D22" s="430">
        <v>1</v>
      </c>
      <c r="E22" s="430">
        <v>1</v>
      </c>
      <c r="F22" s="430">
        <v>51</v>
      </c>
      <c r="G22" s="430">
        <v>53</v>
      </c>
      <c r="H22" s="430">
        <v>7</v>
      </c>
      <c r="I22" s="430">
        <v>8</v>
      </c>
      <c r="J22" s="430" t="s">
        <v>854</v>
      </c>
      <c r="K22" s="430" t="s">
        <v>854</v>
      </c>
      <c r="L22" s="430">
        <v>47</v>
      </c>
      <c r="M22" s="430">
        <v>47</v>
      </c>
      <c r="N22" s="430">
        <v>31</v>
      </c>
      <c r="O22" s="430">
        <v>36</v>
      </c>
      <c r="P22" s="430" t="s">
        <v>854</v>
      </c>
      <c r="Q22" s="430" t="s">
        <v>854</v>
      </c>
    </row>
    <row r="23" spans="1:17" s="888" customFormat="1" ht="15" customHeight="1">
      <c r="A23" s="1060"/>
      <c r="B23" s="431"/>
      <c r="C23" s="432" t="s">
        <v>406</v>
      </c>
      <c r="D23" s="430" t="s">
        <v>854</v>
      </c>
      <c r="E23" s="430" t="s">
        <v>854</v>
      </c>
      <c r="F23" s="430" t="s">
        <v>854</v>
      </c>
      <c r="G23" s="430" t="s">
        <v>854</v>
      </c>
      <c r="H23" s="430" t="s">
        <v>854</v>
      </c>
      <c r="I23" s="430" t="s">
        <v>854</v>
      </c>
      <c r="J23" s="430" t="s">
        <v>854</v>
      </c>
      <c r="K23" s="430" t="s">
        <v>854</v>
      </c>
      <c r="L23" s="430" t="s">
        <v>854</v>
      </c>
      <c r="M23" s="430" t="s">
        <v>854</v>
      </c>
      <c r="N23" s="430" t="s">
        <v>854</v>
      </c>
      <c r="O23" s="430" t="s">
        <v>854</v>
      </c>
      <c r="P23" s="430" t="s">
        <v>854</v>
      </c>
      <c r="Q23" s="430" t="s">
        <v>854</v>
      </c>
    </row>
    <row r="24" spans="1:17" s="888" customFormat="1" ht="31.5" customHeight="1">
      <c r="A24" s="1061"/>
      <c r="B24" s="433"/>
      <c r="C24" s="432" t="s">
        <v>702</v>
      </c>
      <c r="D24" s="430" t="s">
        <v>854</v>
      </c>
      <c r="E24" s="430" t="s">
        <v>854</v>
      </c>
      <c r="F24" s="430" t="s">
        <v>854</v>
      </c>
      <c r="G24" s="430" t="s">
        <v>854</v>
      </c>
      <c r="H24" s="430">
        <v>7</v>
      </c>
      <c r="I24" s="430" t="s">
        <v>854</v>
      </c>
      <c r="J24" s="430" t="s">
        <v>854</v>
      </c>
      <c r="K24" s="430" t="s">
        <v>854</v>
      </c>
      <c r="L24" s="430">
        <v>47</v>
      </c>
      <c r="M24" s="430" t="s">
        <v>854</v>
      </c>
      <c r="N24" s="430" t="s">
        <v>854</v>
      </c>
      <c r="O24" s="430" t="s">
        <v>854</v>
      </c>
      <c r="P24" s="430" t="s">
        <v>854</v>
      </c>
      <c r="Q24" s="430" t="s">
        <v>854</v>
      </c>
    </row>
    <row r="25" spans="1:17" s="888" customFormat="1" ht="15" customHeight="1">
      <c r="A25" s="1059" t="s">
        <v>621</v>
      </c>
      <c r="B25" s="429" t="s">
        <v>405</v>
      </c>
      <c r="C25" s="891"/>
      <c r="D25" s="430">
        <v>3</v>
      </c>
      <c r="E25" s="430">
        <v>3</v>
      </c>
      <c r="F25" s="430">
        <v>53</v>
      </c>
      <c r="G25" s="430">
        <v>64</v>
      </c>
      <c r="H25" s="430">
        <v>52</v>
      </c>
      <c r="I25" s="430">
        <v>52</v>
      </c>
      <c r="J25" s="430">
        <v>1</v>
      </c>
      <c r="K25" s="430">
        <v>2</v>
      </c>
      <c r="L25" s="430">
        <v>4</v>
      </c>
      <c r="M25" s="430">
        <v>19</v>
      </c>
      <c r="N25" s="430">
        <v>16</v>
      </c>
      <c r="O25" s="430">
        <v>17</v>
      </c>
      <c r="P25" s="430">
        <v>5</v>
      </c>
      <c r="Q25" s="430">
        <v>5</v>
      </c>
    </row>
    <row r="26" spans="1:17" s="888" customFormat="1" ht="15" customHeight="1">
      <c r="A26" s="1060"/>
      <c r="B26" s="431"/>
      <c r="C26" s="432" t="s">
        <v>406</v>
      </c>
      <c r="D26" s="430" t="s">
        <v>854</v>
      </c>
      <c r="E26" s="430" t="s">
        <v>854</v>
      </c>
      <c r="F26" s="430" t="s">
        <v>854</v>
      </c>
      <c r="G26" s="430" t="s">
        <v>854</v>
      </c>
      <c r="H26" s="430" t="s">
        <v>854</v>
      </c>
      <c r="I26" s="430" t="s">
        <v>854</v>
      </c>
      <c r="J26" s="430" t="s">
        <v>854</v>
      </c>
      <c r="K26" s="430" t="s">
        <v>854</v>
      </c>
      <c r="L26" s="430" t="s">
        <v>854</v>
      </c>
      <c r="M26" s="430" t="s">
        <v>854</v>
      </c>
      <c r="N26" s="430" t="s">
        <v>854</v>
      </c>
      <c r="O26" s="430" t="s">
        <v>854</v>
      </c>
      <c r="P26" s="430" t="s">
        <v>854</v>
      </c>
      <c r="Q26" s="430" t="s">
        <v>854</v>
      </c>
    </row>
    <row r="27" spans="1:17" s="888" customFormat="1" ht="31.5" customHeight="1">
      <c r="A27" s="1061"/>
      <c r="B27" s="433"/>
      <c r="C27" s="432" t="s">
        <v>702</v>
      </c>
      <c r="D27" s="430" t="s">
        <v>855</v>
      </c>
      <c r="E27" s="430" t="s">
        <v>855</v>
      </c>
      <c r="F27" s="430" t="s">
        <v>855</v>
      </c>
      <c r="G27" s="430" t="s">
        <v>855</v>
      </c>
      <c r="H27" s="430">
        <v>52</v>
      </c>
      <c r="I27" s="430" t="s">
        <v>854</v>
      </c>
      <c r="J27" s="430">
        <v>1</v>
      </c>
      <c r="K27" s="430" t="s">
        <v>854</v>
      </c>
      <c r="L27" s="430">
        <v>4</v>
      </c>
      <c r="M27" s="430" t="s">
        <v>854</v>
      </c>
      <c r="N27" s="430" t="s">
        <v>854</v>
      </c>
      <c r="O27" s="430" t="s">
        <v>854</v>
      </c>
      <c r="P27" s="430" t="s">
        <v>854</v>
      </c>
      <c r="Q27" s="430" t="s">
        <v>854</v>
      </c>
    </row>
    <row r="28" spans="1:17" s="888" customFormat="1" ht="15" customHeight="1">
      <c r="A28" s="1059" t="s">
        <v>622</v>
      </c>
      <c r="B28" s="429" t="s">
        <v>405</v>
      </c>
      <c r="C28" s="891"/>
      <c r="D28" s="430">
        <v>1</v>
      </c>
      <c r="E28" s="430">
        <v>1</v>
      </c>
      <c r="F28" s="430">
        <v>31</v>
      </c>
      <c r="G28" s="430">
        <v>44</v>
      </c>
      <c r="H28" s="430">
        <v>12</v>
      </c>
      <c r="I28" s="430">
        <v>13</v>
      </c>
      <c r="J28" s="430" t="s">
        <v>854</v>
      </c>
      <c r="K28" s="430" t="s">
        <v>854</v>
      </c>
      <c r="L28" s="430">
        <v>20</v>
      </c>
      <c r="M28" s="430">
        <v>21</v>
      </c>
      <c r="N28" s="430">
        <v>15</v>
      </c>
      <c r="O28" s="430">
        <v>19</v>
      </c>
      <c r="P28" s="430" t="s">
        <v>854</v>
      </c>
      <c r="Q28" s="430" t="s">
        <v>854</v>
      </c>
    </row>
    <row r="29" spans="1:17" s="888" customFormat="1" ht="15" customHeight="1">
      <c r="A29" s="1060"/>
      <c r="B29" s="431"/>
      <c r="C29" s="432" t="s">
        <v>406</v>
      </c>
      <c r="D29" s="430" t="s">
        <v>854</v>
      </c>
      <c r="E29" s="430" t="s">
        <v>854</v>
      </c>
      <c r="F29" s="430" t="s">
        <v>854</v>
      </c>
      <c r="G29" s="430" t="s">
        <v>854</v>
      </c>
      <c r="H29" s="430" t="s">
        <v>854</v>
      </c>
      <c r="I29" s="430" t="s">
        <v>854</v>
      </c>
      <c r="J29" s="430" t="s">
        <v>854</v>
      </c>
      <c r="K29" s="430" t="s">
        <v>854</v>
      </c>
      <c r="L29" s="430" t="s">
        <v>854</v>
      </c>
      <c r="M29" s="430" t="s">
        <v>854</v>
      </c>
      <c r="N29" s="430" t="s">
        <v>854</v>
      </c>
      <c r="O29" s="430" t="s">
        <v>854</v>
      </c>
      <c r="P29" s="430" t="s">
        <v>854</v>
      </c>
      <c r="Q29" s="430" t="s">
        <v>854</v>
      </c>
    </row>
    <row r="30" spans="1:17" s="888" customFormat="1" ht="31.5" customHeight="1">
      <c r="A30" s="1061"/>
      <c r="B30" s="433"/>
      <c r="C30" s="432" t="s">
        <v>702</v>
      </c>
      <c r="D30" s="430" t="s">
        <v>854</v>
      </c>
      <c r="E30" s="430" t="s">
        <v>854</v>
      </c>
      <c r="F30" s="430" t="s">
        <v>854</v>
      </c>
      <c r="G30" s="430" t="s">
        <v>854</v>
      </c>
      <c r="H30" s="430">
        <v>12</v>
      </c>
      <c r="I30" s="430" t="s">
        <v>854</v>
      </c>
      <c r="J30" s="430" t="s">
        <v>854</v>
      </c>
      <c r="K30" s="430" t="s">
        <v>854</v>
      </c>
      <c r="L30" s="430">
        <v>18</v>
      </c>
      <c r="M30" s="430" t="s">
        <v>854</v>
      </c>
      <c r="N30" s="430" t="s">
        <v>854</v>
      </c>
      <c r="O30" s="430" t="s">
        <v>854</v>
      </c>
      <c r="P30" s="430" t="s">
        <v>854</v>
      </c>
      <c r="Q30" s="430" t="s">
        <v>854</v>
      </c>
    </row>
    <row r="31" spans="1:17" s="888" customFormat="1" ht="15" customHeight="1">
      <c r="A31" s="1059" t="s">
        <v>611</v>
      </c>
      <c r="B31" s="429" t="s">
        <v>405</v>
      </c>
      <c r="C31" s="891"/>
      <c r="D31" s="430">
        <v>1</v>
      </c>
      <c r="E31" s="430">
        <v>1</v>
      </c>
      <c r="F31" s="430">
        <v>22</v>
      </c>
      <c r="G31" s="430">
        <v>23</v>
      </c>
      <c r="H31" s="430">
        <v>20</v>
      </c>
      <c r="I31" s="430">
        <v>20</v>
      </c>
      <c r="J31" s="430">
        <v>1</v>
      </c>
      <c r="K31" s="430">
        <v>1</v>
      </c>
      <c r="L31" s="430">
        <v>6</v>
      </c>
      <c r="M31" s="430">
        <v>7</v>
      </c>
      <c r="N31" s="430" t="s">
        <v>855</v>
      </c>
      <c r="O31" s="430" t="s">
        <v>855</v>
      </c>
      <c r="P31" s="430">
        <v>8</v>
      </c>
      <c r="Q31" s="430">
        <v>9</v>
      </c>
    </row>
    <row r="32" spans="1:17" s="888" customFormat="1" ht="15" customHeight="1">
      <c r="A32" s="1060"/>
      <c r="B32" s="431"/>
      <c r="C32" s="432" t="s">
        <v>406</v>
      </c>
      <c r="D32" s="430" t="s">
        <v>855</v>
      </c>
      <c r="E32" s="430" t="s">
        <v>855</v>
      </c>
      <c r="F32" s="430" t="s">
        <v>855</v>
      </c>
      <c r="G32" s="430" t="s">
        <v>855</v>
      </c>
      <c r="H32" s="430" t="s">
        <v>855</v>
      </c>
      <c r="I32" s="430" t="s">
        <v>855</v>
      </c>
      <c r="J32" s="430" t="s">
        <v>855</v>
      </c>
      <c r="K32" s="430" t="s">
        <v>855</v>
      </c>
      <c r="L32" s="430" t="s">
        <v>855</v>
      </c>
      <c r="M32" s="430" t="s">
        <v>855</v>
      </c>
      <c r="N32" s="430" t="s">
        <v>855</v>
      </c>
      <c r="O32" s="430" t="s">
        <v>855</v>
      </c>
      <c r="P32" s="430" t="s">
        <v>855</v>
      </c>
      <c r="Q32" s="430" t="s">
        <v>855</v>
      </c>
    </row>
    <row r="33" spans="1:17" s="888" customFormat="1" ht="31.5" customHeight="1">
      <c r="A33" s="1061"/>
      <c r="B33" s="433"/>
      <c r="C33" s="432" t="s">
        <v>702</v>
      </c>
      <c r="D33" s="430" t="s">
        <v>854</v>
      </c>
      <c r="E33" s="430" t="s">
        <v>854</v>
      </c>
      <c r="F33" s="430" t="s">
        <v>854</v>
      </c>
      <c r="G33" s="430" t="s">
        <v>854</v>
      </c>
      <c r="H33" s="430" t="s">
        <v>854</v>
      </c>
      <c r="I33" s="430" t="s">
        <v>854</v>
      </c>
      <c r="J33" s="430" t="s">
        <v>854</v>
      </c>
      <c r="K33" s="430" t="s">
        <v>854</v>
      </c>
      <c r="L33" s="430" t="s">
        <v>854</v>
      </c>
      <c r="M33" s="430" t="s">
        <v>854</v>
      </c>
      <c r="N33" s="430" t="s">
        <v>854</v>
      </c>
      <c r="O33" s="430" t="s">
        <v>854</v>
      </c>
      <c r="P33" s="430" t="s">
        <v>854</v>
      </c>
      <c r="Q33" s="430" t="s">
        <v>854</v>
      </c>
    </row>
    <row r="34" spans="1:17" s="888" customFormat="1" ht="15" customHeight="1">
      <c r="A34" s="1059" t="s">
        <v>626</v>
      </c>
      <c r="B34" s="429" t="s">
        <v>405</v>
      </c>
      <c r="C34" s="891"/>
      <c r="D34" s="430">
        <v>10</v>
      </c>
      <c r="E34" s="430">
        <v>11</v>
      </c>
      <c r="F34" s="430">
        <v>52</v>
      </c>
      <c r="G34" s="430">
        <v>83</v>
      </c>
      <c r="H34" s="430">
        <v>28</v>
      </c>
      <c r="I34" s="430">
        <v>31</v>
      </c>
      <c r="J34" s="430">
        <v>2</v>
      </c>
      <c r="K34" s="430">
        <v>2</v>
      </c>
      <c r="L34" s="430">
        <v>25</v>
      </c>
      <c r="M34" s="430">
        <v>48</v>
      </c>
      <c r="N34" s="430">
        <v>34</v>
      </c>
      <c r="O34" s="430">
        <v>53</v>
      </c>
      <c r="P34" s="430">
        <v>50</v>
      </c>
      <c r="Q34" s="430">
        <v>77</v>
      </c>
    </row>
    <row r="35" spans="1:17" s="888" customFormat="1" ht="15" customHeight="1">
      <c r="A35" s="1060"/>
      <c r="B35" s="431"/>
      <c r="C35" s="432" t="s">
        <v>406</v>
      </c>
      <c r="D35" s="430" t="s">
        <v>854</v>
      </c>
      <c r="E35" s="430" t="s">
        <v>854</v>
      </c>
      <c r="F35" s="430" t="s">
        <v>854</v>
      </c>
      <c r="G35" s="430" t="s">
        <v>854</v>
      </c>
      <c r="H35" s="430" t="s">
        <v>854</v>
      </c>
      <c r="I35" s="430" t="s">
        <v>854</v>
      </c>
      <c r="J35" s="430" t="s">
        <v>854</v>
      </c>
      <c r="K35" s="430" t="s">
        <v>854</v>
      </c>
      <c r="L35" s="430" t="s">
        <v>854</v>
      </c>
      <c r="M35" s="430" t="s">
        <v>854</v>
      </c>
      <c r="N35" s="430" t="s">
        <v>854</v>
      </c>
      <c r="O35" s="430" t="s">
        <v>854</v>
      </c>
      <c r="P35" s="430" t="s">
        <v>854</v>
      </c>
      <c r="Q35" s="430" t="s">
        <v>854</v>
      </c>
    </row>
    <row r="36" spans="1:17" s="888" customFormat="1" ht="31.5" customHeight="1">
      <c r="A36" s="1061"/>
      <c r="B36" s="433"/>
      <c r="C36" s="432" t="s">
        <v>702</v>
      </c>
      <c r="D36" s="430" t="s">
        <v>854</v>
      </c>
      <c r="E36" s="430" t="s">
        <v>854</v>
      </c>
      <c r="F36" s="430" t="s">
        <v>854</v>
      </c>
      <c r="G36" s="430" t="s">
        <v>854</v>
      </c>
      <c r="H36" s="430">
        <v>28</v>
      </c>
      <c r="I36" s="430" t="s">
        <v>854</v>
      </c>
      <c r="J36" s="430">
        <v>1</v>
      </c>
      <c r="K36" s="430" t="s">
        <v>854</v>
      </c>
      <c r="L36" s="430">
        <v>6</v>
      </c>
      <c r="M36" s="430" t="s">
        <v>854</v>
      </c>
      <c r="N36" s="430" t="s">
        <v>854</v>
      </c>
      <c r="O36" s="430" t="s">
        <v>854</v>
      </c>
      <c r="P36" s="430" t="s">
        <v>854</v>
      </c>
      <c r="Q36" s="430" t="s">
        <v>854</v>
      </c>
    </row>
    <row r="37" spans="1:17" s="888" customFormat="1" ht="15" customHeight="1">
      <c r="A37" s="1070" t="s">
        <v>613</v>
      </c>
      <c r="B37" s="424" t="s">
        <v>405</v>
      </c>
      <c r="C37" s="889"/>
      <c r="D37" s="425">
        <f>IF(SUM(D40,D43)=0,"-",SUM(D40,D43))</f>
        <v>4</v>
      </c>
      <c r="E37" s="425">
        <f t="shared" ref="E37:Q37" si="2">IF(SUM(E40,E43)=0,"-",SUM(E40,E43))</f>
        <v>5</v>
      </c>
      <c r="F37" s="425">
        <f t="shared" si="2"/>
        <v>171</v>
      </c>
      <c r="G37" s="425">
        <f t="shared" si="2"/>
        <v>314</v>
      </c>
      <c r="H37" s="425">
        <f t="shared" si="2"/>
        <v>94</v>
      </c>
      <c r="I37" s="425">
        <f t="shared" si="2"/>
        <v>96</v>
      </c>
      <c r="J37" s="425">
        <f t="shared" si="2"/>
        <v>13</v>
      </c>
      <c r="K37" s="425">
        <f t="shared" si="2"/>
        <v>27</v>
      </c>
      <c r="L37" s="425">
        <f t="shared" si="2"/>
        <v>69</v>
      </c>
      <c r="M37" s="425">
        <f t="shared" si="2"/>
        <v>200</v>
      </c>
      <c r="N37" s="425">
        <f t="shared" si="2"/>
        <v>63</v>
      </c>
      <c r="O37" s="425">
        <f t="shared" si="2"/>
        <v>141</v>
      </c>
      <c r="P37" s="425">
        <f t="shared" si="2"/>
        <v>36</v>
      </c>
      <c r="Q37" s="425">
        <f t="shared" si="2"/>
        <v>75</v>
      </c>
    </row>
    <row r="38" spans="1:17" s="888" customFormat="1" ht="15" customHeight="1">
      <c r="A38" s="1068"/>
      <c r="B38" s="426"/>
      <c r="C38" s="434" t="s">
        <v>406</v>
      </c>
      <c r="D38" s="425" t="str">
        <f t="shared" ref="D38:L39" si="3">IF(SUM(D41,D44)=0,"-",SUM(D41,D44))</f>
        <v>-</v>
      </c>
      <c r="E38" s="425" t="str">
        <f t="shared" si="3"/>
        <v>-</v>
      </c>
      <c r="F38" s="425" t="str">
        <f t="shared" si="3"/>
        <v>-</v>
      </c>
      <c r="G38" s="425" t="str">
        <f t="shared" si="3"/>
        <v>-</v>
      </c>
      <c r="H38" s="425" t="str">
        <f t="shared" si="3"/>
        <v>-</v>
      </c>
      <c r="I38" s="425" t="str">
        <f t="shared" si="3"/>
        <v>-</v>
      </c>
      <c r="J38" s="425" t="str">
        <f t="shared" si="3"/>
        <v>-</v>
      </c>
      <c r="K38" s="425" t="str">
        <f t="shared" si="3"/>
        <v>-</v>
      </c>
      <c r="L38" s="425" t="str">
        <f t="shared" si="3"/>
        <v>-</v>
      </c>
      <c r="M38" s="425" t="str">
        <f t="shared" ref="M38:Q39" si="4">IF(SUM(M41,M44)=0,"-",SUM(M41,M44))</f>
        <v>-</v>
      </c>
      <c r="N38" s="425" t="str">
        <f t="shared" si="4"/>
        <v>-</v>
      </c>
      <c r="O38" s="425" t="str">
        <f t="shared" si="4"/>
        <v>-</v>
      </c>
      <c r="P38" s="425" t="str">
        <f t="shared" si="4"/>
        <v>-</v>
      </c>
      <c r="Q38" s="425" t="str">
        <f t="shared" si="4"/>
        <v>-</v>
      </c>
    </row>
    <row r="39" spans="1:17" s="888" customFormat="1" ht="31.5" customHeight="1">
      <c r="A39" s="1071"/>
      <c r="B39" s="435"/>
      <c r="C39" s="434" t="s">
        <v>702</v>
      </c>
      <c r="D39" s="425" t="str">
        <f t="shared" si="3"/>
        <v>-</v>
      </c>
      <c r="E39" s="425" t="str">
        <f t="shared" si="3"/>
        <v>-</v>
      </c>
      <c r="F39" s="425" t="str">
        <f t="shared" si="3"/>
        <v>-</v>
      </c>
      <c r="G39" s="425" t="str">
        <f t="shared" si="3"/>
        <v>-</v>
      </c>
      <c r="H39" s="425">
        <f t="shared" si="3"/>
        <v>94</v>
      </c>
      <c r="I39" s="425" t="str">
        <f t="shared" si="3"/>
        <v>-</v>
      </c>
      <c r="J39" s="425">
        <f t="shared" si="3"/>
        <v>13</v>
      </c>
      <c r="K39" s="425" t="str">
        <f t="shared" si="3"/>
        <v>-</v>
      </c>
      <c r="L39" s="425">
        <f t="shared" si="3"/>
        <v>43</v>
      </c>
      <c r="M39" s="425" t="str">
        <f t="shared" si="4"/>
        <v>-</v>
      </c>
      <c r="N39" s="425" t="str">
        <f t="shared" si="4"/>
        <v>-</v>
      </c>
      <c r="O39" s="425" t="str">
        <f t="shared" si="4"/>
        <v>-</v>
      </c>
      <c r="P39" s="425" t="str">
        <f t="shared" si="4"/>
        <v>-</v>
      </c>
      <c r="Q39" s="425" t="str">
        <f t="shared" si="4"/>
        <v>-</v>
      </c>
    </row>
    <row r="40" spans="1:17" s="888" customFormat="1" ht="15" customHeight="1">
      <c r="A40" s="1059" t="s">
        <v>627</v>
      </c>
      <c r="B40" s="429" t="s">
        <v>405</v>
      </c>
      <c r="C40" s="891"/>
      <c r="D40" s="430" t="s">
        <v>840</v>
      </c>
      <c r="E40" s="430" t="s">
        <v>840</v>
      </c>
      <c r="F40" s="430" t="s">
        <v>840</v>
      </c>
      <c r="G40" s="430" t="s">
        <v>840</v>
      </c>
      <c r="H40" s="430" t="s">
        <v>840</v>
      </c>
      <c r="I40" s="430" t="s">
        <v>840</v>
      </c>
      <c r="J40" s="430" t="s">
        <v>840</v>
      </c>
      <c r="K40" s="430" t="s">
        <v>840</v>
      </c>
      <c r="L40" s="430" t="s">
        <v>840</v>
      </c>
      <c r="M40" s="430" t="s">
        <v>840</v>
      </c>
      <c r="N40" s="430" t="s">
        <v>840</v>
      </c>
      <c r="O40" s="430" t="s">
        <v>840</v>
      </c>
      <c r="P40" s="430" t="s">
        <v>840</v>
      </c>
      <c r="Q40" s="430" t="s">
        <v>840</v>
      </c>
    </row>
    <row r="41" spans="1:17" s="888" customFormat="1" ht="15" customHeight="1">
      <c r="A41" s="1060"/>
      <c r="B41" s="431"/>
      <c r="C41" s="432" t="s">
        <v>406</v>
      </c>
      <c r="D41" s="430" t="s">
        <v>840</v>
      </c>
      <c r="E41" s="430" t="s">
        <v>840</v>
      </c>
      <c r="F41" s="430" t="s">
        <v>840</v>
      </c>
      <c r="G41" s="430" t="s">
        <v>840</v>
      </c>
      <c r="H41" s="430" t="s">
        <v>840</v>
      </c>
      <c r="I41" s="430" t="s">
        <v>840</v>
      </c>
      <c r="J41" s="430" t="s">
        <v>840</v>
      </c>
      <c r="K41" s="430" t="s">
        <v>840</v>
      </c>
      <c r="L41" s="430" t="s">
        <v>840</v>
      </c>
      <c r="M41" s="430" t="s">
        <v>840</v>
      </c>
      <c r="N41" s="430" t="s">
        <v>840</v>
      </c>
      <c r="O41" s="430" t="s">
        <v>840</v>
      </c>
      <c r="P41" s="430" t="s">
        <v>840</v>
      </c>
      <c r="Q41" s="430" t="s">
        <v>840</v>
      </c>
    </row>
    <row r="42" spans="1:17" s="888" customFormat="1" ht="31.5" customHeight="1">
      <c r="A42" s="1061"/>
      <c r="B42" s="433"/>
      <c r="C42" s="432" t="s">
        <v>702</v>
      </c>
      <c r="D42" s="430" t="s">
        <v>841</v>
      </c>
      <c r="E42" s="430" t="s">
        <v>841</v>
      </c>
      <c r="F42" s="430" t="s">
        <v>841</v>
      </c>
      <c r="G42" s="430" t="s">
        <v>841</v>
      </c>
      <c r="H42" s="430" t="s">
        <v>841</v>
      </c>
      <c r="I42" s="430" t="s">
        <v>841</v>
      </c>
      <c r="J42" s="430" t="s">
        <v>841</v>
      </c>
      <c r="K42" s="430" t="s">
        <v>841</v>
      </c>
      <c r="L42" s="430" t="s">
        <v>841</v>
      </c>
      <c r="M42" s="430" t="s">
        <v>841</v>
      </c>
      <c r="N42" s="430" t="s">
        <v>841</v>
      </c>
      <c r="O42" s="430" t="s">
        <v>841</v>
      </c>
      <c r="P42" s="430" t="s">
        <v>841</v>
      </c>
      <c r="Q42" s="430" t="s">
        <v>841</v>
      </c>
    </row>
    <row r="43" spans="1:17" s="888" customFormat="1" ht="15" customHeight="1">
      <c r="A43" s="1059" t="s">
        <v>614</v>
      </c>
      <c r="B43" s="429" t="s">
        <v>405</v>
      </c>
      <c r="C43" s="891"/>
      <c r="D43" s="430">
        <v>4</v>
      </c>
      <c r="E43" s="430">
        <v>5</v>
      </c>
      <c r="F43" s="430">
        <v>171</v>
      </c>
      <c r="G43" s="430">
        <v>314</v>
      </c>
      <c r="H43" s="430">
        <v>94</v>
      </c>
      <c r="I43" s="430">
        <v>96</v>
      </c>
      <c r="J43" s="430">
        <v>13</v>
      </c>
      <c r="K43" s="430">
        <v>27</v>
      </c>
      <c r="L43" s="430">
        <v>69</v>
      </c>
      <c r="M43" s="430">
        <v>200</v>
      </c>
      <c r="N43" s="430">
        <v>63</v>
      </c>
      <c r="O43" s="430">
        <v>141</v>
      </c>
      <c r="P43" s="430">
        <v>36</v>
      </c>
      <c r="Q43" s="430">
        <v>75</v>
      </c>
    </row>
    <row r="44" spans="1:17" s="888" customFormat="1" ht="15" customHeight="1">
      <c r="A44" s="1060"/>
      <c r="B44" s="431"/>
      <c r="C44" s="432" t="s">
        <v>406</v>
      </c>
      <c r="D44" s="430" t="s">
        <v>241</v>
      </c>
      <c r="E44" s="430" t="s">
        <v>241</v>
      </c>
      <c r="F44" s="430" t="s">
        <v>241</v>
      </c>
      <c r="G44" s="430" t="s">
        <v>241</v>
      </c>
      <c r="H44" s="430" t="s">
        <v>241</v>
      </c>
      <c r="I44" s="430" t="s">
        <v>241</v>
      </c>
      <c r="J44" s="430" t="s">
        <v>241</v>
      </c>
      <c r="K44" s="430" t="s">
        <v>241</v>
      </c>
      <c r="L44" s="430" t="s">
        <v>241</v>
      </c>
      <c r="M44" s="430" t="s">
        <v>241</v>
      </c>
      <c r="N44" s="430" t="s">
        <v>241</v>
      </c>
      <c r="O44" s="430" t="s">
        <v>241</v>
      </c>
      <c r="P44" s="430" t="s">
        <v>241</v>
      </c>
      <c r="Q44" s="430" t="s">
        <v>241</v>
      </c>
    </row>
    <row r="45" spans="1:17" s="888" customFormat="1" ht="31.5" customHeight="1">
      <c r="A45" s="1065"/>
      <c r="B45" s="433"/>
      <c r="C45" s="432" t="s">
        <v>702</v>
      </c>
      <c r="D45" s="430" t="s">
        <v>241</v>
      </c>
      <c r="E45" s="430" t="s">
        <v>241</v>
      </c>
      <c r="F45" s="430" t="s">
        <v>241</v>
      </c>
      <c r="G45" s="430" t="s">
        <v>241</v>
      </c>
      <c r="H45" s="430">
        <v>94</v>
      </c>
      <c r="I45" s="430" t="s">
        <v>241</v>
      </c>
      <c r="J45" s="430">
        <v>13</v>
      </c>
      <c r="K45" s="430" t="s">
        <v>241</v>
      </c>
      <c r="L45" s="430">
        <v>43</v>
      </c>
      <c r="M45" s="430" t="s">
        <v>241</v>
      </c>
      <c r="N45" s="430" t="s">
        <v>241</v>
      </c>
      <c r="O45" s="430" t="s">
        <v>241</v>
      </c>
      <c r="P45" s="430" t="s">
        <v>241</v>
      </c>
      <c r="Q45" s="430" t="s">
        <v>241</v>
      </c>
    </row>
    <row r="46" spans="1:17" s="888" customFormat="1" ht="15" customHeight="1">
      <c r="A46" s="1072" t="s">
        <v>615</v>
      </c>
      <c r="B46" s="424" t="s">
        <v>405</v>
      </c>
      <c r="C46" s="889"/>
      <c r="D46" s="425">
        <f>IF(SUM(D49,D52,D55,D58,D61)=0,"-",SUM(D49,D52,D55,D58,D61))</f>
        <v>22</v>
      </c>
      <c r="E46" s="425">
        <f t="shared" ref="E46:Q46" si="5">IF(SUM(E49,E52,E55,E58,E61)=0,"-",SUM(E49,E52,E55,E58,E61))</f>
        <v>24</v>
      </c>
      <c r="F46" s="425">
        <f t="shared" si="5"/>
        <v>782</v>
      </c>
      <c r="G46" s="425">
        <f t="shared" si="5"/>
        <v>848</v>
      </c>
      <c r="H46" s="425">
        <f t="shared" si="5"/>
        <v>722</v>
      </c>
      <c r="I46" s="425">
        <f t="shared" si="5"/>
        <v>762</v>
      </c>
      <c r="J46" s="425">
        <f t="shared" si="5"/>
        <v>34</v>
      </c>
      <c r="K46" s="425">
        <f t="shared" si="5"/>
        <v>38</v>
      </c>
      <c r="L46" s="425">
        <f t="shared" si="5"/>
        <v>160</v>
      </c>
      <c r="M46" s="425">
        <f t="shared" si="5"/>
        <v>230</v>
      </c>
      <c r="N46" s="425">
        <f t="shared" si="5"/>
        <v>150</v>
      </c>
      <c r="O46" s="425">
        <f t="shared" si="5"/>
        <v>180</v>
      </c>
      <c r="P46" s="425">
        <f t="shared" si="5"/>
        <v>32</v>
      </c>
      <c r="Q46" s="425">
        <f t="shared" si="5"/>
        <v>58</v>
      </c>
    </row>
    <row r="47" spans="1:17" s="888" customFormat="1" ht="15" customHeight="1">
      <c r="A47" s="1073"/>
      <c r="B47" s="426"/>
      <c r="C47" s="434" t="s">
        <v>406</v>
      </c>
      <c r="D47" s="425" t="str">
        <f t="shared" ref="D47:Q48" si="6">IF(SUM(D50,D53,D56,D59,D62)=0,"-",SUM(D50,D53,D56,D59,D62))</f>
        <v>-</v>
      </c>
      <c r="E47" s="425" t="str">
        <f t="shared" si="6"/>
        <v>-</v>
      </c>
      <c r="F47" s="425">
        <f t="shared" si="6"/>
        <v>4</v>
      </c>
      <c r="G47" s="425">
        <f t="shared" si="6"/>
        <v>4</v>
      </c>
      <c r="H47" s="425">
        <f t="shared" si="6"/>
        <v>2</v>
      </c>
      <c r="I47" s="425">
        <f t="shared" si="6"/>
        <v>2</v>
      </c>
      <c r="J47" s="425" t="str">
        <f t="shared" si="6"/>
        <v>-</v>
      </c>
      <c r="K47" s="425" t="str">
        <f t="shared" si="6"/>
        <v>-</v>
      </c>
      <c r="L47" s="425">
        <f t="shared" si="6"/>
        <v>4</v>
      </c>
      <c r="M47" s="425">
        <f t="shared" si="6"/>
        <v>4</v>
      </c>
      <c r="N47" s="425" t="str">
        <f t="shared" si="6"/>
        <v>-</v>
      </c>
      <c r="O47" s="425" t="str">
        <f t="shared" si="6"/>
        <v>-</v>
      </c>
      <c r="P47" s="425" t="str">
        <f t="shared" si="6"/>
        <v>-</v>
      </c>
      <c r="Q47" s="425" t="str">
        <f t="shared" si="6"/>
        <v>-</v>
      </c>
    </row>
    <row r="48" spans="1:17" s="888" customFormat="1" ht="31.5" customHeight="1">
      <c r="A48" s="1074"/>
      <c r="B48" s="435"/>
      <c r="C48" s="434" t="s">
        <v>702</v>
      </c>
      <c r="D48" s="425" t="str">
        <f t="shared" si="6"/>
        <v>-</v>
      </c>
      <c r="E48" s="425" t="str">
        <f t="shared" si="6"/>
        <v>-</v>
      </c>
      <c r="F48" s="425" t="str">
        <f t="shared" si="6"/>
        <v>-</v>
      </c>
      <c r="G48" s="425" t="str">
        <f t="shared" si="6"/>
        <v>-</v>
      </c>
      <c r="H48" s="425">
        <f t="shared" si="6"/>
        <v>296</v>
      </c>
      <c r="I48" s="425" t="str">
        <f t="shared" si="6"/>
        <v>-</v>
      </c>
      <c r="J48" s="425">
        <f t="shared" si="6"/>
        <v>20</v>
      </c>
      <c r="K48" s="425" t="str">
        <f t="shared" si="6"/>
        <v>-</v>
      </c>
      <c r="L48" s="425">
        <f t="shared" si="6"/>
        <v>98</v>
      </c>
      <c r="M48" s="425" t="str">
        <f t="shared" si="6"/>
        <v>-</v>
      </c>
      <c r="N48" s="425" t="str">
        <f t="shared" si="6"/>
        <v>-</v>
      </c>
      <c r="O48" s="425" t="str">
        <f t="shared" si="6"/>
        <v>-</v>
      </c>
      <c r="P48" s="425" t="str">
        <f t="shared" si="6"/>
        <v>-</v>
      </c>
      <c r="Q48" s="425" t="str">
        <f t="shared" si="6"/>
        <v>-</v>
      </c>
    </row>
    <row r="49" spans="1:17" s="888" customFormat="1" ht="15" customHeight="1">
      <c r="A49" s="1066" t="s">
        <v>407</v>
      </c>
      <c r="B49" s="429" t="s">
        <v>405</v>
      </c>
      <c r="C49" s="891"/>
      <c r="D49" s="430">
        <v>11</v>
      </c>
      <c r="E49" s="430">
        <v>12</v>
      </c>
      <c r="F49" s="430">
        <v>391</v>
      </c>
      <c r="G49" s="430">
        <v>424</v>
      </c>
      <c r="H49" s="430">
        <v>361</v>
      </c>
      <c r="I49" s="430">
        <v>381</v>
      </c>
      <c r="J49" s="430">
        <v>17</v>
      </c>
      <c r="K49" s="430">
        <v>19</v>
      </c>
      <c r="L49" s="430">
        <v>80</v>
      </c>
      <c r="M49" s="430">
        <v>115</v>
      </c>
      <c r="N49" s="430">
        <v>75</v>
      </c>
      <c r="O49" s="430">
        <v>90</v>
      </c>
      <c r="P49" s="430">
        <v>16</v>
      </c>
      <c r="Q49" s="430">
        <v>29</v>
      </c>
    </row>
    <row r="50" spans="1:17" s="888" customFormat="1" ht="15" customHeight="1">
      <c r="A50" s="1060"/>
      <c r="B50" s="431"/>
      <c r="C50" s="432" t="s">
        <v>406</v>
      </c>
      <c r="D50" s="430" t="s">
        <v>829</v>
      </c>
      <c r="E50" s="430" t="s">
        <v>829</v>
      </c>
      <c r="F50" s="430">
        <v>2</v>
      </c>
      <c r="G50" s="430">
        <v>2</v>
      </c>
      <c r="H50" s="430">
        <v>1</v>
      </c>
      <c r="I50" s="430">
        <v>1</v>
      </c>
      <c r="J50" s="430" t="s">
        <v>829</v>
      </c>
      <c r="K50" s="430" t="s">
        <v>829</v>
      </c>
      <c r="L50" s="430">
        <v>2</v>
      </c>
      <c r="M50" s="430">
        <v>2</v>
      </c>
      <c r="N50" s="430" t="s">
        <v>829</v>
      </c>
      <c r="O50" s="430" t="s">
        <v>829</v>
      </c>
      <c r="P50" s="430" t="s">
        <v>829</v>
      </c>
      <c r="Q50" s="430" t="s">
        <v>829</v>
      </c>
    </row>
    <row r="51" spans="1:17" s="888" customFormat="1" ht="31.5" customHeight="1">
      <c r="A51" s="1061"/>
      <c r="B51" s="433"/>
      <c r="C51" s="432" t="s">
        <v>702</v>
      </c>
      <c r="D51" s="430" t="s">
        <v>241</v>
      </c>
      <c r="E51" s="430" t="s">
        <v>241</v>
      </c>
      <c r="F51" s="430" t="s">
        <v>241</v>
      </c>
      <c r="G51" s="430" t="s">
        <v>241</v>
      </c>
      <c r="H51" s="430">
        <v>148</v>
      </c>
      <c r="I51" s="430" t="s">
        <v>241</v>
      </c>
      <c r="J51" s="430">
        <v>10</v>
      </c>
      <c r="K51" s="430" t="s">
        <v>241</v>
      </c>
      <c r="L51" s="430">
        <v>49</v>
      </c>
      <c r="M51" s="430" t="s">
        <v>241</v>
      </c>
      <c r="N51" s="430" t="s">
        <v>241</v>
      </c>
      <c r="O51" s="430" t="s">
        <v>241</v>
      </c>
      <c r="P51" s="430" t="s">
        <v>241</v>
      </c>
      <c r="Q51" s="430" t="s">
        <v>241</v>
      </c>
    </row>
    <row r="52" spans="1:17" s="888" customFormat="1" ht="15" customHeight="1">
      <c r="A52" s="1059" t="s">
        <v>616</v>
      </c>
      <c r="B52" s="429" t="s">
        <v>405</v>
      </c>
      <c r="C52" s="891"/>
      <c r="D52" s="430">
        <v>6</v>
      </c>
      <c r="E52" s="430">
        <v>6</v>
      </c>
      <c r="F52" s="430">
        <v>129</v>
      </c>
      <c r="G52" s="430">
        <v>129</v>
      </c>
      <c r="H52" s="430">
        <v>107</v>
      </c>
      <c r="I52" s="430">
        <v>112</v>
      </c>
      <c r="J52" s="430">
        <v>9</v>
      </c>
      <c r="K52" s="430">
        <v>9</v>
      </c>
      <c r="L52" s="430">
        <v>56</v>
      </c>
      <c r="M52" s="430">
        <v>71</v>
      </c>
      <c r="N52" s="430">
        <v>27</v>
      </c>
      <c r="O52" s="430">
        <v>27</v>
      </c>
      <c r="P52" s="430">
        <v>10</v>
      </c>
      <c r="Q52" s="430">
        <v>23</v>
      </c>
    </row>
    <row r="53" spans="1:17" s="888" customFormat="1" ht="15" customHeight="1">
      <c r="A53" s="1060"/>
      <c r="B53" s="431"/>
      <c r="C53" s="432" t="s">
        <v>406</v>
      </c>
      <c r="D53" s="430" t="s">
        <v>829</v>
      </c>
      <c r="E53" s="430" t="s">
        <v>829</v>
      </c>
      <c r="F53" s="430" t="s">
        <v>829</v>
      </c>
      <c r="G53" s="430" t="s">
        <v>829</v>
      </c>
      <c r="H53" s="430" t="s">
        <v>829</v>
      </c>
      <c r="I53" s="430" t="s">
        <v>829</v>
      </c>
      <c r="J53" s="430" t="s">
        <v>829</v>
      </c>
      <c r="K53" s="430" t="s">
        <v>829</v>
      </c>
      <c r="L53" s="430" t="s">
        <v>829</v>
      </c>
      <c r="M53" s="430" t="s">
        <v>829</v>
      </c>
      <c r="N53" s="430" t="s">
        <v>829</v>
      </c>
      <c r="O53" s="430" t="s">
        <v>829</v>
      </c>
      <c r="P53" s="430" t="s">
        <v>829</v>
      </c>
      <c r="Q53" s="430" t="s">
        <v>829</v>
      </c>
    </row>
    <row r="54" spans="1:17" s="888" customFormat="1" ht="31.5" customHeight="1">
      <c r="A54" s="1061"/>
      <c r="B54" s="433"/>
      <c r="C54" s="432" t="s">
        <v>702</v>
      </c>
      <c r="D54" s="430" t="s">
        <v>241</v>
      </c>
      <c r="E54" s="430" t="s">
        <v>241</v>
      </c>
      <c r="F54" s="430" t="s">
        <v>241</v>
      </c>
      <c r="G54" s="430" t="s">
        <v>241</v>
      </c>
      <c r="H54" s="430">
        <v>81</v>
      </c>
      <c r="I54" s="430" t="s">
        <v>241</v>
      </c>
      <c r="J54" s="430">
        <v>9</v>
      </c>
      <c r="K54" s="430" t="s">
        <v>241</v>
      </c>
      <c r="L54" s="430">
        <v>40</v>
      </c>
      <c r="M54" s="430" t="s">
        <v>241</v>
      </c>
      <c r="N54" s="430" t="s">
        <v>241</v>
      </c>
      <c r="O54" s="430" t="s">
        <v>241</v>
      </c>
      <c r="P54" s="430" t="s">
        <v>241</v>
      </c>
      <c r="Q54" s="430" t="s">
        <v>241</v>
      </c>
    </row>
    <row r="55" spans="1:17" s="888" customFormat="1" ht="15" customHeight="1">
      <c r="A55" s="1059" t="s">
        <v>617</v>
      </c>
      <c r="B55" s="429" t="s">
        <v>405</v>
      </c>
      <c r="C55" s="891"/>
      <c r="D55" s="430">
        <v>4</v>
      </c>
      <c r="E55" s="430">
        <v>5</v>
      </c>
      <c r="F55" s="430">
        <v>194</v>
      </c>
      <c r="G55" s="430">
        <v>219</v>
      </c>
      <c r="H55" s="430">
        <v>186</v>
      </c>
      <c r="I55" s="430">
        <v>198</v>
      </c>
      <c r="J55" s="430">
        <v>7</v>
      </c>
      <c r="K55" s="430">
        <v>8</v>
      </c>
      <c r="L55" s="430">
        <v>13</v>
      </c>
      <c r="M55" s="430">
        <v>25</v>
      </c>
      <c r="N55" s="430">
        <v>29</v>
      </c>
      <c r="O55" s="430">
        <v>42</v>
      </c>
      <c r="P55" s="430">
        <v>3</v>
      </c>
      <c r="Q55" s="430">
        <v>3</v>
      </c>
    </row>
    <row r="56" spans="1:17" s="888" customFormat="1" ht="15" customHeight="1">
      <c r="A56" s="1060"/>
      <c r="B56" s="431"/>
      <c r="C56" s="432" t="s">
        <v>406</v>
      </c>
      <c r="D56" s="430" t="s">
        <v>241</v>
      </c>
      <c r="E56" s="430" t="s">
        <v>241</v>
      </c>
      <c r="F56" s="430" t="s">
        <v>241</v>
      </c>
      <c r="G56" s="430" t="s">
        <v>241</v>
      </c>
      <c r="H56" s="430" t="s">
        <v>241</v>
      </c>
      <c r="I56" s="430" t="s">
        <v>241</v>
      </c>
      <c r="J56" s="430" t="s">
        <v>241</v>
      </c>
      <c r="K56" s="430" t="s">
        <v>241</v>
      </c>
      <c r="L56" s="430" t="s">
        <v>241</v>
      </c>
      <c r="M56" s="430" t="s">
        <v>241</v>
      </c>
      <c r="N56" s="430" t="s">
        <v>241</v>
      </c>
      <c r="O56" s="430" t="s">
        <v>241</v>
      </c>
      <c r="P56" s="430" t="s">
        <v>241</v>
      </c>
      <c r="Q56" s="430" t="s">
        <v>241</v>
      </c>
    </row>
    <row r="57" spans="1:17" s="888" customFormat="1" ht="31.5" customHeight="1">
      <c r="A57" s="1061"/>
      <c r="B57" s="433"/>
      <c r="C57" s="432" t="s">
        <v>702</v>
      </c>
      <c r="D57" s="430" t="s">
        <v>241</v>
      </c>
      <c r="E57" s="430" t="s">
        <v>241</v>
      </c>
      <c r="F57" s="430" t="s">
        <v>241</v>
      </c>
      <c r="G57" s="430" t="s">
        <v>241</v>
      </c>
      <c r="H57" s="430" t="s">
        <v>241</v>
      </c>
      <c r="I57" s="430" t="s">
        <v>241</v>
      </c>
      <c r="J57" s="430" t="s">
        <v>241</v>
      </c>
      <c r="K57" s="430" t="s">
        <v>241</v>
      </c>
      <c r="L57" s="430" t="s">
        <v>241</v>
      </c>
      <c r="M57" s="430" t="s">
        <v>241</v>
      </c>
      <c r="N57" s="430" t="s">
        <v>241</v>
      </c>
      <c r="O57" s="430" t="s">
        <v>241</v>
      </c>
      <c r="P57" s="430" t="s">
        <v>241</v>
      </c>
      <c r="Q57" s="430" t="s">
        <v>241</v>
      </c>
    </row>
    <row r="58" spans="1:17" s="888" customFormat="1" ht="15" customHeight="1">
      <c r="A58" s="1059" t="s">
        <v>618</v>
      </c>
      <c r="B58" s="429" t="s">
        <v>405</v>
      </c>
      <c r="C58" s="891"/>
      <c r="D58" s="430">
        <v>1</v>
      </c>
      <c r="E58" s="430">
        <v>1</v>
      </c>
      <c r="F58" s="430">
        <v>44</v>
      </c>
      <c r="G58" s="430">
        <v>44</v>
      </c>
      <c r="H58" s="430">
        <v>37</v>
      </c>
      <c r="I58" s="430">
        <v>40</v>
      </c>
      <c r="J58" s="430">
        <v>1</v>
      </c>
      <c r="K58" s="430">
        <v>2</v>
      </c>
      <c r="L58" s="430">
        <v>8</v>
      </c>
      <c r="M58" s="430">
        <v>10</v>
      </c>
      <c r="N58" s="430">
        <v>4</v>
      </c>
      <c r="O58" s="430">
        <v>4</v>
      </c>
      <c r="P58" s="430" t="s">
        <v>829</v>
      </c>
      <c r="Q58" s="430" t="s">
        <v>829</v>
      </c>
    </row>
    <row r="59" spans="1:17" s="888" customFormat="1" ht="15" customHeight="1">
      <c r="A59" s="1060"/>
      <c r="B59" s="431"/>
      <c r="C59" s="432" t="s">
        <v>406</v>
      </c>
      <c r="D59" s="430" t="s">
        <v>241</v>
      </c>
      <c r="E59" s="430" t="s">
        <v>241</v>
      </c>
      <c r="F59" s="430">
        <v>2</v>
      </c>
      <c r="G59" s="430">
        <v>2</v>
      </c>
      <c r="H59" s="430">
        <v>1</v>
      </c>
      <c r="I59" s="430">
        <v>1</v>
      </c>
      <c r="J59" s="430" t="s">
        <v>241</v>
      </c>
      <c r="K59" s="430" t="s">
        <v>241</v>
      </c>
      <c r="L59" s="430">
        <v>2</v>
      </c>
      <c r="M59" s="430">
        <v>2</v>
      </c>
      <c r="N59" s="430" t="s">
        <v>241</v>
      </c>
      <c r="O59" s="430" t="s">
        <v>241</v>
      </c>
      <c r="P59" s="430" t="s">
        <v>241</v>
      </c>
      <c r="Q59" s="430" t="s">
        <v>241</v>
      </c>
    </row>
    <row r="60" spans="1:17" s="888" customFormat="1" ht="31.5" customHeight="1">
      <c r="A60" s="1065"/>
      <c r="B60" s="433"/>
      <c r="C60" s="432" t="s">
        <v>702</v>
      </c>
      <c r="D60" s="430" t="s">
        <v>241</v>
      </c>
      <c r="E60" s="430" t="s">
        <v>241</v>
      </c>
      <c r="F60" s="430" t="s">
        <v>241</v>
      </c>
      <c r="G60" s="430" t="s">
        <v>241</v>
      </c>
      <c r="H60" s="430">
        <v>36</v>
      </c>
      <c r="I60" s="430" t="s">
        <v>241</v>
      </c>
      <c r="J60" s="430">
        <v>1</v>
      </c>
      <c r="K60" s="430" t="s">
        <v>241</v>
      </c>
      <c r="L60" s="430">
        <v>6</v>
      </c>
      <c r="M60" s="430" t="s">
        <v>241</v>
      </c>
      <c r="N60" s="430" t="s">
        <v>241</v>
      </c>
      <c r="O60" s="430" t="s">
        <v>241</v>
      </c>
      <c r="P60" s="430" t="s">
        <v>241</v>
      </c>
      <c r="Q60" s="430" t="s">
        <v>241</v>
      </c>
    </row>
    <row r="61" spans="1:17" s="888" customFormat="1" ht="15" customHeight="1">
      <c r="A61" s="1066" t="s">
        <v>619</v>
      </c>
      <c r="B61" s="429" t="s">
        <v>405</v>
      </c>
      <c r="C61" s="891"/>
      <c r="D61" s="430" t="s">
        <v>829</v>
      </c>
      <c r="E61" s="430" t="s">
        <v>829</v>
      </c>
      <c r="F61" s="430">
        <v>24</v>
      </c>
      <c r="G61" s="430">
        <v>32</v>
      </c>
      <c r="H61" s="430">
        <v>31</v>
      </c>
      <c r="I61" s="430">
        <v>31</v>
      </c>
      <c r="J61" s="430" t="s">
        <v>829</v>
      </c>
      <c r="K61" s="430" t="s">
        <v>829</v>
      </c>
      <c r="L61" s="430">
        <v>3</v>
      </c>
      <c r="M61" s="430">
        <v>9</v>
      </c>
      <c r="N61" s="430">
        <v>15</v>
      </c>
      <c r="O61" s="430">
        <v>17</v>
      </c>
      <c r="P61" s="430">
        <v>3</v>
      </c>
      <c r="Q61" s="430">
        <v>3</v>
      </c>
    </row>
    <row r="62" spans="1:17" s="888" customFormat="1" ht="15" customHeight="1">
      <c r="A62" s="1060"/>
      <c r="B62" s="431"/>
      <c r="C62" s="432" t="s">
        <v>406</v>
      </c>
      <c r="D62" s="430" t="s">
        <v>241</v>
      </c>
      <c r="E62" s="430" t="s">
        <v>241</v>
      </c>
      <c r="F62" s="430" t="s">
        <v>241</v>
      </c>
      <c r="G62" s="430" t="s">
        <v>241</v>
      </c>
      <c r="H62" s="430" t="s">
        <v>241</v>
      </c>
      <c r="I62" s="430" t="s">
        <v>241</v>
      </c>
      <c r="J62" s="430" t="s">
        <v>241</v>
      </c>
      <c r="K62" s="430" t="s">
        <v>241</v>
      </c>
      <c r="L62" s="430" t="s">
        <v>241</v>
      </c>
      <c r="M62" s="430" t="s">
        <v>241</v>
      </c>
      <c r="N62" s="430" t="s">
        <v>241</v>
      </c>
      <c r="O62" s="430" t="s">
        <v>241</v>
      </c>
      <c r="P62" s="430" t="s">
        <v>241</v>
      </c>
      <c r="Q62" s="430" t="s">
        <v>241</v>
      </c>
    </row>
    <row r="63" spans="1:17" s="888" customFormat="1" ht="31.5" customHeight="1">
      <c r="A63" s="1065"/>
      <c r="B63" s="433"/>
      <c r="C63" s="432" t="s">
        <v>702</v>
      </c>
      <c r="D63" s="430" t="s">
        <v>241</v>
      </c>
      <c r="E63" s="430" t="s">
        <v>241</v>
      </c>
      <c r="F63" s="430" t="s">
        <v>241</v>
      </c>
      <c r="G63" s="430" t="s">
        <v>241</v>
      </c>
      <c r="H63" s="430">
        <v>31</v>
      </c>
      <c r="I63" s="430" t="s">
        <v>241</v>
      </c>
      <c r="J63" s="430" t="s">
        <v>829</v>
      </c>
      <c r="K63" s="430" t="s">
        <v>241</v>
      </c>
      <c r="L63" s="430">
        <v>3</v>
      </c>
      <c r="M63" s="430" t="s">
        <v>241</v>
      </c>
      <c r="N63" s="430" t="s">
        <v>241</v>
      </c>
      <c r="O63" s="430" t="s">
        <v>241</v>
      </c>
      <c r="P63" s="430" t="s">
        <v>241</v>
      </c>
      <c r="Q63" s="430" t="s">
        <v>241</v>
      </c>
    </row>
    <row r="64" spans="1:17" s="888" customFormat="1" ht="15" customHeight="1">
      <c r="A64" s="436" t="s">
        <v>520</v>
      </c>
      <c r="B64" s="437"/>
      <c r="C64" s="892"/>
      <c r="D64" s="438"/>
      <c r="E64" s="438"/>
      <c r="F64" s="438"/>
      <c r="G64" s="438"/>
      <c r="H64" s="438"/>
      <c r="I64" s="438"/>
      <c r="J64" s="438"/>
      <c r="K64" s="438"/>
      <c r="L64" s="438"/>
      <c r="M64" s="438"/>
      <c r="N64" s="438"/>
      <c r="O64" s="438"/>
      <c r="P64" s="438"/>
      <c r="Q64" s="438"/>
    </row>
    <row r="65" spans="1:19" s="882" customFormat="1" ht="15" customHeight="1">
      <c r="A65" s="693"/>
      <c r="B65" s="251"/>
      <c r="C65" s="252"/>
      <c r="D65" s="250"/>
      <c r="E65" s="250"/>
      <c r="F65" s="250"/>
      <c r="G65" s="250"/>
      <c r="H65" s="250"/>
      <c r="I65" s="250"/>
      <c r="J65" s="250"/>
      <c r="K65" s="250"/>
      <c r="L65" s="250"/>
      <c r="M65" s="250"/>
      <c r="N65" s="250"/>
      <c r="O65" s="250"/>
      <c r="P65" s="250"/>
      <c r="Q65" s="250"/>
    </row>
    <row r="66" spans="1:19" s="882" customFormat="1" ht="26.25" customHeight="1">
      <c r="A66" s="693"/>
      <c r="B66" s="251"/>
      <c r="C66" s="252"/>
      <c r="D66" s="250"/>
      <c r="E66" s="250"/>
      <c r="F66" s="250"/>
      <c r="G66" s="250"/>
      <c r="H66" s="250"/>
      <c r="I66" s="250"/>
      <c r="J66" s="250"/>
      <c r="K66" s="250"/>
      <c r="L66" s="250"/>
      <c r="M66" s="250"/>
      <c r="N66" s="250"/>
      <c r="O66" s="250"/>
      <c r="P66" s="250"/>
      <c r="Q66" s="250"/>
    </row>
    <row r="67" spans="1:19" s="882" customFormat="1" ht="15" customHeight="1">
      <c r="A67" s="1052"/>
      <c r="B67" s="249"/>
      <c r="C67" s="893"/>
      <c r="D67" s="250"/>
      <c r="E67" s="250"/>
      <c r="F67" s="250"/>
      <c r="G67" s="250"/>
      <c r="H67" s="250"/>
      <c r="I67" s="250"/>
      <c r="J67" s="250"/>
      <c r="K67" s="250"/>
      <c r="L67" s="250"/>
      <c r="M67" s="250"/>
      <c r="N67" s="250"/>
      <c r="O67" s="250"/>
      <c r="P67" s="250"/>
      <c r="Q67" s="250"/>
    </row>
    <row r="68" spans="1:19" s="882" customFormat="1" ht="15" customHeight="1">
      <c r="A68" s="1052"/>
      <c r="B68" s="251"/>
      <c r="C68" s="252"/>
      <c r="D68" s="250"/>
      <c r="E68" s="250"/>
      <c r="F68" s="250"/>
      <c r="G68" s="250"/>
      <c r="H68" s="250"/>
      <c r="I68" s="250"/>
      <c r="J68" s="250"/>
      <c r="K68" s="250"/>
      <c r="L68" s="250"/>
      <c r="M68" s="250"/>
      <c r="N68" s="250"/>
      <c r="O68" s="250"/>
      <c r="P68" s="250"/>
      <c r="Q68" s="250"/>
    </row>
    <row r="69" spans="1:19" s="882" customFormat="1" ht="15">
      <c r="A69" s="1052"/>
      <c r="B69" s="251"/>
      <c r="C69" s="252"/>
      <c r="D69" s="250"/>
      <c r="E69" s="250"/>
      <c r="F69" s="250"/>
      <c r="G69" s="250"/>
      <c r="H69" s="250"/>
      <c r="I69" s="250"/>
      <c r="J69" s="250"/>
      <c r="K69" s="250"/>
      <c r="L69" s="250"/>
      <c r="M69" s="250"/>
      <c r="N69" s="250"/>
      <c r="O69" s="250"/>
      <c r="P69" s="250"/>
      <c r="Q69" s="250"/>
    </row>
    <row r="70" spans="1:19" s="882" customFormat="1" ht="15" customHeight="1">
      <c r="A70" s="1052"/>
      <c r="B70" s="249"/>
      <c r="C70" s="893"/>
      <c r="D70" s="250"/>
      <c r="E70" s="250"/>
      <c r="F70" s="250"/>
      <c r="G70" s="250"/>
      <c r="H70" s="250"/>
      <c r="I70" s="250"/>
      <c r="J70" s="250"/>
      <c r="K70" s="250"/>
      <c r="L70" s="250"/>
      <c r="M70" s="250"/>
      <c r="N70" s="250"/>
      <c r="O70" s="250"/>
      <c r="P70" s="250"/>
      <c r="Q70" s="250"/>
    </row>
    <row r="71" spans="1:19" s="882" customFormat="1" ht="15" customHeight="1">
      <c r="A71" s="1052"/>
      <c r="B71" s="251"/>
      <c r="C71" s="252"/>
      <c r="D71" s="250"/>
      <c r="E71" s="250"/>
      <c r="F71" s="250"/>
      <c r="G71" s="250"/>
      <c r="H71" s="250"/>
      <c r="I71" s="250"/>
      <c r="J71" s="250"/>
      <c r="K71" s="250"/>
      <c r="L71" s="250"/>
      <c r="M71" s="250"/>
      <c r="N71" s="250"/>
      <c r="O71" s="250"/>
      <c r="P71" s="250"/>
      <c r="Q71" s="250"/>
    </row>
    <row r="72" spans="1:19" s="882" customFormat="1" ht="33.75" customHeight="1">
      <c r="A72" s="1052"/>
      <c r="B72" s="251"/>
      <c r="C72" s="252"/>
      <c r="D72" s="250"/>
      <c r="E72" s="250"/>
      <c r="F72" s="250"/>
      <c r="G72" s="250"/>
      <c r="H72" s="250"/>
      <c r="I72" s="250"/>
      <c r="J72" s="250"/>
      <c r="K72" s="250"/>
      <c r="L72" s="250"/>
      <c r="M72" s="250"/>
      <c r="N72" s="250"/>
      <c r="O72" s="250"/>
      <c r="P72" s="250"/>
      <c r="Q72" s="250"/>
    </row>
    <row r="73" spans="1:19" s="882" customFormat="1" ht="13.5" customHeight="1">
      <c r="B73" s="894"/>
      <c r="C73" s="895"/>
      <c r="D73" s="896"/>
      <c r="E73" s="896"/>
      <c r="F73" s="896"/>
      <c r="G73" s="896"/>
      <c r="H73" s="896"/>
      <c r="I73" s="896"/>
      <c r="J73" s="896"/>
      <c r="K73" s="896"/>
      <c r="L73" s="896"/>
      <c r="M73" s="896"/>
      <c r="N73" s="896"/>
      <c r="O73" s="897"/>
      <c r="P73" s="896"/>
      <c r="Q73" s="897"/>
    </row>
    <row r="74" spans="1:19" s="116" customFormat="1" ht="13.5" customHeight="1">
      <c r="A74" s="692"/>
      <c r="B74" s="692"/>
      <c r="C74" s="692"/>
      <c r="D74" s="692"/>
      <c r="E74" s="180"/>
      <c r="F74" s="180"/>
      <c r="G74" s="180"/>
      <c r="H74" s="180"/>
      <c r="I74" s="180"/>
      <c r="J74" s="180"/>
      <c r="K74" s="180"/>
      <c r="L74" s="180"/>
      <c r="M74" s="180"/>
      <c r="N74" s="180"/>
      <c r="O74" s="180"/>
      <c r="P74" s="180"/>
      <c r="Q74" s="180"/>
      <c r="R74" s="180"/>
    </row>
    <row r="75" spans="1:19" s="882" customFormat="1" ht="15">
      <c r="A75" s="898"/>
      <c r="B75" s="894"/>
      <c r="C75" s="895"/>
      <c r="D75" s="896"/>
      <c r="E75" s="896"/>
      <c r="F75" s="896"/>
      <c r="G75" s="896"/>
      <c r="H75" s="896"/>
      <c r="I75" s="896"/>
      <c r="J75" s="896"/>
      <c r="K75" s="896"/>
      <c r="L75" s="896"/>
      <c r="M75" s="896"/>
      <c r="N75" s="896"/>
      <c r="O75" s="897"/>
      <c r="P75" s="896"/>
      <c r="Q75" s="897"/>
    </row>
    <row r="76" spans="1:19" s="882" customFormat="1" ht="15">
      <c r="A76" s="181"/>
      <c r="B76" s="692"/>
      <c r="C76" s="692"/>
      <c r="D76" s="180"/>
      <c r="E76" s="180"/>
      <c r="F76" s="180"/>
      <c r="G76" s="180"/>
      <c r="H76" s="180"/>
      <c r="I76" s="180"/>
      <c r="J76" s="180"/>
      <c r="K76" s="180"/>
      <c r="L76" s="180"/>
      <c r="M76" s="180"/>
      <c r="N76" s="180"/>
      <c r="O76" s="182"/>
      <c r="P76" s="180"/>
      <c r="Q76" s="182"/>
      <c r="R76" s="116"/>
    </row>
    <row r="77" spans="1:19" s="882" customFormat="1" ht="15">
      <c r="A77" s="181"/>
      <c r="B77" s="692"/>
      <c r="C77" s="692"/>
      <c r="D77" s="180"/>
      <c r="E77" s="180"/>
      <c r="F77" s="180"/>
      <c r="G77" s="180"/>
      <c r="H77" s="180"/>
      <c r="I77" s="180"/>
      <c r="J77" s="180"/>
      <c r="K77" s="180"/>
      <c r="L77" s="180"/>
      <c r="M77" s="180"/>
      <c r="N77" s="180"/>
      <c r="O77" s="182"/>
      <c r="P77" s="180"/>
      <c r="Q77" s="182"/>
      <c r="R77" s="116"/>
    </row>
    <row r="78" spans="1:19">
      <c r="A78" s="104"/>
      <c r="B78" s="104"/>
      <c r="C78" s="104"/>
      <c r="D78" s="105"/>
      <c r="E78" s="105"/>
      <c r="F78" s="105"/>
      <c r="G78" s="105"/>
      <c r="H78" s="105"/>
      <c r="I78" s="105"/>
      <c r="J78" s="105"/>
      <c r="K78" s="105"/>
      <c r="L78" s="105"/>
      <c r="M78" s="105"/>
      <c r="N78" s="105"/>
      <c r="O78" s="118"/>
      <c r="P78" s="105"/>
      <c r="Q78" s="118"/>
      <c r="R78" s="105"/>
      <c r="S78" s="105"/>
    </row>
    <row r="79" spans="1:19">
      <c r="A79" s="104"/>
      <c r="B79" s="104"/>
      <c r="C79" s="104"/>
      <c r="D79" s="105"/>
      <c r="E79" s="105"/>
      <c r="F79" s="105"/>
      <c r="G79" s="105"/>
      <c r="H79" s="105"/>
      <c r="I79" s="105"/>
      <c r="J79" s="105"/>
      <c r="K79" s="105"/>
      <c r="L79" s="105"/>
      <c r="M79" s="105"/>
      <c r="N79" s="105"/>
      <c r="O79" s="118"/>
      <c r="P79" s="105"/>
      <c r="Q79" s="118"/>
      <c r="R79" s="105"/>
      <c r="S79" s="105"/>
    </row>
  </sheetData>
  <customSheetViews>
    <customSheetView guid="{8B4C5619-54EF-4E9D-AF19-AC3668C76619}" showPageBreaks="1" showGridLines="0" printArea="1" view="pageBreakPreview" topLeftCell="A34">
      <selection activeCell="N10" sqref="N10"/>
      <colBreaks count="2" manualBreakCount="2">
        <brk id="17" max="534" man="1"/>
        <brk id="23" max="536" man="1"/>
      </colBreaks>
      <pageMargins left="0.78740157480314965" right="0.78740157480314965" top="0.78740157480314965" bottom="0.78740157480314965" header="0" footer="0"/>
      <headerFooter alignWithMargins="0"/>
    </customSheetView>
  </customSheetViews>
  <mergeCells count="30">
    <mergeCell ref="A4:A6"/>
    <mergeCell ref="A25:A27"/>
    <mergeCell ref="A43:A45"/>
    <mergeCell ref="A67:A69"/>
    <mergeCell ref="A55:A57"/>
    <mergeCell ref="A61:A63"/>
    <mergeCell ref="A58:A60"/>
    <mergeCell ref="A52:A54"/>
    <mergeCell ref="A7:A9"/>
    <mergeCell ref="A10:A12"/>
    <mergeCell ref="A37:A39"/>
    <mergeCell ref="A40:A42"/>
    <mergeCell ref="A46:A48"/>
    <mergeCell ref="A49:A51"/>
    <mergeCell ref="A70:A72"/>
    <mergeCell ref="N2:O2"/>
    <mergeCell ref="P2:Q2"/>
    <mergeCell ref="B2:C3"/>
    <mergeCell ref="D2:E2"/>
    <mergeCell ref="F2:G2"/>
    <mergeCell ref="H2:I2"/>
    <mergeCell ref="J2:K2"/>
    <mergeCell ref="L2:M2"/>
    <mergeCell ref="A13:A15"/>
    <mergeCell ref="A28:A30"/>
    <mergeCell ref="A31:A33"/>
    <mergeCell ref="A34:A36"/>
    <mergeCell ref="A16:A18"/>
    <mergeCell ref="A19:A21"/>
    <mergeCell ref="A22:A24"/>
  </mergeCells>
  <phoneticPr fontId="2"/>
  <pageMargins left="0.78740157480314965" right="0.39370078740157483" top="0.39370078740157483" bottom="0.39370078740157483" header="0" footer="0"/>
  <headerFooter alignWithMargins="0">
    <oddFooter>&amp;R&amp;D&amp;T</oddFooter>
  </headerFooter>
  <colBreaks count="1" manualBreakCount="1">
    <brk id="23" max="536"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38"/>
  <sheetViews>
    <sheetView showGridLines="0" showOutlineSymbols="0" view="pageBreakPreview" zoomScaleNormal="75" zoomScaleSheetLayoutView="100" workbookViewId="0">
      <pane xSplit="2" ySplit="2" topLeftCell="C3" activePane="bottomRight" state="frozen"/>
      <selection pane="topRight" activeCell="C1" sqref="C1"/>
      <selection pane="bottomLeft" activeCell="A3" sqref="A3"/>
      <selection pane="bottomRight"/>
    </sheetView>
  </sheetViews>
  <sheetFormatPr defaultRowHeight="12"/>
  <cols>
    <col min="1" max="1" width="11.125" style="839" customWidth="1"/>
    <col min="2" max="2" width="15.375" style="840" customWidth="1"/>
    <col min="3" max="17" width="9.625" style="840" customWidth="1"/>
    <col min="18" max="16384" width="9" style="840"/>
  </cols>
  <sheetData>
    <row r="1" spans="1:19" s="882" customFormat="1" ht="16.5" customHeight="1">
      <c r="A1" s="132" t="s">
        <v>408</v>
      </c>
      <c r="B1" s="132"/>
      <c r="C1" s="132"/>
      <c r="D1" s="132"/>
      <c r="E1" s="132"/>
      <c r="F1" s="132"/>
      <c r="G1" s="132"/>
      <c r="H1" s="132"/>
      <c r="I1" s="132"/>
      <c r="J1" s="132"/>
      <c r="K1" s="133"/>
      <c r="L1" s="133"/>
      <c r="M1" s="133"/>
      <c r="N1" s="133"/>
      <c r="O1" s="133"/>
      <c r="P1" s="133"/>
      <c r="Q1" s="305" t="s">
        <v>816</v>
      </c>
      <c r="R1" s="134"/>
      <c r="S1" s="134"/>
    </row>
    <row r="2" spans="1:19" s="883" customFormat="1" ht="35.25" customHeight="1">
      <c r="A2" s="439"/>
      <c r="B2" s="440"/>
      <c r="C2" s="441" t="s">
        <v>253</v>
      </c>
      <c r="D2" s="442" t="s">
        <v>554</v>
      </c>
      <c r="E2" s="442" t="s">
        <v>555</v>
      </c>
      <c r="F2" s="442" t="s">
        <v>556</v>
      </c>
      <c r="G2" s="442" t="s">
        <v>557</v>
      </c>
      <c r="H2" s="442" t="s">
        <v>558</v>
      </c>
      <c r="I2" s="442" t="s">
        <v>559</v>
      </c>
      <c r="J2" s="442" t="s">
        <v>386</v>
      </c>
      <c r="K2" s="442" t="s">
        <v>387</v>
      </c>
      <c r="L2" s="442" t="s">
        <v>388</v>
      </c>
      <c r="M2" s="442" t="s">
        <v>389</v>
      </c>
      <c r="N2" s="442" t="s">
        <v>390</v>
      </c>
      <c r="O2" s="442" t="s">
        <v>391</v>
      </c>
      <c r="P2" s="442" t="s">
        <v>409</v>
      </c>
      <c r="Q2" s="442" t="s">
        <v>393</v>
      </c>
      <c r="R2" s="185"/>
      <c r="S2" s="185"/>
    </row>
    <row r="3" spans="1:19" ht="15" customHeight="1">
      <c r="A3" s="443"/>
      <c r="B3" s="444" t="s">
        <v>410</v>
      </c>
      <c r="C3" s="445">
        <f>IF(SUM(D3:Q3)=0,"-",SUM(D3:Q3))</f>
        <v>4957</v>
      </c>
      <c r="D3" s="445">
        <v>3</v>
      </c>
      <c r="E3" s="445">
        <v>5</v>
      </c>
      <c r="F3" s="445">
        <v>38</v>
      </c>
      <c r="G3" s="445">
        <v>56</v>
      </c>
      <c r="H3" s="445">
        <v>103</v>
      </c>
      <c r="I3" s="445">
        <v>203</v>
      </c>
      <c r="J3" s="445">
        <v>1083</v>
      </c>
      <c r="K3" s="445">
        <v>1033</v>
      </c>
      <c r="L3" s="445">
        <v>1037</v>
      </c>
      <c r="M3" s="445">
        <v>906</v>
      </c>
      <c r="N3" s="445">
        <v>449</v>
      </c>
      <c r="O3" s="445">
        <v>34</v>
      </c>
      <c r="P3" s="445">
        <v>1</v>
      </c>
      <c r="Q3" s="445">
        <v>6</v>
      </c>
      <c r="R3" s="135"/>
      <c r="S3" s="135"/>
    </row>
    <row r="4" spans="1:19" ht="15" customHeight="1">
      <c r="A4" s="446"/>
      <c r="B4" s="447" t="s">
        <v>411</v>
      </c>
      <c r="C4" s="445">
        <f t="shared" ref="C4:C9" si="0">IF(SUM(D4:Q4)=0,"-",SUM(D4:Q4))</f>
        <v>3040</v>
      </c>
      <c r="D4" s="445">
        <v>5</v>
      </c>
      <c r="E4" s="445">
        <v>12</v>
      </c>
      <c r="F4" s="445">
        <v>32</v>
      </c>
      <c r="G4" s="445">
        <v>66</v>
      </c>
      <c r="H4" s="445">
        <v>99</v>
      </c>
      <c r="I4" s="445">
        <v>151</v>
      </c>
      <c r="J4" s="445">
        <v>777</v>
      </c>
      <c r="K4" s="445">
        <v>607</v>
      </c>
      <c r="L4" s="445">
        <v>562</v>
      </c>
      <c r="M4" s="445">
        <v>484</v>
      </c>
      <c r="N4" s="445">
        <v>219</v>
      </c>
      <c r="O4" s="445">
        <v>19</v>
      </c>
      <c r="P4" s="445" t="s">
        <v>859</v>
      </c>
      <c r="Q4" s="445">
        <v>7</v>
      </c>
      <c r="R4" s="135"/>
      <c r="S4" s="135"/>
    </row>
    <row r="5" spans="1:19" ht="15" customHeight="1">
      <c r="A5" s="446"/>
      <c r="B5" s="447" t="s">
        <v>412</v>
      </c>
      <c r="C5" s="445">
        <f t="shared" si="0"/>
        <v>244</v>
      </c>
      <c r="D5" s="445" t="s">
        <v>859</v>
      </c>
      <c r="E5" s="445">
        <v>1</v>
      </c>
      <c r="F5" s="445">
        <v>11</v>
      </c>
      <c r="G5" s="445">
        <v>8</v>
      </c>
      <c r="H5" s="445">
        <v>9</v>
      </c>
      <c r="I5" s="445">
        <v>12</v>
      </c>
      <c r="J5" s="445">
        <v>79</v>
      </c>
      <c r="K5" s="445">
        <v>44</v>
      </c>
      <c r="L5" s="445">
        <v>29</v>
      </c>
      <c r="M5" s="445">
        <v>35</v>
      </c>
      <c r="N5" s="445">
        <v>14</v>
      </c>
      <c r="O5" s="445">
        <v>2</v>
      </c>
      <c r="P5" s="445" t="s">
        <v>863</v>
      </c>
      <c r="Q5" s="445" t="s">
        <v>859</v>
      </c>
      <c r="R5" s="135"/>
      <c r="S5" s="135"/>
    </row>
    <row r="6" spans="1:19" ht="15" customHeight="1">
      <c r="A6" s="446" t="s">
        <v>240</v>
      </c>
      <c r="B6" s="447" t="s">
        <v>413</v>
      </c>
      <c r="C6" s="445">
        <f t="shared" si="0"/>
        <v>142</v>
      </c>
      <c r="D6" s="445">
        <v>1</v>
      </c>
      <c r="E6" s="445">
        <v>1</v>
      </c>
      <c r="F6" s="445">
        <v>3</v>
      </c>
      <c r="G6" s="445">
        <v>1</v>
      </c>
      <c r="H6" s="445">
        <v>8</v>
      </c>
      <c r="I6" s="445">
        <v>5</v>
      </c>
      <c r="J6" s="445">
        <v>47</v>
      </c>
      <c r="K6" s="445">
        <v>22</v>
      </c>
      <c r="L6" s="445">
        <v>24</v>
      </c>
      <c r="M6" s="445">
        <v>15</v>
      </c>
      <c r="N6" s="445">
        <v>12</v>
      </c>
      <c r="O6" s="445">
        <v>2</v>
      </c>
      <c r="P6" s="445" t="s">
        <v>860</v>
      </c>
      <c r="Q6" s="445">
        <v>1</v>
      </c>
      <c r="R6" s="135"/>
      <c r="S6" s="135"/>
    </row>
    <row r="7" spans="1:19" ht="15" customHeight="1">
      <c r="A7" s="446"/>
      <c r="B7" s="447" t="s">
        <v>414</v>
      </c>
      <c r="C7" s="445">
        <f t="shared" si="0"/>
        <v>92</v>
      </c>
      <c r="D7" s="445" t="s">
        <v>859</v>
      </c>
      <c r="E7" s="445">
        <v>1</v>
      </c>
      <c r="F7" s="445">
        <v>3</v>
      </c>
      <c r="G7" s="445">
        <v>4</v>
      </c>
      <c r="H7" s="445">
        <v>5</v>
      </c>
      <c r="I7" s="445">
        <v>4</v>
      </c>
      <c r="J7" s="445">
        <v>17</v>
      </c>
      <c r="K7" s="445">
        <v>17</v>
      </c>
      <c r="L7" s="445">
        <v>18</v>
      </c>
      <c r="M7" s="445">
        <v>13</v>
      </c>
      <c r="N7" s="445">
        <v>8</v>
      </c>
      <c r="O7" s="445">
        <v>2</v>
      </c>
      <c r="P7" s="445" t="s">
        <v>859</v>
      </c>
      <c r="Q7" s="445" t="s">
        <v>859</v>
      </c>
      <c r="R7" s="135"/>
      <c r="S7" s="135"/>
    </row>
    <row r="8" spans="1:19" ht="15" customHeight="1">
      <c r="A8" s="446"/>
      <c r="B8" s="447" t="s">
        <v>415</v>
      </c>
      <c r="C8" s="445">
        <f t="shared" si="0"/>
        <v>8</v>
      </c>
      <c r="D8" s="445">
        <v>1</v>
      </c>
      <c r="E8" s="445">
        <v>1</v>
      </c>
      <c r="F8" s="445">
        <v>1</v>
      </c>
      <c r="G8" s="445" t="s">
        <v>859</v>
      </c>
      <c r="H8" s="445" t="s">
        <v>859</v>
      </c>
      <c r="I8" s="445" t="s">
        <v>859</v>
      </c>
      <c r="J8" s="445">
        <v>3</v>
      </c>
      <c r="K8" s="445">
        <v>1</v>
      </c>
      <c r="L8" s="445" t="s">
        <v>859</v>
      </c>
      <c r="M8" s="445">
        <v>1</v>
      </c>
      <c r="N8" s="445" t="s">
        <v>862</v>
      </c>
      <c r="O8" s="445" t="s">
        <v>859</v>
      </c>
      <c r="P8" s="445" t="s">
        <v>863</v>
      </c>
      <c r="Q8" s="445" t="s">
        <v>863</v>
      </c>
      <c r="R8" s="135"/>
      <c r="S8" s="135"/>
    </row>
    <row r="9" spans="1:19" ht="15" customHeight="1">
      <c r="A9" s="448"/>
      <c r="B9" s="447" t="s">
        <v>416</v>
      </c>
      <c r="C9" s="445">
        <f t="shared" si="0"/>
        <v>8483</v>
      </c>
      <c r="D9" s="445">
        <v>10</v>
      </c>
      <c r="E9" s="445">
        <v>21</v>
      </c>
      <c r="F9" s="445">
        <v>88</v>
      </c>
      <c r="G9" s="445">
        <v>135</v>
      </c>
      <c r="H9" s="445">
        <v>224</v>
      </c>
      <c r="I9" s="445">
        <v>375</v>
      </c>
      <c r="J9" s="445">
        <v>2006</v>
      </c>
      <c r="K9" s="445">
        <v>1724</v>
      </c>
      <c r="L9" s="445">
        <v>1670</v>
      </c>
      <c r="M9" s="445">
        <v>1454</v>
      </c>
      <c r="N9" s="445">
        <v>702</v>
      </c>
      <c r="O9" s="445">
        <v>59</v>
      </c>
      <c r="P9" s="445">
        <v>1</v>
      </c>
      <c r="Q9" s="445">
        <v>14</v>
      </c>
      <c r="R9" s="136"/>
      <c r="S9" s="136"/>
    </row>
    <row r="10" spans="1:19" s="884" customFormat="1" ht="15" customHeight="1">
      <c r="A10" s="253"/>
      <c r="B10" s="449" t="s">
        <v>410</v>
      </c>
      <c r="C10" s="450">
        <f>IF(SUM(D10:Q10)=0,"-",SUM(D10:Q10))</f>
        <v>427</v>
      </c>
      <c r="D10" s="451" t="s">
        <v>829</v>
      </c>
      <c r="E10" s="451" t="s">
        <v>9</v>
      </c>
      <c r="F10" s="451">
        <v>3</v>
      </c>
      <c r="G10" s="451">
        <v>2</v>
      </c>
      <c r="H10" s="451">
        <v>7</v>
      </c>
      <c r="I10" s="451">
        <v>20</v>
      </c>
      <c r="J10" s="451">
        <v>83</v>
      </c>
      <c r="K10" s="451">
        <v>104</v>
      </c>
      <c r="L10" s="451">
        <v>89</v>
      </c>
      <c r="M10" s="451">
        <v>70</v>
      </c>
      <c r="N10" s="451">
        <v>46</v>
      </c>
      <c r="O10" s="451">
        <v>3</v>
      </c>
      <c r="P10" s="451" t="s">
        <v>9</v>
      </c>
      <c r="Q10" s="451" t="s">
        <v>9</v>
      </c>
      <c r="R10" s="136"/>
      <c r="S10" s="136"/>
    </row>
    <row r="11" spans="1:19" s="884" customFormat="1" ht="15" customHeight="1">
      <c r="A11" s="253"/>
      <c r="B11" s="449" t="s">
        <v>411</v>
      </c>
      <c r="C11" s="450">
        <f t="shared" ref="C11:C16" si="1">IF(SUM(D11:Q11)=0,"-",SUM(D11:Q11))</f>
        <v>26</v>
      </c>
      <c r="D11" s="451" t="s">
        <v>829</v>
      </c>
      <c r="E11" s="451" t="s">
        <v>9</v>
      </c>
      <c r="F11" s="451" t="s">
        <v>9</v>
      </c>
      <c r="G11" s="451" t="s">
        <v>9</v>
      </c>
      <c r="H11" s="451">
        <v>1</v>
      </c>
      <c r="I11" s="451">
        <v>2</v>
      </c>
      <c r="J11" s="451">
        <v>10</v>
      </c>
      <c r="K11" s="451">
        <v>3</v>
      </c>
      <c r="L11" s="451">
        <v>6</v>
      </c>
      <c r="M11" s="451">
        <v>2</v>
      </c>
      <c r="N11" s="451">
        <v>2</v>
      </c>
      <c r="O11" s="451" t="s">
        <v>9</v>
      </c>
      <c r="P11" s="451" t="s">
        <v>9</v>
      </c>
      <c r="Q11" s="451" t="s">
        <v>9</v>
      </c>
      <c r="R11" s="136"/>
      <c r="S11" s="136"/>
    </row>
    <row r="12" spans="1:19" s="884" customFormat="1" ht="15" customHeight="1">
      <c r="A12" s="253"/>
      <c r="B12" s="449" t="s">
        <v>412</v>
      </c>
      <c r="C12" s="450">
        <f t="shared" si="1"/>
        <v>9</v>
      </c>
      <c r="D12" s="451" t="s">
        <v>829</v>
      </c>
      <c r="E12" s="451" t="s">
        <v>9</v>
      </c>
      <c r="F12" s="451" t="s">
        <v>9</v>
      </c>
      <c r="G12" s="451">
        <v>1</v>
      </c>
      <c r="H12" s="451" t="s">
        <v>9</v>
      </c>
      <c r="I12" s="451">
        <v>1</v>
      </c>
      <c r="J12" s="451">
        <v>4</v>
      </c>
      <c r="K12" s="451">
        <v>2</v>
      </c>
      <c r="L12" s="451">
        <v>1</v>
      </c>
      <c r="M12" s="451" t="s">
        <v>9</v>
      </c>
      <c r="N12" s="451" t="s">
        <v>9</v>
      </c>
      <c r="O12" s="451" t="s">
        <v>9</v>
      </c>
      <c r="P12" s="451" t="s">
        <v>9</v>
      </c>
      <c r="Q12" s="451" t="s">
        <v>9</v>
      </c>
      <c r="R12" s="136"/>
      <c r="S12" s="136"/>
    </row>
    <row r="13" spans="1:19" s="884" customFormat="1" ht="15" customHeight="1">
      <c r="A13" s="254" t="s">
        <v>604</v>
      </c>
      <c r="B13" s="449" t="s">
        <v>413</v>
      </c>
      <c r="C13" s="450">
        <f t="shared" si="1"/>
        <v>4</v>
      </c>
      <c r="D13" s="451" t="s">
        <v>830</v>
      </c>
      <c r="E13" s="451" t="s">
        <v>9</v>
      </c>
      <c r="F13" s="451" t="s">
        <v>9</v>
      </c>
      <c r="G13" s="451" t="s">
        <v>9</v>
      </c>
      <c r="H13" s="451" t="s">
        <v>9</v>
      </c>
      <c r="I13" s="451" t="s">
        <v>9</v>
      </c>
      <c r="J13" s="451" t="s">
        <v>9</v>
      </c>
      <c r="K13" s="451">
        <v>1</v>
      </c>
      <c r="L13" s="451">
        <v>2</v>
      </c>
      <c r="M13" s="451">
        <v>1</v>
      </c>
      <c r="N13" s="451" t="s">
        <v>9</v>
      </c>
      <c r="O13" s="451" t="s">
        <v>9</v>
      </c>
      <c r="P13" s="451" t="s">
        <v>9</v>
      </c>
      <c r="Q13" s="451" t="s">
        <v>9</v>
      </c>
      <c r="R13" s="136"/>
      <c r="S13" s="136"/>
    </row>
    <row r="14" spans="1:19" s="884" customFormat="1" ht="15" customHeight="1">
      <c r="A14" s="253"/>
      <c r="B14" s="449" t="s">
        <v>414</v>
      </c>
      <c r="C14" s="450">
        <f t="shared" si="1"/>
        <v>5</v>
      </c>
      <c r="D14" s="451" t="s">
        <v>829</v>
      </c>
      <c r="E14" s="451" t="s">
        <v>9</v>
      </c>
      <c r="F14" s="451" t="s">
        <v>9</v>
      </c>
      <c r="G14" s="451" t="s">
        <v>9</v>
      </c>
      <c r="H14" s="451" t="s">
        <v>9</v>
      </c>
      <c r="I14" s="451" t="s">
        <v>9</v>
      </c>
      <c r="J14" s="451">
        <v>2</v>
      </c>
      <c r="K14" s="451">
        <v>1</v>
      </c>
      <c r="L14" s="451">
        <v>1</v>
      </c>
      <c r="M14" s="451">
        <v>1</v>
      </c>
      <c r="N14" s="451" t="s">
        <v>9</v>
      </c>
      <c r="O14" s="451" t="s">
        <v>9</v>
      </c>
      <c r="P14" s="451" t="s">
        <v>9</v>
      </c>
      <c r="Q14" s="451" t="s">
        <v>9</v>
      </c>
      <c r="R14" s="136"/>
      <c r="S14" s="136"/>
    </row>
    <row r="15" spans="1:19" s="884" customFormat="1" ht="15" customHeight="1">
      <c r="A15" s="253"/>
      <c r="B15" s="449" t="s">
        <v>415</v>
      </c>
      <c r="C15" s="450" t="str">
        <f t="shared" si="1"/>
        <v>-</v>
      </c>
      <c r="D15" s="451" t="s">
        <v>829</v>
      </c>
      <c r="E15" s="451" t="s">
        <v>829</v>
      </c>
      <c r="F15" s="451" t="s">
        <v>829</v>
      </c>
      <c r="G15" s="451" t="s">
        <v>829</v>
      </c>
      <c r="H15" s="451" t="s">
        <v>829</v>
      </c>
      <c r="I15" s="451" t="s">
        <v>829</v>
      </c>
      <c r="J15" s="451" t="s">
        <v>829</v>
      </c>
      <c r="K15" s="451" t="s">
        <v>829</v>
      </c>
      <c r="L15" s="451" t="s">
        <v>829</v>
      </c>
      <c r="M15" s="451" t="s">
        <v>829</v>
      </c>
      <c r="N15" s="451" t="s">
        <v>829</v>
      </c>
      <c r="O15" s="451" t="s">
        <v>829</v>
      </c>
      <c r="P15" s="451" t="s">
        <v>829</v>
      </c>
      <c r="Q15" s="451" t="s">
        <v>829</v>
      </c>
      <c r="R15" s="136"/>
      <c r="S15" s="136"/>
    </row>
    <row r="16" spans="1:19" s="884" customFormat="1" ht="15" customHeight="1">
      <c r="A16" s="322"/>
      <c r="B16" s="452" t="s">
        <v>417</v>
      </c>
      <c r="C16" s="453">
        <f t="shared" si="1"/>
        <v>471</v>
      </c>
      <c r="D16" s="453" t="str">
        <f>IF(SUM(D10:D15)=0,"-",SUM(D10:D15))</f>
        <v>-</v>
      </c>
      <c r="E16" s="453" t="str">
        <f>IF(SUM(E10:E15)=0,"-",SUM(E10:E15))</f>
        <v>-</v>
      </c>
      <c r="F16" s="453">
        <f>IF(SUM(F10:F15)=0,"-",SUM(F10:F15))</f>
        <v>3</v>
      </c>
      <c r="G16" s="453">
        <f>IF(SUM(G10:G15)=0,"-",SUM(G10:G15))</f>
        <v>3</v>
      </c>
      <c r="H16" s="453">
        <f>IF(SUM(H10:H15)=0,"-",SUM(H10:H15))</f>
        <v>8</v>
      </c>
      <c r="I16" s="453">
        <f t="shared" ref="I16:Q16" si="2">IF(SUM(I10:I15)=0,"-",SUM(I10:I15))</f>
        <v>23</v>
      </c>
      <c r="J16" s="453">
        <f t="shared" si="2"/>
        <v>99</v>
      </c>
      <c r="K16" s="453">
        <f t="shared" si="2"/>
        <v>111</v>
      </c>
      <c r="L16" s="453">
        <f t="shared" si="2"/>
        <v>99</v>
      </c>
      <c r="M16" s="453">
        <f t="shared" si="2"/>
        <v>74</v>
      </c>
      <c r="N16" s="453">
        <f t="shared" si="2"/>
        <v>48</v>
      </c>
      <c r="O16" s="453">
        <f t="shared" si="2"/>
        <v>3</v>
      </c>
      <c r="P16" s="453" t="str">
        <f t="shared" si="2"/>
        <v>-</v>
      </c>
      <c r="Q16" s="453" t="str">
        <f t="shared" si="2"/>
        <v>-</v>
      </c>
      <c r="R16" s="136"/>
      <c r="S16" s="136"/>
    </row>
    <row r="17" spans="1:19" s="884" customFormat="1" ht="15" customHeight="1">
      <c r="A17" s="253"/>
      <c r="B17" s="449" t="s">
        <v>410</v>
      </c>
      <c r="C17" s="450" t="str">
        <f>IF(SUM(D17:Q17)=0,"-",SUM(D17:Q17))</f>
        <v>-</v>
      </c>
      <c r="D17" s="451" t="s">
        <v>749</v>
      </c>
      <c r="E17" s="451" t="s">
        <v>749</v>
      </c>
      <c r="F17" s="451" t="s">
        <v>749</v>
      </c>
      <c r="G17" s="451" t="s">
        <v>749</v>
      </c>
      <c r="H17" s="451" t="s">
        <v>749</v>
      </c>
      <c r="I17" s="451" t="s">
        <v>749</v>
      </c>
      <c r="J17" s="451" t="s">
        <v>749</v>
      </c>
      <c r="K17" s="451" t="s">
        <v>749</v>
      </c>
      <c r="L17" s="451" t="s">
        <v>749</v>
      </c>
      <c r="M17" s="451" t="s">
        <v>749</v>
      </c>
      <c r="N17" s="451" t="s">
        <v>749</v>
      </c>
      <c r="O17" s="451" t="s">
        <v>749</v>
      </c>
      <c r="P17" s="451" t="s">
        <v>749</v>
      </c>
      <c r="Q17" s="451" t="s">
        <v>749</v>
      </c>
      <c r="R17" s="136"/>
      <c r="S17" s="136"/>
    </row>
    <row r="18" spans="1:19" s="884" customFormat="1" ht="15" customHeight="1">
      <c r="A18" s="253"/>
      <c r="B18" s="449" t="s">
        <v>411</v>
      </c>
      <c r="C18" s="450" t="str">
        <f t="shared" ref="C18:C23" si="3">IF(SUM(D18:Q18)=0,"-",SUM(D18:Q18))</f>
        <v>-</v>
      </c>
      <c r="D18" s="451" t="s">
        <v>749</v>
      </c>
      <c r="E18" s="451" t="s">
        <v>749</v>
      </c>
      <c r="F18" s="451" t="s">
        <v>749</v>
      </c>
      <c r="G18" s="451" t="s">
        <v>749</v>
      </c>
      <c r="H18" s="451" t="s">
        <v>749</v>
      </c>
      <c r="I18" s="451" t="s">
        <v>749</v>
      </c>
      <c r="J18" s="451" t="s">
        <v>749</v>
      </c>
      <c r="K18" s="451" t="s">
        <v>749</v>
      </c>
      <c r="L18" s="451" t="s">
        <v>749</v>
      </c>
      <c r="M18" s="451" t="s">
        <v>749</v>
      </c>
      <c r="N18" s="451" t="s">
        <v>749</v>
      </c>
      <c r="O18" s="451" t="s">
        <v>749</v>
      </c>
      <c r="P18" s="451" t="s">
        <v>749</v>
      </c>
      <c r="Q18" s="451" t="s">
        <v>749</v>
      </c>
      <c r="R18" s="136"/>
      <c r="S18" s="136"/>
    </row>
    <row r="19" spans="1:19" s="884" customFormat="1" ht="15" customHeight="1">
      <c r="A19" s="253"/>
      <c r="B19" s="449" t="s">
        <v>412</v>
      </c>
      <c r="C19" s="450" t="str">
        <f t="shared" si="3"/>
        <v>-</v>
      </c>
      <c r="D19" s="451" t="s">
        <v>749</v>
      </c>
      <c r="E19" s="451" t="s">
        <v>749</v>
      </c>
      <c r="F19" s="451" t="s">
        <v>749</v>
      </c>
      <c r="G19" s="451" t="s">
        <v>749</v>
      </c>
      <c r="H19" s="451" t="s">
        <v>749</v>
      </c>
      <c r="I19" s="451" t="s">
        <v>749</v>
      </c>
      <c r="J19" s="451" t="s">
        <v>749</v>
      </c>
      <c r="K19" s="451" t="s">
        <v>749</v>
      </c>
      <c r="L19" s="451" t="s">
        <v>749</v>
      </c>
      <c r="M19" s="451" t="s">
        <v>749</v>
      </c>
      <c r="N19" s="451" t="s">
        <v>749</v>
      </c>
      <c r="O19" s="451" t="s">
        <v>749</v>
      </c>
      <c r="P19" s="451" t="s">
        <v>749</v>
      </c>
      <c r="Q19" s="451" t="s">
        <v>749</v>
      </c>
      <c r="R19" s="136"/>
      <c r="S19" s="136"/>
    </row>
    <row r="20" spans="1:19" s="884" customFormat="1" ht="15" customHeight="1">
      <c r="A20" s="254" t="s">
        <v>628</v>
      </c>
      <c r="B20" s="449" t="s">
        <v>413</v>
      </c>
      <c r="C20" s="450" t="str">
        <f t="shared" si="3"/>
        <v>-</v>
      </c>
      <c r="D20" s="451" t="s">
        <v>749</v>
      </c>
      <c r="E20" s="451" t="s">
        <v>749</v>
      </c>
      <c r="F20" s="451" t="s">
        <v>749</v>
      </c>
      <c r="G20" s="451" t="s">
        <v>749</v>
      </c>
      <c r="H20" s="451" t="s">
        <v>749</v>
      </c>
      <c r="I20" s="451" t="s">
        <v>749</v>
      </c>
      <c r="J20" s="451" t="s">
        <v>749</v>
      </c>
      <c r="K20" s="451" t="s">
        <v>749</v>
      </c>
      <c r="L20" s="451" t="s">
        <v>749</v>
      </c>
      <c r="M20" s="451" t="s">
        <v>749</v>
      </c>
      <c r="N20" s="451" t="s">
        <v>749</v>
      </c>
      <c r="O20" s="451" t="s">
        <v>749</v>
      </c>
      <c r="P20" s="451" t="s">
        <v>749</v>
      </c>
      <c r="Q20" s="451" t="s">
        <v>749</v>
      </c>
      <c r="R20" s="136"/>
      <c r="S20" s="136"/>
    </row>
    <row r="21" spans="1:19" s="884" customFormat="1" ht="15" customHeight="1">
      <c r="A21" s="253"/>
      <c r="B21" s="449" t="s">
        <v>414</v>
      </c>
      <c r="C21" s="450" t="str">
        <f t="shared" si="3"/>
        <v>-</v>
      </c>
      <c r="D21" s="451" t="s">
        <v>749</v>
      </c>
      <c r="E21" s="451" t="s">
        <v>749</v>
      </c>
      <c r="F21" s="451" t="s">
        <v>749</v>
      </c>
      <c r="G21" s="451" t="s">
        <v>749</v>
      </c>
      <c r="H21" s="451" t="s">
        <v>749</v>
      </c>
      <c r="I21" s="451" t="s">
        <v>749</v>
      </c>
      <c r="J21" s="451" t="s">
        <v>749</v>
      </c>
      <c r="K21" s="451" t="s">
        <v>749</v>
      </c>
      <c r="L21" s="451" t="s">
        <v>749</v>
      </c>
      <c r="M21" s="451" t="s">
        <v>749</v>
      </c>
      <c r="N21" s="451" t="s">
        <v>749</v>
      </c>
      <c r="O21" s="451" t="s">
        <v>749</v>
      </c>
      <c r="P21" s="451" t="s">
        <v>749</v>
      </c>
      <c r="Q21" s="451" t="s">
        <v>749</v>
      </c>
      <c r="R21" s="136"/>
      <c r="S21" s="136"/>
    </row>
    <row r="22" spans="1:19" s="884" customFormat="1" ht="15" customHeight="1">
      <c r="A22" s="253"/>
      <c r="B22" s="449" t="s">
        <v>415</v>
      </c>
      <c r="C22" s="450" t="str">
        <f t="shared" si="3"/>
        <v>-</v>
      </c>
      <c r="D22" s="451" t="s">
        <v>749</v>
      </c>
      <c r="E22" s="451" t="s">
        <v>749</v>
      </c>
      <c r="F22" s="451" t="s">
        <v>749</v>
      </c>
      <c r="G22" s="451" t="s">
        <v>749</v>
      </c>
      <c r="H22" s="451" t="s">
        <v>749</v>
      </c>
      <c r="I22" s="451" t="s">
        <v>749</v>
      </c>
      <c r="J22" s="451" t="s">
        <v>749</v>
      </c>
      <c r="K22" s="451" t="s">
        <v>749</v>
      </c>
      <c r="L22" s="451" t="s">
        <v>749</v>
      </c>
      <c r="M22" s="451" t="s">
        <v>749</v>
      </c>
      <c r="N22" s="451" t="s">
        <v>749</v>
      </c>
      <c r="O22" s="451" t="s">
        <v>749</v>
      </c>
      <c r="P22" s="451" t="s">
        <v>749</v>
      </c>
      <c r="Q22" s="451" t="s">
        <v>749</v>
      </c>
      <c r="R22" s="136"/>
      <c r="S22" s="136"/>
    </row>
    <row r="23" spans="1:19" s="884" customFormat="1" ht="15" customHeight="1">
      <c r="A23" s="322"/>
      <c r="B23" s="452" t="s">
        <v>417</v>
      </c>
      <c r="C23" s="453" t="str">
        <f t="shared" si="3"/>
        <v>-</v>
      </c>
      <c r="D23" s="453" t="str">
        <f>IF(SUM(D17:D22)=0,"-",SUM(D17:D22))</f>
        <v>-</v>
      </c>
      <c r="E23" s="453" t="str">
        <f>IF(SUM(E17:E22)=0,"-",SUM(E17:E22))</f>
        <v>-</v>
      </c>
      <c r="F23" s="453" t="str">
        <f>IF(SUM(F17:F22)=0,"-",SUM(F17:F22))</f>
        <v>-</v>
      </c>
      <c r="G23" s="453" t="str">
        <f>IF(SUM(G17:G22)=0,"-",SUM(G17:G22))</f>
        <v>-</v>
      </c>
      <c r="H23" s="453" t="str">
        <f>IF(SUM(H17:H22)=0,"-",SUM(H17:H22))</f>
        <v>-</v>
      </c>
      <c r="I23" s="453" t="str">
        <f t="shared" ref="I23:Q23" si="4">IF(SUM(I17:I22)=0,"-",SUM(I17:I22))</f>
        <v>-</v>
      </c>
      <c r="J23" s="453" t="str">
        <f t="shared" si="4"/>
        <v>-</v>
      </c>
      <c r="K23" s="453" t="str">
        <f t="shared" si="4"/>
        <v>-</v>
      </c>
      <c r="L23" s="453" t="str">
        <f t="shared" si="4"/>
        <v>-</v>
      </c>
      <c r="M23" s="453" t="str">
        <f t="shared" si="4"/>
        <v>-</v>
      </c>
      <c r="N23" s="453" t="str">
        <f t="shared" si="4"/>
        <v>-</v>
      </c>
      <c r="O23" s="453" t="str">
        <f t="shared" si="4"/>
        <v>-</v>
      </c>
      <c r="P23" s="453" t="str">
        <f t="shared" si="4"/>
        <v>-</v>
      </c>
      <c r="Q23" s="453" t="str">
        <f t="shared" si="4"/>
        <v>-</v>
      </c>
      <c r="R23" s="136"/>
      <c r="S23" s="136"/>
    </row>
    <row r="24" spans="1:19" s="884" customFormat="1" ht="15" customHeight="1">
      <c r="A24" s="253"/>
      <c r="B24" s="449" t="s">
        <v>410</v>
      </c>
      <c r="C24" s="450">
        <f>IF(SUM(D24:Q24)=0,"-",SUM(D24:Q24))</f>
        <v>37</v>
      </c>
      <c r="D24" s="451" t="s">
        <v>241</v>
      </c>
      <c r="E24" s="451" t="s">
        <v>241</v>
      </c>
      <c r="F24" s="451">
        <v>1</v>
      </c>
      <c r="G24" s="451" t="s">
        <v>241</v>
      </c>
      <c r="H24" s="451" t="s">
        <v>241</v>
      </c>
      <c r="I24" s="451" t="s">
        <v>241</v>
      </c>
      <c r="J24" s="451">
        <v>6</v>
      </c>
      <c r="K24" s="451">
        <v>6</v>
      </c>
      <c r="L24" s="451">
        <v>9</v>
      </c>
      <c r="M24" s="451">
        <v>8</v>
      </c>
      <c r="N24" s="451">
        <v>7</v>
      </c>
      <c r="O24" s="451" t="s">
        <v>241</v>
      </c>
      <c r="P24" s="451" t="s">
        <v>241</v>
      </c>
      <c r="Q24" s="451" t="s">
        <v>241</v>
      </c>
      <c r="R24" s="136"/>
      <c r="S24" s="136"/>
    </row>
    <row r="25" spans="1:19" s="884" customFormat="1" ht="15" customHeight="1">
      <c r="A25" s="253"/>
      <c r="B25" s="449" t="s">
        <v>411</v>
      </c>
      <c r="C25" s="450">
        <f t="shared" ref="C25:C30" si="5">IF(SUM(D25:Q25)=0,"-",SUM(D25:Q25))</f>
        <v>28</v>
      </c>
      <c r="D25" s="451" t="s">
        <v>241</v>
      </c>
      <c r="E25" s="451" t="s">
        <v>241</v>
      </c>
      <c r="F25" s="451" t="s">
        <v>241</v>
      </c>
      <c r="G25" s="451">
        <v>1</v>
      </c>
      <c r="H25" s="451">
        <v>1</v>
      </c>
      <c r="I25" s="451" t="s">
        <v>241</v>
      </c>
      <c r="J25" s="451">
        <v>3</v>
      </c>
      <c r="K25" s="451">
        <v>7</v>
      </c>
      <c r="L25" s="451">
        <v>3</v>
      </c>
      <c r="M25" s="451">
        <v>6</v>
      </c>
      <c r="N25" s="451">
        <v>6</v>
      </c>
      <c r="O25" s="451">
        <v>1</v>
      </c>
      <c r="P25" s="451" t="s">
        <v>241</v>
      </c>
      <c r="Q25" s="451" t="s">
        <v>241</v>
      </c>
      <c r="R25" s="136"/>
      <c r="S25" s="136"/>
    </row>
    <row r="26" spans="1:19" s="884" customFormat="1" ht="15" customHeight="1">
      <c r="A26" s="253"/>
      <c r="B26" s="449" t="s">
        <v>412</v>
      </c>
      <c r="C26" s="450" t="str">
        <f t="shared" si="5"/>
        <v>-</v>
      </c>
      <c r="D26" s="451" t="s">
        <v>241</v>
      </c>
      <c r="E26" s="451" t="s">
        <v>241</v>
      </c>
      <c r="F26" s="451" t="s">
        <v>241</v>
      </c>
      <c r="G26" s="451" t="s">
        <v>241</v>
      </c>
      <c r="H26" s="451" t="s">
        <v>241</v>
      </c>
      <c r="I26" s="451" t="s">
        <v>241</v>
      </c>
      <c r="J26" s="451" t="s">
        <v>241</v>
      </c>
      <c r="K26" s="451" t="s">
        <v>241</v>
      </c>
      <c r="L26" s="451" t="s">
        <v>241</v>
      </c>
      <c r="M26" s="451" t="s">
        <v>241</v>
      </c>
      <c r="N26" s="451" t="s">
        <v>241</v>
      </c>
      <c r="O26" s="451" t="s">
        <v>241</v>
      </c>
      <c r="P26" s="451" t="s">
        <v>241</v>
      </c>
      <c r="Q26" s="451" t="s">
        <v>241</v>
      </c>
      <c r="R26" s="136"/>
      <c r="S26" s="136"/>
    </row>
    <row r="27" spans="1:19" s="884" customFormat="1" ht="15" customHeight="1">
      <c r="A27" s="253" t="s">
        <v>615</v>
      </c>
      <c r="B27" s="449" t="s">
        <v>413</v>
      </c>
      <c r="C27" s="450" t="str">
        <f t="shared" si="5"/>
        <v>-</v>
      </c>
      <c r="D27" s="451" t="s">
        <v>241</v>
      </c>
      <c r="E27" s="451" t="s">
        <v>241</v>
      </c>
      <c r="F27" s="451" t="s">
        <v>241</v>
      </c>
      <c r="G27" s="451" t="s">
        <v>241</v>
      </c>
      <c r="H27" s="451" t="s">
        <v>241</v>
      </c>
      <c r="I27" s="451" t="s">
        <v>241</v>
      </c>
      <c r="J27" s="451" t="s">
        <v>241</v>
      </c>
      <c r="K27" s="451" t="s">
        <v>241</v>
      </c>
      <c r="L27" s="451" t="s">
        <v>241</v>
      </c>
      <c r="M27" s="451" t="s">
        <v>241</v>
      </c>
      <c r="N27" s="451" t="s">
        <v>241</v>
      </c>
      <c r="O27" s="451" t="s">
        <v>241</v>
      </c>
      <c r="P27" s="451" t="s">
        <v>241</v>
      </c>
      <c r="Q27" s="451" t="s">
        <v>241</v>
      </c>
      <c r="R27" s="136"/>
      <c r="S27" s="136"/>
    </row>
    <row r="28" spans="1:19" s="884" customFormat="1" ht="15" customHeight="1">
      <c r="A28" s="253"/>
      <c r="B28" s="449" t="s">
        <v>414</v>
      </c>
      <c r="C28" s="450" t="str">
        <f t="shared" si="5"/>
        <v>-</v>
      </c>
      <c r="D28" s="451" t="s">
        <v>241</v>
      </c>
      <c r="E28" s="451" t="s">
        <v>241</v>
      </c>
      <c r="F28" s="451" t="s">
        <v>241</v>
      </c>
      <c r="G28" s="451" t="s">
        <v>241</v>
      </c>
      <c r="H28" s="451" t="s">
        <v>241</v>
      </c>
      <c r="I28" s="451" t="s">
        <v>241</v>
      </c>
      <c r="J28" s="451" t="s">
        <v>241</v>
      </c>
      <c r="K28" s="451" t="s">
        <v>241</v>
      </c>
      <c r="L28" s="451" t="s">
        <v>241</v>
      </c>
      <c r="M28" s="451" t="s">
        <v>241</v>
      </c>
      <c r="N28" s="451" t="s">
        <v>241</v>
      </c>
      <c r="O28" s="451" t="s">
        <v>241</v>
      </c>
      <c r="P28" s="451" t="s">
        <v>241</v>
      </c>
      <c r="Q28" s="451" t="s">
        <v>241</v>
      </c>
      <c r="R28" s="136"/>
      <c r="S28" s="136"/>
    </row>
    <row r="29" spans="1:19" s="884" customFormat="1" ht="15" customHeight="1">
      <c r="A29" s="253"/>
      <c r="B29" s="449" t="s">
        <v>415</v>
      </c>
      <c r="C29" s="450" t="str">
        <f t="shared" si="5"/>
        <v>-</v>
      </c>
      <c r="D29" s="451" t="s">
        <v>241</v>
      </c>
      <c r="E29" s="451" t="s">
        <v>241</v>
      </c>
      <c r="F29" s="451" t="s">
        <v>241</v>
      </c>
      <c r="G29" s="451" t="s">
        <v>241</v>
      </c>
      <c r="H29" s="451" t="s">
        <v>241</v>
      </c>
      <c r="I29" s="451" t="s">
        <v>241</v>
      </c>
      <c r="J29" s="451" t="s">
        <v>241</v>
      </c>
      <c r="K29" s="451" t="s">
        <v>241</v>
      </c>
      <c r="L29" s="451" t="s">
        <v>241</v>
      </c>
      <c r="M29" s="451" t="s">
        <v>241</v>
      </c>
      <c r="N29" s="451" t="s">
        <v>241</v>
      </c>
      <c r="O29" s="451" t="s">
        <v>241</v>
      </c>
      <c r="P29" s="451" t="s">
        <v>241</v>
      </c>
      <c r="Q29" s="451" t="s">
        <v>241</v>
      </c>
      <c r="R29" s="136"/>
      <c r="S29" s="136"/>
    </row>
    <row r="30" spans="1:19" s="884" customFormat="1" ht="15" customHeight="1">
      <c r="A30" s="322"/>
      <c r="B30" s="452" t="s">
        <v>417</v>
      </c>
      <c r="C30" s="453">
        <f t="shared" si="5"/>
        <v>65</v>
      </c>
      <c r="D30" s="453" t="str">
        <f t="shared" ref="D30:Q30" si="6">IF(SUM(D24:D29)=0,"-",SUM(D24:D29))</f>
        <v>-</v>
      </c>
      <c r="E30" s="453" t="str">
        <f>IF(SUM(E24:E29)=0,"-",SUM(E24:E29))</f>
        <v>-</v>
      </c>
      <c r="F30" s="453">
        <f>IF(SUM(F24:F29)=0,"-",SUM(F24:F29))</f>
        <v>1</v>
      </c>
      <c r="G30" s="453">
        <f>IF(SUM(G24:G29)=0,"-",SUM(G24:G29))</f>
        <v>1</v>
      </c>
      <c r="H30" s="453">
        <f>IF(SUM(H24:H29)=0,"-",SUM(H24:H29))</f>
        <v>1</v>
      </c>
      <c r="I30" s="453" t="str">
        <f t="shared" si="6"/>
        <v>-</v>
      </c>
      <c r="J30" s="453">
        <f t="shared" si="6"/>
        <v>9</v>
      </c>
      <c r="K30" s="453">
        <f t="shared" si="6"/>
        <v>13</v>
      </c>
      <c r="L30" s="453">
        <f t="shared" si="6"/>
        <v>12</v>
      </c>
      <c r="M30" s="453">
        <f t="shared" si="6"/>
        <v>14</v>
      </c>
      <c r="N30" s="453">
        <f t="shared" si="6"/>
        <v>13</v>
      </c>
      <c r="O30" s="453">
        <f t="shared" si="6"/>
        <v>1</v>
      </c>
      <c r="P30" s="453" t="str">
        <f t="shared" si="6"/>
        <v>-</v>
      </c>
      <c r="Q30" s="453" t="str">
        <f t="shared" si="6"/>
        <v>-</v>
      </c>
      <c r="R30" s="136"/>
      <c r="S30" s="136"/>
    </row>
    <row r="31" spans="1:19" ht="15" customHeight="1">
      <c r="A31" s="454" t="s">
        <v>418</v>
      </c>
      <c r="B31" s="455"/>
      <c r="C31" s="455"/>
      <c r="D31" s="455"/>
      <c r="E31" s="455"/>
      <c r="F31" s="455"/>
      <c r="G31" s="455"/>
      <c r="H31" s="455"/>
      <c r="I31" s="455"/>
      <c r="J31" s="455"/>
      <c r="K31" s="455"/>
      <c r="L31" s="455"/>
      <c r="M31" s="455"/>
      <c r="N31" s="455"/>
      <c r="O31" s="455"/>
      <c r="P31" s="455"/>
      <c r="Q31" s="455"/>
      <c r="R31" s="135"/>
      <c r="S31" s="135"/>
    </row>
    <row r="32" spans="1:19" ht="14.25">
      <c r="A32" s="183"/>
      <c r="B32" s="133"/>
      <c r="C32" s="133"/>
      <c r="D32" s="133"/>
      <c r="E32" s="133"/>
      <c r="F32" s="133"/>
      <c r="G32" s="133"/>
      <c r="H32" s="133"/>
      <c r="I32" s="133"/>
      <c r="J32" s="133"/>
      <c r="K32" s="133"/>
      <c r="L32" s="133"/>
      <c r="M32" s="133"/>
      <c r="N32" s="133"/>
      <c r="O32" s="133"/>
      <c r="P32" s="133"/>
      <c r="Q32" s="133"/>
      <c r="R32" s="135"/>
      <c r="S32" s="135"/>
    </row>
    <row r="33" spans="1:19" ht="14.25">
      <c r="A33" s="184"/>
      <c r="B33" s="134"/>
      <c r="C33" s="134"/>
      <c r="D33" s="134"/>
      <c r="E33" s="134"/>
      <c r="F33" s="134"/>
      <c r="G33" s="134"/>
      <c r="H33" s="134"/>
      <c r="I33" s="134"/>
      <c r="J33" s="134"/>
      <c r="K33" s="134"/>
      <c r="L33" s="134"/>
      <c r="M33" s="134"/>
      <c r="N33" s="134"/>
      <c r="O33" s="134"/>
      <c r="P33" s="134"/>
      <c r="Q33" s="134"/>
      <c r="R33" s="135"/>
      <c r="S33" s="135"/>
    </row>
    <row r="34" spans="1:19" ht="14.25">
      <c r="A34" s="184"/>
      <c r="B34" s="134"/>
      <c r="C34" s="134"/>
      <c r="D34" s="134"/>
      <c r="E34" s="134"/>
      <c r="F34" s="134"/>
      <c r="G34" s="134"/>
      <c r="H34" s="134"/>
      <c r="I34" s="134"/>
      <c r="J34" s="134"/>
      <c r="K34" s="134"/>
      <c r="L34" s="134"/>
      <c r="M34" s="134"/>
      <c r="N34" s="134"/>
      <c r="O34" s="134"/>
      <c r="P34" s="134"/>
      <c r="Q34" s="134"/>
      <c r="R34" s="135"/>
      <c r="S34" s="135"/>
    </row>
    <row r="35" spans="1:19" ht="14.25">
      <c r="A35" s="184"/>
      <c r="B35" s="134"/>
      <c r="C35" s="134"/>
      <c r="D35" s="134"/>
      <c r="E35" s="134"/>
      <c r="F35" s="134"/>
      <c r="G35" s="134"/>
      <c r="H35" s="134"/>
      <c r="I35" s="134"/>
      <c r="J35" s="134"/>
      <c r="K35" s="134"/>
      <c r="L35" s="134"/>
      <c r="M35" s="134"/>
      <c r="N35" s="134"/>
      <c r="O35" s="134"/>
      <c r="P35" s="134"/>
      <c r="Q35" s="134"/>
      <c r="R35" s="135"/>
      <c r="S35" s="135"/>
    </row>
    <row r="36" spans="1:19">
      <c r="A36" s="137"/>
      <c r="B36" s="135"/>
      <c r="C36" s="135"/>
      <c r="D36" s="135"/>
      <c r="E36" s="135"/>
      <c r="F36" s="135"/>
      <c r="G36" s="135"/>
      <c r="H36" s="135"/>
      <c r="I36" s="135"/>
      <c r="J36" s="135"/>
      <c r="K36" s="135"/>
      <c r="L36" s="135"/>
      <c r="M36" s="135"/>
      <c r="N36" s="135"/>
      <c r="O36" s="135"/>
      <c r="P36" s="135"/>
      <c r="Q36" s="135"/>
      <c r="R36" s="135"/>
      <c r="S36" s="135"/>
    </row>
    <row r="37" spans="1:19">
      <c r="A37" s="137"/>
      <c r="B37" s="135"/>
      <c r="C37" s="135"/>
      <c r="D37" s="135"/>
      <c r="E37" s="135"/>
      <c r="F37" s="135"/>
      <c r="G37" s="135"/>
      <c r="H37" s="135"/>
      <c r="I37" s="135"/>
      <c r="J37" s="135"/>
      <c r="K37" s="135"/>
      <c r="L37" s="135"/>
      <c r="M37" s="135"/>
      <c r="N37" s="135"/>
      <c r="O37" s="135"/>
      <c r="P37" s="135"/>
      <c r="Q37" s="135"/>
      <c r="R37" s="135"/>
      <c r="S37" s="135"/>
    </row>
    <row r="38" spans="1:19">
      <c r="A38" s="137"/>
      <c r="B38" s="135"/>
      <c r="C38" s="135"/>
      <c r="D38" s="135"/>
      <c r="E38" s="135"/>
      <c r="F38" s="135"/>
      <c r="G38" s="135"/>
      <c r="H38" s="135"/>
      <c r="I38" s="135"/>
      <c r="J38" s="135"/>
      <c r="K38" s="135"/>
      <c r="L38" s="135"/>
      <c r="M38" s="135"/>
      <c r="N38" s="135"/>
      <c r="O38" s="135"/>
      <c r="P38" s="135"/>
      <c r="Q38" s="135"/>
      <c r="R38" s="135"/>
      <c r="S38" s="135"/>
    </row>
  </sheetData>
  <customSheetViews>
    <customSheetView guid="{8B4C5619-54EF-4E9D-AF19-AC3668C76619}" showPageBreaks="1" showGridLines="0" outlineSymbols="0" printArea="1" view="pageBreakPreview" topLeftCell="G1">
      <selection activeCell="P5" sqref="P5"/>
      <rowBreaks count="4" manualBreakCount="4">
        <brk id="275" min="310" max="324" man="1"/>
        <brk id="36237" min="228" max="55033" man="1"/>
        <brk id="44361" min="224" max="63597" man="1"/>
        <brk id="52641" min="220" max="6357" man="1"/>
      </rowBreaks>
      <colBreaks count="1" manualBreakCount="1">
        <brk id="18" max="1048575" man="1"/>
      </colBreaks>
      <pageMargins left="0.78740157480314965" right="0.78740157480314965" top="0.78740157480314965" bottom="0.78740157480314965" header="0" footer="0"/>
      <headerFooter alignWithMargins="0"/>
    </customSheetView>
  </customSheetViews>
  <phoneticPr fontId="2"/>
  <pageMargins left="0.39370078740157483" right="0.39370078740157483" top="0.78740157480314965" bottom="0.78740157480314965" header="0" footer="0"/>
  <headerFooter alignWithMargins="0">
    <oddFooter>&amp;R&amp;D&amp;T</oddFooter>
  </headerFooter>
  <rowBreaks count="4" manualBreakCount="4">
    <brk id="275" min="310" max="324" man="1"/>
    <brk id="36237" min="228" max="55033" man="1"/>
    <brk id="44361" min="224" max="63597" man="1"/>
    <brk id="52641" min="220" max="6357" man="1"/>
  </rowBreaks>
  <colBreaks count="1" manualBreakCount="1">
    <brk id="18"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03"/>
  <sheetViews>
    <sheetView showGridLines="0" view="pageBreakPreview" zoomScaleNormal="75" zoomScaleSheetLayoutView="100" workbookViewId="0">
      <pane xSplit="3" ySplit="4" topLeftCell="D5" activePane="bottomRight" state="frozen"/>
      <selection pane="topRight" activeCell="D1" sqref="D1"/>
      <selection pane="bottomLeft" activeCell="A5" sqref="A5"/>
      <selection pane="bottomRight"/>
    </sheetView>
  </sheetViews>
  <sheetFormatPr defaultRowHeight="12"/>
  <cols>
    <col min="1" max="1" width="11.125" style="817" customWidth="1"/>
    <col min="2" max="2" width="8.25" style="804" customWidth="1"/>
    <col min="3" max="3" width="9.625" style="804" customWidth="1"/>
    <col min="4" max="8" width="9.5" style="804" customWidth="1"/>
    <col min="9" max="11" width="7.625" style="804" customWidth="1"/>
    <col min="12" max="15" width="9.5" style="804" customWidth="1"/>
    <col min="16" max="18" width="7.625" style="804" customWidth="1"/>
    <col min="19" max="19" width="4.375" style="804" customWidth="1"/>
    <col min="20" max="16384" width="9" style="804"/>
  </cols>
  <sheetData>
    <row r="1" spans="1:20" s="177" customFormat="1" ht="16.5" customHeight="1">
      <c r="A1" s="188" t="s">
        <v>419</v>
      </c>
      <c r="B1" s="107"/>
      <c r="C1" s="107"/>
      <c r="D1" s="107"/>
      <c r="E1" s="107"/>
      <c r="F1" s="107"/>
      <c r="G1" s="114"/>
      <c r="H1" s="114"/>
      <c r="I1" s="114"/>
      <c r="J1" s="114"/>
      <c r="K1" s="114"/>
      <c r="L1" s="114"/>
      <c r="M1" s="114"/>
      <c r="N1" s="114"/>
      <c r="O1" s="114"/>
      <c r="P1" s="114"/>
      <c r="Q1" s="111"/>
      <c r="R1" s="149" t="s">
        <v>810</v>
      </c>
    </row>
    <row r="2" spans="1:20" s="177" customFormat="1" ht="15">
      <c r="A2" s="456"/>
      <c r="B2" s="457"/>
      <c r="C2" s="458"/>
      <c r="D2" s="1084" t="s">
        <v>420</v>
      </c>
      <c r="E2" s="1085"/>
      <c r="F2" s="1085"/>
      <c r="G2" s="1085"/>
      <c r="H2" s="1085"/>
      <c r="I2" s="1085"/>
      <c r="J2" s="1085"/>
      <c r="K2" s="1085"/>
      <c r="L2" s="1084" t="s">
        <v>421</v>
      </c>
      <c r="M2" s="1085"/>
      <c r="N2" s="1085"/>
      <c r="O2" s="1086"/>
      <c r="P2" s="1085"/>
      <c r="Q2" s="1085"/>
      <c r="R2" s="1087"/>
      <c r="S2" s="808"/>
    </row>
    <row r="3" spans="1:20" s="177" customFormat="1" ht="16.5" customHeight="1">
      <c r="A3" s="459"/>
      <c r="B3" s="460"/>
      <c r="C3" s="461"/>
      <c r="D3" s="462" t="s">
        <v>422</v>
      </c>
      <c r="E3" s="463"/>
      <c r="F3" s="464"/>
      <c r="G3" s="462" t="s">
        <v>423</v>
      </c>
      <c r="H3" s="465"/>
      <c r="I3" s="1088" t="s">
        <v>424</v>
      </c>
      <c r="J3" s="1090" t="s">
        <v>425</v>
      </c>
      <c r="K3" s="1090" t="s">
        <v>60</v>
      </c>
      <c r="L3" s="462" t="s">
        <v>422</v>
      </c>
      <c r="M3" s="466"/>
      <c r="N3" s="462" t="s">
        <v>423</v>
      </c>
      <c r="O3" s="467"/>
      <c r="P3" s="1090" t="s">
        <v>424</v>
      </c>
      <c r="Q3" s="1088" t="s">
        <v>425</v>
      </c>
      <c r="R3" s="1088" t="s">
        <v>60</v>
      </c>
      <c r="S3" s="880"/>
      <c r="T3" s="808"/>
    </row>
    <row r="4" spans="1:20" s="177" customFormat="1" ht="99.75" customHeight="1">
      <c r="A4" s="468"/>
      <c r="B4" s="469"/>
      <c r="C4" s="470"/>
      <c r="D4" s="471"/>
      <c r="E4" s="701" t="s">
        <v>703</v>
      </c>
      <c r="F4" s="716" t="s">
        <v>426</v>
      </c>
      <c r="G4" s="471"/>
      <c r="H4" s="701" t="s">
        <v>704</v>
      </c>
      <c r="I4" s="1089"/>
      <c r="J4" s="1091"/>
      <c r="K4" s="1091"/>
      <c r="L4" s="471"/>
      <c r="M4" s="710" t="s">
        <v>703</v>
      </c>
      <c r="N4" s="471"/>
      <c r="O4" s="701" t="s">
        <v>704</v>
      </c>
      <c r="P4" s="1091"/>
      <c r="Q4" s="1089"/>
      <c r="R4" s="1089"/>
      <c r="S4" s="881"/>
      <c r="T4" s="808"/>
    </row>
    <row r="5" spans="1:20" s="177" customFormat="1" ht="15" customHeight="1">
      <c r="A5" s="1075" t="s">
        <v>427</v>
      </c>
      <c r="B5" s="472" t="s">
        <v>405</v>
      </c>
      <c r="C5" s="473" t="s">
        <v>428</v>
      </c>
      <c r="D5" s="316">
        <v>16376</v>
      </c>
      <c r="E5" s="316">
        <v>455</v>
      </c>
      <c r="F5" s="316">
        <v>676</v>
      </c>
      <c r="G5" s="316">
        <v>939</v>
      </c>
      <c r="H5" s="316">
        <v>237</v>
      </c>
      <c r="I5" s="316">
        <v>2361</v>
      </c>
      <c r="J5" s="474">
        <v>2652</v>
      </c>
      <c r="K5" s="474">
        <v>1007</v>
      </c>
      <c r="L5" s="316">
        <v>5965</v>
      </c>
      <c r="M5" s="316">
        <v>153</v>
      </c>
      <c r="N5" s="316">
        <v>499</v>
      </c>
      <c r="O5" s="316" t="s">
        <v>241</v>
      </c>
      <c r="P5" s="316">
        <v>251</v>
      </c>
      <c r="Q5" s="316">
        <v>1442</v>
      </c>
      <c r="R5" s="316">
        <v>253</v>
      </c>
      <c r="S5" s="186"/>
      <c r="T5" s="808"/>
    </row>
    <row r="6" spans="1:20" s="177" customFormat="1" ht="15" customHeight="1">
      <c r="A6" s="1076"/>
      <c r="B6" s="475"/>
      <c r="C6" s="473" t="s">
        <v>429</v>
      </c>
      <c r="D6" s="316">
        <v>88859</v>
      </c>
      <c r="E6" s="316">
        <v>1409</v>
      </c>
      <c r="F6" s="316">
        <v>737</v>
      </c>
      <c r="G6" s="316" t="s">
        <v>863</v>
      </c>
      <c r="H6" s="316" t="s">
        <v>859</v>
      </c>
      <c r="I6" s="316" t="s">
        <v>859</v>
      </c>
      <c r="J6" s="474" t="s">
        <v>859</v>
      </c>
      <c r="K6" s="474">
        <v>1733</v>
      </c>
      <c r="L6" s="316">
        <v>40653</v>
      </c>
      <c r="M6" s="316">
        <v>792</v>
      </c>
      <c r="N6" s="316" t="s">
        <v>860</v>
      </c>
      <c r="O6" s="316" t="s">
        <v>859</v>
      </c>
      <c r="P6" s="316" t="s">
        <v>861</v>
      </c>
      <c r="Q6" s="316" t="s">
        <v>859</v>
      </c>
      <c r="R6" s="316">
        <v>696</v>
      </c>
      <c r="S6" s="186"/>
      <c r="T6" s="808"/>
    </row>
    <row r="7" spans="1:20" s="177" customFormat="1" ht="15" customHeight="1">
      <c r="A7" s="1076"/>
      <c r="B7" s="475"/>
      <c r="C7" s="473" t="s">
        <v>560</v>
      </c>
      <c r="D7" s="316">
        <v>617</v>
      </c>
      <c r="E7" s="316">
        <v>73</v>
      </c>
      <c r="F7" s="316">
        <v>45</v>
      </c>
      <c r="G7" s="316">
        <v>321</v>
      </c>
      <c r="H7" s="316">
        <v>3</v>
      </c>
      <c r="I7" s="316">
        <v>3</v>
      </c>
      <c r="J7" s="474">
        <v>3</v>
      </c>
      <c r="K7" s="474">
        <v>245</v>
      </c>
      <c r="L7" s="316">
        <v>13880</v>
      </c>
      <c r="M7" s="316">
        <v>75</v>
      </c>
      <c r="N7" s="316">
        <v>1271</v>
      </c>
      <c r="O7" s="316">
        <v>227</v>
      </c>
      <c r="P7" s="316">
        <v>26</v>
      </c>
      <c r="Q7" s="316">
        <v>2621</v>
      </c>
      <c r="R7" s="316">
        <v>1621</v>
      </c>
      <c r="S7" s="186"/>
      <c r="T7" s="808"/>
    </row>
    <row r="8" spans="1:20" s="177" customFormat="1" ht="15" customHeight="1">
      <c r="A8" s="1077"/>
      <c r="B8" s="476"/>
      <c r="C8" s="473" t="s">
        <v>561</v>
      </c>
      <c r="D8" s="477">
        <v>18306</v>
      </c>
      <c r="E8" s="477">
        <v>7265</v>
      </c>
      <c r="F8" s="477">
        <v>2595</v>
      </c>
      <c r="G8" s="477">
        <v>28638</v>
      </c>
      <c r="H8" s="477">
        <v>786</v>
      </c>
      <c r="I8" s="477">
        <v>916</v>
      </c>
      <c r="J8" s="478">
        <v>1678</v>
      </c>
      <c r="K8" s="478">
        <v>6894</v>
      </c>
      <c r="L8" s="477">
        <v>41951</v>
      </c>
      <c r="M8" s="477">
        <v>6790</v>
      </c>
      <c r="N8" s="477">
        <v>86725</v>
      </c>
      <c r="O8" s="477">
        <v>1555</v>
      </c>
      <c r="P8" s="477">
        <v>944</v>
      </c>
      <c r="Q8" s="477">
        <v>1114</v>
      </c>
      <c r="R8" s="477">
        <v>7815</v>
      </c>
      <c r="S8" s="186"/>
      <c r="T8" s="808"/>
    </row>
    <row r="9" spans="1:20" s="878" customFormat="1" ht="15" customHeight="1">
      <c r="A9" s="1078" t="s">
        <v>604</v>
      </c>
      <c r="B9" s="479" t="s">
        <v>405</v>
      </c>
      <c r="C9" s="480" t="s">
        <v>428</v>
      </c>
      <c r="D9" s="317">
        <f t="shared" ref="D9:R9" si="0">IF(SUM(D13,D17,D21,D25,D29,D33,D37,D41,D45)=0,"-",SUM(D13,D17,D21,D25,D29,D33,D37,D41,D45))</f>
        <v>975</v>
      </c>
      <c r="E9" s="317">
        <f t="shared" si="0"/>
        <v>2</v>
      </c>
      <c r="F9" s="317">
        <f t="shared" si="0"/>
        <v>37</v>
      </c>
      <c r="G9" s="317">
        <f t="shared" si="0"/>
        <v>219</v>
      </c>
      <c r="H9" s="317" t="str">
        <f t="shared" si="0"/>
        <v>-</v>
      </c>
      <c r="I9" s="317">
        <f t="shared" si="0"/>
        <v>617</v>
      </c>
      <c r="J9" s="317">
        <f t="shared" si="0"/>
        <v>546</v>
      </c>
      <c r="K9" s="481">
        <f t="shared" si="0"/>
        <v>1</v>
      </c>
      <c r="L9" s="317">
        <f t="shared" si="0"/>
        <v>165</v>
      </c>
      <c r="M9" s="317">
        <f t="shared" si="0"/>
        <v>122</v>
      </c>
      <c r="N9" s="317">
        <f t="shared" si="0"/>
        <v>17</v>
      </c>
      <c r="O9" s="317" t="str">
        <f t="shared" si="0"/>
        <v>-</v>
      </c>
      <c r="P9" s="317">
        <f t="shared" si="0"/>
        <v>16</v>
      </c>
      <c r="Q9" s="317">
        <f t="shared" si="0"/>
        <v>138</v>
      </c>
      <c r="R9" s="317">
        <f t="shared" si="0"/>
        <v>122</v>
      </c>
      <c r="S9" s="123"/>
    </row>
    <row r="10" spans="1:20" s="878" customFormat="1" ht="15" customHeight="1">
      <c r="A10" s="1079"/>
      <c r="B10" s="482"/>
      <c r="C10" s="480" t="s">
        <v>429</v>
      </c>
      <c r="D10" s="317">
        <f t="shared" ref="D10:R10" si="1">IF(SUM(D14,D18,D22,D26,D30,D34,D38,D42,D46)=0,"-",SUM(D14,D18,D22,D26,D30,D34,D38,D42,D46))</f>
        <v>2060</v>
      </c>
      <c r="E10" s="317">
        <f t="shared" si="1"/>
        <v>1</v>
      </c>
      <c r="F10" s="317">
        <f t="shared" si="1"/>
        <v>45</v>
      </c>
      <c r="G10" s="317" t="str">
        <f t="shared" si="1"/>
        <v>-</v>
      </c>
      <c r="H10" s="317" t="str">
        <f t="shared" si="1"/>
        <v>-</v>
      </c>
      <c r="I10" s="317" t="str">
        <f t="shared" si="1"/>
        <v>-</v>
      </c>
      <c r="J10" s="317" t="str">
        <f t="shared" si="1"/>
        <v>-</v>
      </c>
      <c r="K10" s="481">
        <f t="shared" si="1"/>
        <v>27</v>
      </c>
      <c r="L10" s="317">
        <f t="shared" si="1"/>
        <v>609</v>
      </c>
      <c r="M10" s="317" t="str">
        <f t="shared" si="1"/>
        <v>-</v>
      </c>
      <c r="N10" s="317" t="str">
        <f t="shared" si="1"/>
        <v>-</v>
      </c>
      <c r="O10" s="317" t="str">
        <f t="shared" si="1"/>
        <v>-</v>
      </c>
      <c r="P10" s="317" t="str">
        <f t="shared" si="1"/>
        <v>-</v>
      </c>
      <c r="Q10" s="317" t="str">
        <f t="shared" si="1"/>
        <v>-</v>
      </c>
      <c r="R10" s="317" t="str">
        <f t="shared" si="1"/>
        <v>-</v>
      </c>
      <c r="S10" s="123"/>
    </row>
    <row r="11" spans="1:20" s="878" customFormat="1" ht="15" customHeight="1">
      <c r="A11" s="1079"/>
      <c r="B11" s="482"/>
      <c r="C11" s="480" t="s">
        <v>560</v>
      </c>
      <c r="D11" s="317">
        <f t="shared" ref="D11:R11" si="2">IF(SUM(D15,D19,D23,D27,D31,D35,D39,D43,D47)=0,"-",SUM(D15,D19,D23,D27,D31,D35,D39,D43,D47))</f>
        <v>1</v>
      </c>
      <c r="E11" s="317" t="str">
        <f t="shared" si="2"/>
        <v>-</v>
      </c>
      <c r="F11" s="317" t="str">
        <f t="shared" si="2"/>
        <v>-</v>
      </c>
      <c r="G11" s="317" t="str">
        <f t="shared" si="2"/>
        <v>-</v>
      </c>
      <c r="H11" s="317" t="str">
        <f t="shared" si="2"/>
        <v>-</v>
      </c>
      <c r="I11" s="317" t="str">
        <f t="shared" si="2"/>
        <v>-</v>
      </c>
      <c r="J11" s="317" t="str">
        <f t="shared" si="2"/>
        <v>-</v>
      </c>
      <c r="K11" s="481" t="str">
        <f t="shared" si="2"/>
        <v>-</v>
      </c>
      <c r="L11" s="317">
        <f t="shared" si="2"/>
        <v>431</v>
      </c>
      <c r="M11" s="317" t="str">
        <f t="shared" si="2"/>
        <v>-</v>
      </c>
      <c r="N11" s="317" t="str">
        <f t="shared" si="2"/>
        <v>-</v>
      </c>
      <c r="O11" s="317" t="str">
        <f t="shared" si="2"/>
        <v>-</v>
      </c>
      <c r="P11" s="317" t="str">
        <f t="shared" si="2"/>
        <v>-</v>
      </c>
      <c r="Q11" s="317">
        <f t="shared" si="2"/>
        <v>217</v>
      </c>
      <c r="R11" s="317" t="str">
        <f t="shared" si="2"/>
        <v>-</v>
      </c>
      <c r="S11" s="123"/>
    </row>
    <row r="12" spans="1:20" s="878" customFormat="1" ht="15" customHeight="1">
      <c r="A12" s="1080"/>
      <c r="B12" s="483"/>
      <c r="C12" s="480" t="s">
        <v>561</v>
      </c>
      <c r="D12" s="317">
        <f t="shared" ref="D12:R12" si="3">IF(SUM(D16,D20,D24,D28,D32,D36,D40,D44,D48)=0,"-",SUM(D16,D20,D24,D28,D32,D36,D40,D44,D48))</f>
        <v>1037</v>
      </c>
      <c r="E12" s="317">
        <f t="shared" si="3"/>
        <v>382</v>
      </c>
      <c r="F12" s="317">
        <f t="shared" si="3"/>
        <v>185</v>
      </c>
      <c r="G12" s="317">
        <f t="shared" si="3"/>
        <v>172</v>
      </c>
      <c r="H12" s="317" t="str">
        <f t="shared" si="3"/>
        <v>-</v>
      </c>
      <c r="I12" s="317">
        <f t="shared" si="3"/>
        <v>154</v>
      </c>
      <c r="J12" s="317" t="str">
        <f t="shared" si="3"/>
        <v>-</v>
      </c>
      <c r="K12" s="481">
        <f t="shared" si="3"/>
        <v>58</v>
      </c>
      <c r="L12" s="317">
        <f t="shared" si="3"/>
        <v>1429</v>
      </c>
      <c r="M12" s="317">
        <f t="shared" si="3"/>
        <v>182</v>
      </c>
      <c r="N12" s="317">
        <f t="shared" si="3"/>
        <v>639</v>
      </c>
      <c r="O12" s="317">
        <f t="shared" si="3"/>
        <v>52</v>
      </c>
      <c r="P12" s="317" t="str">
        <f t="shared" si="3"/>
        <v>-</v>
      </c>
      <c r="Q12" s="317">
        <f t="shared" si="3"/>
        <v>151</v>
      </c>
      <c r="R12" s="317">
        <f t="shared" si="3"/>
        <v>373</v>
      </c>
      <c r="S12" s="123"/>
    </row>
    <row r="13" spans="1:20" s="177" customFormat="1" ht="15" customHeight="1">
      <c r="A13" s="1081" t="s">
        <v>407</v>
      </c>
      <c r="B13" s="700" t="s">
        <v>405</v>
      </c>
      <c r="C13" s="484" t="s">
        <v>428</v>
      </c>
      <c r="D13" s="485">
        <v>2</v>
      </c>
      <c r="E13" s="485" t="s">
        <v>854</v>
      </c>
      <c r="F13" s="485">
        <v>2</v>
      </c>
      <c r="G13" s="485" t="s">
        <v>854</v>
      </c>
      <c r="H13" s="485" t="s">
        <v>854</v>
      </c>
      <c r="I13" s="485" t="s">
        <v>854</v>
      </c>
      <c r="J13" s="485" t="s">
        <v>854</v>
      </c>
      <c r="K13" s="485" t="s">
        <v>854</v>
      </c>
      <c r="L13" s="485" t="s">
        <v>854</v>
      </c>
      <c r="M13" s="485" t="s">
        <v>854</v>
      </c>
      <c r="N13" s="485" t="s">
        <v>854</v>
      </c>
      <c r="O13" s="485" t="s">
        <v>854</v>
      </c>
      <c r="P13" s="485" t="s">
        <v>854</v>
      </c>
      <c r="Q13" s="485" t="s">
        <v>854</v>
      </c>
      <c r="R13" s="485" t="s">
        <v>854</v>
      </c>
      <c r="S13" s="112"/>
    </row>
    <row r="14" spans="1:20" s="177" customFormat="1" ht="15" customHeight="1">
      <c r="A14" s="1082"/>
      <c r="B14" s="487"/>
      <c r="C14" s="484" t="s">
        <v>429</v>
      </c>
      <c r="D14" s="485" t="s">
        <v>854</v>
      </c>
      <c r="E14" s="485" t="s">
        <v>854</v>
      </c>
      <c r="F14" s="485" t="s">
        <v>854</v>
      </c>
      <c r="G14" s="485" t="s">
        <v>854</v>
      </c>
      <c r="H14" s="485" t="s">
        <v>854</v>
      </c>
      <c r="I14" s="485" t="s">
        <v>854</v>
      </c>
      <c r="J14" s="485" t="s">
        <v>854</v>
      </c>
      <c r="K14" s="485" t="s">
        <v>854</v>
      </c>
      <c r="L14" s="485" t="s">
        <v>854</v>
      </c>
      <c r="M14" s="485" t="s">
        <v>854</v>
      </c>
      <c r="N14" s="485" t="s">
        <v>854</v>
      </c>
      <c r="O14" s="485" t="s">
        <v>854</v>
      </c>
      <c r="P14" s="485" t="s">
        <v>854</v>
      </c>
      <c r="Q14" s="485" t="s">
        <v>854</v>
      </c>
      <c r="R14" s="485" t="s">
        <v>854</v>
      </c>
      <c r="S14" s="112"/>
    </row>
    <row r="15" spans="1:20" s="177" customFormat="1" ht="15" customHeight="1">
      <c r="A15" s="1082"/>
      <c r="B15" s="487"/>
      <c r="C15" s="484" t="s">
        <v>430</v>
      </c>
      <c r="D15" s="485" t="s">
        <v>854</v>
      </c>
      <c r="E15" s="485" t="s">
        <v>854</v>
      </c>
      <c r="F15" s="485" t="s">
        <v>854</v>
      </c>
      <c r="G15" s="485" t="s">
        <v>854</v>
      </c>
      <c r="H15" s="485" t="s">
        <v>854</v>
      </c>
      <c r="I15" s="485" t="s">
        <v>854</v>
      </c>
      <c r="J15" s="485" t="s">
        <v>854</v>
      </c>
      <c r="K15" s="485" t="s">
        <v>854</v>
      </c>
      <c r="L15" s="485" t="s">
        <v>854</v>
      </c>
      <c r="M15" s="485" t="s">
        <v>854</v>
      </c>
      <c r="N15" s="485" t="s">
        <v>854</v>
      </c>
      <c r="O15" s="485" t="s">
        <v>854</v>
      </c>
      <c r="P15" s="485" t="s">
        <v>854</v>
      </c>
      <c r="Q15" s="485" t="s">
        <v>854</v>
      </c>
      <c r="R15" s="485" t="s">
        <v>854</v>
      </c>
      <c r="S15" s="112"/>
    </row>
    <row r="16" spans="1:20" s="177" customFormat="1" ht="15" customHeight="1">
      <c r="A16" s="1083"/>
      <c r="B16" s="488"/>
      <c r="C16" s="484" t="s">
        <v>431</v>
      </c>
      <c r="D16" s="485">
        <v>5</v>
      </c>
      <c r="E16" s="485">
        <v>1</v>
      </c>
      <c r="F16" s="485">
        <v>1</v>
      </c>
      <c r="G16" s="485" t="s">
        <v>854</v>
      </c>
      <c r="H16" s="485" t="s">
        <v>854</v>
      </c>
      <c r="I16" s="485" t="s">
        <v>854</v>
      </c>
      <c r="J16" s="485" t="s">
        <v>854</v>
      </c>
      <c r="K16" s="485" t="s">
        <v>854</v>
      </c>
      <c r="L16" s="485">
        <v>11</v>
      </c>
      <c r="M16" s="485" t="s">
        <v>854</v>
      </c>
      <c r="N16" s="485" t="s">
        <v>854</v>
      </c>
      <c r="O16" s="485" t="s">
        <v>854</v>
      </c>
      <c r="P16" s="485" t="s">
        <v>854</v>
      </c>
      <c r="Q16" s="485" t="s">
        <v>854</v>
      </c>
      <c r="R16" s="485" t="s">
        <v>854</v>
      </c>
      <c r="S16" s="112"/>
    </row>
    <row r="17" spans="1:19" s="177" customFormat="1" ht="15" customHeight="1">
      <c r="A17" s="1081" t="s">
        <v>605</v>
      </c>
      <c r="B17" s="700" t="s">
        <v>405</v>
      </c>
      <c r="C17" s="484" t="s">
        <v>428</v>
      </c>
      <c r="D17" s="485">
        <v>895</v>
      </c>
      <c r="E17" s="485" t="s">
        <v>854</v>
      </c>
      <c r="F17" s="485" t="s">
        <v>854</v>
      </c>
      <c r="G17" s="485">
        <v>219</v>
      </c>
      <c r="H17" s="485" t="s">
        <v>854</v>
      </c>
      <c r="I17" s="485">
        <v>617</v>
      </c>
      <c r="J17" s="485">
        <v>546</v>
      </c>
      <c r="K17" s="486">
        <v>1</v>
      </c>
      <c r="L17" s="485">
        <v>122</v>
      </c>
      <c r="M17" s="485">
        <v>122</v>
      </c>
      <c r="N17" s="485" t="s">
        <v>854</v>
      </c>
      <c r="O17" s="485" t="s">
        <v>854</v>
      </c>
      <c r="P17" s="485" t="s">
        <v>854</v>
      </c>
      <c r="Q17" s="485">
        <v>122</v>
      </c>
      <c r="R17" s="485">
        <v>122</v>
      </c>
      <c r="S17" s="112"/>
    </row>
    <row r="18" spans="1:19" s="177" customFormat="1" ht="15" customHeight="1">
      <c r="A18" s="1082"/>
      <c r="B18" s="487"/>
      <c r="C18" s="484" t="s">
        <v>429</v>
      </c>
      <c r="D18" s="485">
        <v>1120</v>
      </c>
      <c r="E18" s="485">
        <v>1</v>
      </c>
      <c r="F18" s="485" t="s">
        <v>854</v>
      </c>
      <c r="G18" s="485" t="s">
        <v>854</v>
      </c>
      <c r="H18" s="485" t="s">
        <v>854</v>
      </c>
      <c r="I18" s="485" t="s">
        <v>854</v>
      </c>
      <c r="J18" s="485" t="s">
        <v>854</v>
      </c>
      <c r="K18" s="486">
        <v>27</v>
      </c>
      <c r="L18" s="485">
        <v>55</v>
      </c>
      <c r="M18" s="485" t="s">
        <v>854</v>
      </c>
      <c r="N18" s="485" t="s">
        <v>854</v>
      </c>
      <c r="O18" s="485" t="s">
        <v>854</v>
      </c>
      <c r="P18" s="485" t="s">
        <v>854</v>
      </c>
      <c r="Q18" s="485" t="s">
        <v>854</v>
      </c>
      <c r="R18" s="485" t="s">
        <v>854</v>
      </c>
      <c r="S18" s="112"/>
    </row>
    <row r="19" spans="1:19" s="177" customFormat="1" ht="15" customHeight="1">
      <c r="A19" s="1082"/>
      <c r="B19" s="487"/>
      <c r="C19" s="484" t="s">
        <v>430</v>
      </c>
      <c r="D19" s="485">
        <v>1</v>
      </c>
      <c r="E19" s="485" t="s">
        <v>854</v>
      </c>
      <c r="F19" s="485" t="s">
        <v>854</v>
      </c>
      <c r="G19" s="485" t="s">
        <v>854</v>
      </c>
      <c r="H19" s="485" t="s">
        <v>854</v>
      </c>
      <c r="I19" s="485" t="s">
        <v>854</v>
      </c>
      <c r="J19" s="485" t="s">
        <v>854</v>
      </c>
      <c r="K19" s="485" t="s">
        <v>854</v>
      </c>
      <c r="L19" s="485" t="s">
        <v>854</v>
      </c>
      <c r="M19" s="485" t="s">
        <v>854</v>
      </c>
      <c r="N19" s="485" t="s">
        <v>854</v>
      </c>
      <c r="O19" s="485" t="s">
        <v>854</v>
      </c>
      <c r="P19" s="485" t="s">
        <v>854</v>
      </c>
      <c r="Q19" s="485" t="s">
        <v>854</v>
      </c>
      <c r="R19" s="485" t="s">
        <v>854</v>
      </c>
      <c r="S19" s="112"/>
    </row>
    <row r="20" spans="1:19" s="177" customFormat="1" ht="15" customHeight="1">
      <c r="A20" s="1083"/>
      <c r="B20" s="488"/>
      <c r="C20" s="484" t="s">
        <v>431</v>
      </c>
      <c r="D20" s="485">
        <v>494</v>
      </c>
      <c r="E20" s="485">
        <v>308</v>
      </c>
      <c r="F20" s="485">
        <v>7</v>
      </c>
      <c r="G20" s="485">
        <v>34</v>
      </c>
      <c r="H20" s="485" t="s">
        <v>854</v>
      </c>
      <c r="I20" s="485" t="s">
        <v>854</v>
      </c>
      <c r="J20" s="485" t="s">
        <v>854</v>
      </c>
      <c r="K20" s="485" t="s">
        <v>854</v>
      </c>
      <c r="L20" s="485">
        <v>117</v>
      </c>
      <c r="M20" s="485">
        <v>108</v>
      </c>
      <c r="N20" s="485" t="s">
        <v>854</v>
      </c>
      <c r="O20" s="485" t="s">
        <v>854</v>
      </c>
      <c r="P20" s="485" t="s">
        <v>854</v>
      </c>
      <c r="Q20" s="485">
        <v>108</v>
      </c>
      <c r="R20" s="485">
        <v>108</v>
      </c>
      <c r="S20" s="112"/>
    </row>
    <row r="21" spans="1:19" s="177" customFormat="1" ht="15" customHeight="1">
      <c r="A21" s="1081" t="s">
        <v>606</v>
      </c>
      <c r="B21" s="700" t="s">
        <v>405</v>
      </c>
      <c r="C21" s="484" t="s">
        <v>428</v>
      </c>
      <c r="D21" s="485" t="s">
        <v>854</v>
      </c>
      <c r="E21" s="485" t="s">
        <v>854</v>
      </c>
      <c r="F21" s="485" t="s">
        <v>854</v>
      </c>
      <c r="G21" s="485" t="s">
        <v>854</v>
      </c>
      <c r="H21" s="485" t="s">
        <v>854</v>
      </c>
      <c r="I21" s="485" t="s">
        <v>854</v>
      </c>
      <c r="J21" s="485" t="s">
        <v>854</v>
      </c>
      <c r="K21" s="485" t="s">
        <v>854</v>
      </c>
      <c r="L21" s="485">
        <v>4</v>
      </c>
      <c r="M21" s="485" t="s">
        <v>854</v>
      </c>
      <c r="N21" s="485" t="s">
        <v>854</v>
      </c>
      <c r="O21" s="485" t="s">
        <v>854</v>
      </c>
      <c r="P21" s="485" t="s">
        <v>854</v>
      </c>
      <c r="Q21" s="485" t="s">
        <v>854</v>
      </c>
      <c r="R21" s="485" t="s">
        <v>854</v>
      </c>
      <c r="S21" s="112"/>
    </row>
    <row r="22" spans="1:19" s="177" customFormat="1" ht="15" customHeight="1">
      <c r="A22" s="1082"/>
      <c r="B22" s="487"/>
      <c r="C22" s="484" t="s">
        <v>429</v>
      </c>
      <c r="D22" s="485" t="s">
        <v>854</v>
      </c>
      <c r="E22" s="485" t="s">
        <v>854</v>
      </c>
      <c r="F22" s="485" t="s">
        <v>854</v>
      </c>
      <c r="G22" s="485" t="s">
        <v>854</v>
      </c>
      <c r="H22" s="485" t="s">
        <v>854</v>
      </c>
      <c r="I22" s="485" t="s">
        <v>854</v>
      </c>
      <c r="J22" s="485" t="s">
        <v>854</v>
      </c>
      <c r="K22" s="485" t="s">
        <v>854</v>
      </c>
      <c r="L22" s="485">
        <v>172</v>
      </c>
      <c r="M22" s="485" t="s">
        <v>854</v>
      </c>
      <c r="N22" s="485" t="s">
        <v>854</v>
      </c>
      <c r="O22" s="485" t="s">
        <v>854</v>
      </c>
      <c r="P22" s="485" t="s">
        <v>854</v>
      </c>
      <c r="Q22" s="485" t="s">
        <v>854</v>
      </c>
      <c r="R22" s="485" t="s">
        <v>854</v>
      </c>
      <c r="S22" s="112"/>
    </row>
    <row r="23" spans="1:19" s="177" customFormat="1" ht="15" customHeight="1">
      <c r="A23" s="1082"/>
      <c r="B23" s="487"/>
      <c r="C23" s="484" t="s">
        <v>430</v>
      </c>
      <c r="D23" s="485" t="s">
        <v>854</v>
      </c>
      <c r="E23" s="485" t="s">
        <v>854</v>
      </c>
      <c r="F23" s="485" t="s">
        <v>854</v>
      </c>
      <c r="G23" s="485" t="s">
        <v>854</v>
      </c>
      <c r="H23" s="485" t="s">
        <v>854</v>
      </c>
      <c r="I23" s="485" t="s">
        <v>854</v>
      </c>
      <c r="J23" s="485" t="s">
        <v>854</v>
      </c>
      <c r="K23" s="485" t="s">
        <v>854</v>
      </c>
      <c r="L23" s="485">
        <v>18</v>
      </c>
      <c r="M23" s="485" t="s">
        <v>854</v>
      </c>
      <c r="N23" s="485" t="s">
        <v>854</v>
      </c>
      <c r="O23" s="485" t="s">
        <v>854</v>
      </c>
      <c r="P23" s="485" t="s">
        <v>854</v>
      </c>
      <c r="Q23" s="485">
        <v>168</v>
      </c>
      <c r="R23" s="485" t="s">
        <v>854</v>
      </c>
      <c r="S23" s="112"/>
    </row>
    <row r="24" spans="1:19" s="177" customFormat="1" ht="15" customHeight="1">
      <c r="A24" s="1083"/>
      <c r="B24" s="488"/>
      <c r="C24" s="484" t="s">
        <v>431</v>
      </c>
      <c r="D24" s="485">
        <v>224</v>
      </c>
      <c r="E24" s="485" t="s">
        <v>854</v>
      </c>
      <c r="F24" s="485">
        <v>87</v>
      </c>
      <c r="G24" s="485">
        <v>97</v>
      </c>
      <c r="H24" s="485" t="s">
        <v>854</v>
      </c>
      <c r="I24" s="485" t="s">
        <v>854</v>
      </c>
      <c r="J24" s="485" t="s">
        <v>854</v>
      </c>
      <c r="K24" s="485">
        <v>58</v>
      </c>
      <c r="L24" s="485">
        <v>344</v>
      </c>
      <c r="M24" s="485" t="s">
        <v>854</v>
      </c>
      <c r="N24" s="485">
        <v>303</v>
      </c>
      <c r="O24" s="485" t="s">
        <v>854</v>
      </c>
      <c r="P24" s="485" t="s">
        <v>854</v>
      </c>
      <c r="Q24" s="485">
        <v>43</v>
      </c>
      <c r="R24" s="485">
        <v>265</v>
      </c>
      <c r="S24" s="112"/>
    </row>
    <row r="25" spans="1:19" s="177" customFormat="1" ht="15" customHeight="1">
      <c r="A25" s="1081" t="s">
        <v>620</v>
      </c>
      <c r="B25" s="700" t="s">
        <v>405</v>
      </c>
      <c r="C25" s="484" t="s">
        <v>428</v>
      </c>
      <c r="D25" s="485" t="s">
        <v>854</v>
      </c>
      <c r="E25" s="485" t="s">
        <v>854</v>
      </c>
      <c r="F25" s="485" t="s">
        <v>854</v>
      </c>
      <c r="G25" s="485" t="s">
        <v>854</v>
      </c>
      <c r="H25" s="485" t="s">
        <v>854</v>
      </c>
      <c r="I25" s="485" t="s">
        <v>854</v>
      </c>
      <c r="J25" s="485" t="s">
        <v>854</v>
      </c>
      <c r="K25" s="485" t="s">
        <v>854</v>
      </c>
      <c r="L25" s="485">
        <v>12</v>
      </c>
      <c r="M25" s="485" t="s">
        <v>854</v>
      </c>
      <c r="N25" s="485" t="s">
        <v>854</v>
      </c>
      <c r="O25" s="485" t="s">
        <v>854</v>
      </c>
      <c r="P25" s="485" t="s">
        <v>854</v>
      </c>
      <c r="Q25" s="485" t="s">
        <v>854</v>
      </c>
      <c r="R25" s="485" t="s">
        <v>854</v>
      </c>
      <c r="S25" s="112"/>
    </row>
    <row r="26" spans="1:19" s="177" customFormat="1" ht="15" customHeight="1">
      <c r="A26" s="1082"/>
      <c r="B26" s="487"/>
      <c r="C26" s="484" t="s">
        <v>429</v>
      </c>
      <c r="D26" s="485">
        <v>157</v>
      </c>
      <c r="E26" s="485" t="s">
        <v>854</v>
      </c>
      <c r="F26" s="485">
        <v>1</v>
      </c>
      <c r="G26" s="485" t="s">
        <v>854</v>
      </c>
      <c r="H26" s="485" t="s">
        <v>854</v>
      </c>
      <c r="I26" s="485" t="s">
        <v>854</v>
      </c>
      <c r="J26" s="485" t="s">
        <v>854</v>
      </c>
      <c r="K26" s="485" t="s">
        <v>854</v>
      </c>
      <c r="L26" s="485" t="s">
        <v>854</v>
      </c>
      <c r="M26" s="485" t="s">
        <v>854</v>
      </c>
      <c r="N26" s="485" t="s">
        <v>854</v>
      </c>
      <c r="O26" s="485" t="s">
        <v>854</v>
      </c>
      <c r="P26" s="485" t="s">
        <v>854</v>
      </c>
      <c r="Q26" s="485" t="s">
        <v>854</v>
      </c>
      <c r="R26" s="485" t="s">
        <v>854</v>
      </c>
      <c r="S26" s="112"/>
    </row>
    <row r="27" spans="1:19" s="177" customFormat="1" ht="15" customHeight="1">
      <c r="A27" s="1082"/>
      <c r="B27" s="487"/>
      <c r="C27" s="484" t="s">
        <v>430</v>
      </c>
      <c r="D27" s="485" t="s">
        <v>854</v>
      </c>
      <c r="E27" s="485" t="s">
        <v>854</v>
      </c>
      <c r="F27" s="485" t="s">
        <v>854</v>
      </c>
      <c r="G27" s="485" t="s">
        <v>854</v>
      </c>
      <c r="H27" s="485" t="s">
        <v>854</v>
      </c>
      <c r="I27" s="485" t="s">
        <v>854</v>
      </c>
      <c r="J27" s="485" t="s">
        <v>854</v>
      </c>
      <c r="K27" s="485" t="s">
        <v>854</v>
      </c>
      <c r="L27" s="485">
        <v>130</v>
      </c>
      <c r="M27" s="485" t="s">
        <v>854</v>
      </c>
      <c r="N27" s="485" t="s">
        <v>854</v>
      </c>
      <c r="O27" s="485" t="s">
        <v>854</v>
      </c>
      <c r="P27" s="485" t="s">
        <v>854</v>
      </c>
      <c r="Q27" s="485" t="s">
        <v>854</v>
      </c>
      <c r="R27" s="485" t="s">
        <v>854</v>
      </c>
      <c r="S27" s="112"/>
    </row>
    <row r="28" spans="1:19" s="177" customFormat="1" ht="15" customHeight="1">
      <c r="A28" s="1083"/>
      <c r="B28" s="488"/>
      <c r="C28" s="484" t="s">
        <v>431</v>
      </c>
      <c r="D28" s="485">
        <v>50</v>
      </c>
      <c r="E28" s="485" t="s">
        <v>854</v>
      </c>
      <c r="F28" s="485">
        <v>10</v>
      </c>
      <c r="G28" s="485" t="s">
        <v>854</v>
      </c>
      <c r="H28" s="485" t="s">
        <v>854</v>
      </c>
      <c r="I28" s="485" t="s">
        <v>854</v>
      </c>
      <c r="J28" s="485" t="s">
        <v>854</v>
      </c>
      <c r="K28" s="485" t="s">
        <v>854</v>
      </c>
      <c r="L28" s="485">
        <v>177</v>
      </c>
      <c r="M28" s="485" t="s">
        <v>854</v>
      </c>
      <c r="N28" s="485" t="s">
        <v>854</v>
      </c>
      <c r="O28" s="485" t="s">
        <v>854</v>
      </c>
      <c r="P28" s="485" t="s">
        <v>854</v>
      </c>
      <c r="Q28" s="485" t="s">
        <v>854</v>
      </c>
      <c r="R28" s="485" t="s">
        <v>854</v>
      </c>
      <c r="S28" s="112"/>
    </row>
    <row r="29" spans="1:19" s="177" customFormat="1" ht="15" customHeight="1">
      <c r="A29" s="1081" t="s">
        <v>608</v>
      </c>
      <c r="B29" s="700" t="s">
        <v>405</v>
      </c>
      <c r="C29" s="484" t="s">
        <v>428</v>
      </c>
      <c r="D29" s="485" t="s">
        <v>854</v>
      </c>
      <c r="E29" s="485" t="s">
        <v>854</v>
      </c>
      <c r="F29" s="485" t="s">
        <v>854</v>
      </c>
      <c r="G29" s="485" t="s">
        <v>854</v>
      </c>
      <c r="H29" s="485" t="s">
        <v>854</v>
      </c>
      <c r="I29" s="485" t="s">
        <v>854</v>
      </c>
      <c r="J29" s="485" t="s">
        <v>854</v>
      </c>
      <c r="K29" s="485" t="s">
        <v>854</v>
      </c>
      <c r="L29" s="485" t="s">
        <v>854</v>
      </c>
      <c r="M29" s="485" t="s">
        <v>854</v>
      </c>
      <c r="N29" s="485" t="s">
        <v>854</v>
      </c>
      <c r="O29" s="485" t="s">
        <v>854</v>
      </c>
      <c r="P29" s="485" t="s">
        <v>854</v>
      </c>
      <c r="Q29" s="485" t="s">
        <v>854</v>
      </c>
      <c r="R29" s="485" t="s">
        <v>854</v>
      </c>
      <c r="S29" s="112"/>
    </row>
    <row r="30" spans="1:19" s="177" customFormat="1" ht="15" customHeight="1">
      <c r="A30" s="1082"/>
      <c r="B30" s="487"/>
      <c r="C30" s="484" t="s">
        <v>429</v>
      </c>
      <c r="D30" s="485">
        <v>233</v>
      </c>
      <c r="E30" s="485" t="s">
        <v>854</v>
      </c>
      <c r="F30" s="485">
        <v>1</v>
      </c>
      <c r="G30" s="485" t="s">
        <v>854</v>
      </c>
      <c r="H30" s="485" t="s">
        <v>854</v>
      </c>
      <c r="I30" s="485" t="s">
        <v>854</v>
      </c>
      <c r="J30" s="485" t="s">
        <v>854</v>
      </c>
      <c r="K30" s="485" t="s">
        <v>854</v>
      </c>
      <c r="L30" s="485">
        <v>92</v>
      </c>
      <c r="M30" s="485" t="s">
        <v>854</v>
      </c>
      <c r="N30" s="485" t="s">
        <v>854</v>
      </c>
      <c r="O30" s="485" t="s">
        <v>854</v>
      </c>
      <c r="P30" s="485" t="s">
        <v>854</v>
      </c>
      <c r="Q30" s="485" t="s">
        <v>854</v>
      </c>
      <c r="R30" s="485" t="s">
        <v>854</v>
      </c>
      <c r="S30" s="112"/>
    </row>
    <row r="31" spans="1:19" s="177" customFormat="1" ht="15" customHeight="1">
      <c r="A31" s="1082"/>
      <c r="B31" s="487"/>
      <c r="C31" s="484" t="s">
        <v>430</v>
      </c>
      <c r="D31" s="485" t="s">
        <v>854</v>
      </c>
      <c r="E31" s="485" t="s">
        <v>854</v>
      </c>
      <c r="F31" s="485" t="s">
        <v>854</v>
      </c>
      <c r="G31" s="485" t="s">
        <v>854</v>
      </c>
      <c r="H31" s="485" t="s">
        <v>854</v>
      </c>
      <c r="I31" s="485" t="s">
        <v>854</v>
      </c>
      <c r="J31" s="485" t="s">
        <v>854</v>
      </c>
      <c r="K31" s="485" t="s">
        <v>854</v>
      </c>
      <c r="L31" s="485">
        <v>57</v>
      </c>
      <c r="M31" s="485" t="s">
        <v>854</v>
      </c>
      <c r="N31" s="485" t="s">
        <v>854</v>
      </c>
      <c r="O31" s="485" t="s">
        <v>854</v>
      </c>
      <c r="P31" s="485" t="s">
        <v>854</v>
      </c>
      <c r="Q31" s="485" t="s">
        <v>854</v>
      </c>
      <c r="R31" s="485" t="s">
        <v>854</v>
      </c>
      <c r="S31" s="112"/>
    </row>
    <row r="32" spans="1:19" s="177" customFormat="1" ht="15" customHeight="1">
      <c r="A32" s="1083"/>
      <c r="B32" s="488"/>
      <c r="C32" s="484" t="s">
        <v>431</v>
      </c>
      <c r="D32" s="485">
        <v>1</v>
      </c>
      <c r="E32" s="485">
        <v>1</v>
      </c>
      <c r="F32" s="485" t="s">
        <v>854</v>
      </c>
      <c r="G32" s="485" t="s">
        <v>854</v>
      </c>
      <c r="H32" s="485" t="s">
        <v>854</v>
      </c>
      <c r="I32" s="485" t="s">
        <v>854</v>
      </c>
      <c r="J32" s="485" t="s">
        <v>854</v>
      </c>
      <c r="K32" s="485" t="s">
        <v>854</v>
      </c>
      <c r="L32" s="485">
        <v>256</v>
      </c>
      <c r="M32" s="485" t="s">
        <v>854</v>
      </c>
      <c r="N32" s="485" t="s">
        <v>854</v>
      </c>
      <c r="O32" s="485" t="s">
        <v>854</v>
      </c>
      <c r="P32" s="485" t="s">
        <v>854</v>
      </c>
      <c r="Q32" s="485" t="s">
        <v>854</v>
      </c>
      <c r="R32" s="485" t="s">
        <v>854</v>
      </c>
      <c r="S32" s="112"/>
    </row>
    <row r="33" spans="1:19" s="177" customFormat="1" ht="15" customHeight="1">
      <c r="A33" s="1081" t="s">
        <v>609</v>
      </c>
      <c r="B33" s="700" t="s">
        <v>405</v>
      </c>
      <c r="C33" s="484" t="s">
        <v>428</v>
      </c>
      <c r="D33" s="485" t="s">
        <v>854</v>
      </c>
      <c r="E33" s="485" t="s">
        <v>854</v>
      </c>
      <c r="F33" s="485" t="s">
        <v>854</v>
      </c>
      <c r="G33" s="485" t="s">
        <v>854</v>
      </c>
      <c r="H33" s="485" t="s">
        <v>854</v>
      </c>
      <c r="I33" s="485" t="s">
        <v>854</v>
      </c>
      <c r="J33" s="485" t="s">
        <v>854</v>
      </c>
      <c r="K33" s="485" t="s">
        <v>854</v>
      </c>
      <c r="L33" s="485">
        <v>8</v>
      </c>
      <c r="M33" s="485" t="s">
        <v>854</v>
      </c>
      <c r="N33" s="485" t="s">
        <v>854</v>
      </c>
      <c r="O33" s="485" t="s">
        <v>854</v>
      </c>
      <c r="P33" s="485" t="s">
        <v>854</v>
      </c>
      <c r="Q33" s="485" t="s">
        <v>854</v>
      </c>
      <c r="R33" s="485" t="s">
        <v>854</v>
      </c>
      <c r="S33" s="112"/>
    </row>
    <row r="34" spans="1:19" s="177" customFormat="1" ht="15" customHeight="1">
      <c r="A34" s="1082"/>
      <c r="B34" s="487"/>
      <c r="C34" s="484" t="s">
        <v>429</v>
      </c>
      <c r="D34" s="485" t="s">
        <v>854</v>
      </c>
      <c r="E34" s="485" t="s">
        <v>854</v>
      </c>
      <c r="F34" s="485" t="s">
        <v>854</v>
      </c>
      <c r="G34" s="485" t="s">
        <v>854</v>
      </c>
      <c r="H34" s="485" t="s">
        <v>854</v>
      </c>
      <c r="I34" s="485" t="s">
        <v>854</v>
      </c>
      <c r="J34" s="485" t="s">
        <v>854</v>
      </c>
      <c r="K34" s="485" t="s">
        <v>854</v>
      </c>
      <c r="L34" s="485">
        <v>11</v>
      </c>
      <c r="M34" s="485" t="s">
        <v>854</v>
      </c>
      <c r="N34" s="485" t="s">
        <v>854</v>
      </c>
      <c r="O34" s="485" t="s">
        <v>854</v>
      </c>
      <c r="P34" s="485" t="s">
        <v>854</v>
      </c>
      <c r="Q34" s="485" t="s">
        <v>854</v>
      </c>
      <c r="R34" s="485" t="s">
        <v>854</v>
      </c>
      <c r="S34" s="112"/>
    </row>
    <row r="35" spans="1:19" s="177" customFormat="1" ht="15" customHeight="1">
      <c r="A35" s="1082"/>
      <c r="B35" s="487"/>
      <c r="C35" s="484" t="s">
        <v>430</v>
      </c>
      <c r="D35" s="485" t="s">
        <v>854</v>
      </c>
      <c r="E35" s="485" t="s">
        <v>854</v>
      </c>
      <c r="F35" s="485" t="s">
        <v>854</v>
      </c>
      <c r="G35" s="485" t="s">
        <v>854</v>
      </c>
      <c r="H35" s="485" t="s">
        <v>854</v>
      </c>
      <c r="I35" s="485" t="s">
        <v>854</v>
      </c>
      <c r="J35" s="485" t="s">
        <v>854</v>
      </c>
      <c r="K35" s="485" t="s">
        <v>854</v>
      </c>
      <c r="L35" s="485" t="s">
        <v>854</v>
      </c>
      <c r="M35" s="485" t="s">
        <v>854</v>
      </c>
      <c r="N35" s="485" t="s">
        <v>854</v>
      </c>
      <c r="O35" s="485" t="s">
        <v>854</v>
      </c>
      <c r="P35" s="485" t="s">
        <v>854</v>
      </c>
      <c r="Q35" s="485" t="s">
        <v>854</v>
      </c>
      <c r="R35" s="486" t="s">
        <v>854</v>
      </c>
      <c r="S35" s="491"/>
    </row>
    <row r="36" spans="1:19" s="177" customFormat="1" ht="15" customHeight="1">
      <c r="A36" s="1083"/>
      <c r="B36" s="488"/>
      <c r="C36" s="484" t="s">
        <v>431</v>
      </c>
      <c r="D36" s="485" t="s">
        <v>854</v>
      </c>
      <c r="E36" s="485" t="s">
        <v>854</v>
      </c>
      <c r="F36" s="485" t="s">
        <v>854</v>
      </c>
      <c r="G36" s="485">
        <v>41</v>
      </c>
      <c r="H36" s="485" t="s">
        <v>854</v>
      </c>
      <c r="I36" s="485">
        <v>154</v>
      </c>
      <c r="J36" s="485" t="s">
        <v>854</v>
      </c>
      <c r="K36" s="485" t="s">
        <v>854</v>
      </c>
      <c r="L36" s="485">
        <v>135</v>
      </c>
      <c r="M36" s="485" t="s">
        <v>854</v>
      </c>
      <c r="N36" s="485">
        <v>160</v>
      </c>
      <c r="O36" s="485" t="s">
        <v>854</v>
      </c>
      <c r="P36" s="485" t="s">
        <v>854</v>
      </c>
      <c r="Q36" s="485" t="s">
        <v>854</v>
      </c>
      <c r="R36" s="486" t="s">
        <v>854</v>
      </c>
      <c r="S36" s="112"/>
    </row>
    <row r="37" spans="1:19" s="177" customFormat="1" ht="15" customHeight="1">
      <c r="A37" s="1081" t="s">
        <v>622</v>
      </c>
      <c r="B37" s="700" t="s">
        <v>405</v>
      </c>
      <c r="C37" s="484" t="s">
        <v>428</v>
      </c>
      <c r="D37" s="485">
        <v>8</v>
      </c>
      <c r="E37" s="485" t="s">
        <v>854</v>
      </c>
      <c r="F37" s="485">
        <v>1</v>
      </c>
      <c r="G37" s="485" t="s">
        <v>854</v>
      </c>
      <c r="H37" s="485" t="s">
        <v>854</v>
      </c>
      <c r="I37" s="485" t="s">
        <v>854</v>
      </c>
      <c r="J37" s="485" t="s">
        <v>854</v>
      </c>
      <c r="K37" s="485" t="s">
        <v>854</v>
      </c>
      <c r="L37" s="485">
        <v>2</v>
      </c>
      <c r="M37" s="485" t="s">
        <v>854</v>
      </c>
      <c r="N37" s="485" t="s">
        <v>854</v>
      </c>
      <c r="O37" s="485" t="s">
        <v>854</v>
      </c>
      <c r="P37" s="485" t="s">
        <v>854</v>
      </c>
      <c r="Q37" s="485" t="s">
        <v>854</v>
      </c>
      <c r="R37" s="485" t="s">
        <v>854</v>
      </c>
      <c r="S37" s="112"/>
    </row>
    <row r="38" spans="1:19" s="177" customFormat="1" ht="15" customHeight="1">
      <c r="A38" s="1082"/>
      <c r="B38" s="487"/>
      <c r="C38" s="484" t="s">
        <v>429</v>
      </c>
      <c r="D38" s="485">
        <v>105</v>
      </c>
      <c r="E38" s="485" t="s">
        <v>854</v>
      </c>
      <c r="F38" s="485" t="s">
        <v>854</v>
      </c>
      <c r="G38" s="485" t="s">
        <v>854</v>
      </c>
      <c r="H38" s="485" t="s">
        <v>854</v>
      </c>
      <c r="I38" s="485" t="s">
        <v>854</v>
      </c>
      <c r="J38" s="485" t="s">
        <v>854</v>
      </c>
      <c r="K38" s="485" t="s">
        <v>854</v>
      </c>
      <c r="L38" s="485">
        <v>65</v>
      </c>
      <c r="M38" s="485" t="s">
        <v>854</v>
      </c>
      <c r="N38" s="485" t="s">
        <v>854</v>
      </c>
      <c r="O38" s="485" t="s">
        <v>854</v>
      </c>
      <c r="P38" s="485" t="s">
        <v>854</v>
      </c>
      <c r="Q38" s="485" t="s">
        <v>854</v>
      </c>
      <c r="R38" s="485" t="s">
        <v>854</v>
      </c>
      <c r="S38" s="112"/>
    </row>
    <row r="39" spans="1:19" s="177" customFormat="1" ht="15" customHeight="1">
      <c r="A39" s="1082"/>
      <c r="B39" s="487"/>
      <c r="C39" s="484" t="s">
        <v>430</v>
      </c>
      <c r="D39" s="485" t="s">
        <v>854</v>
      </c>
      <c r="E39" s="485" t="s">
        <v>854</v>
      </c>
      <c r="F39" s="485" t="s">
        <v>854</v>
      </c>
      <c r="G39" s="485" t="s">
        <v>854</v>
      </c>
      <c r="H39" s="485" t="s">
        <v>854</v>
      </c>
      <c r="I39" s="485" t="s">
        <v>854</v>
      </c>
      <c r="J39" s="485" t="s">
        <v>854</v>
      </c>
      <c r="K39" s="485" t="s">
        <v>854</v>
      </c>
      <c r="L39" s="485">
        <v>133</v>
      </c>
      <c r="M39" s="485" t="s">
        <v>854</v>
      </c>
      <c r="N39" s="485" t="s">
        <v>854</v>
      </c>
      <c r="O39" s="485" t="s">
        <v>854</v>
      </c>
      <c r="P39" s="485" t="s">
        <v>854</v>
      </c>
      <c r="Q39" s="485" t="s">
        <v>854</v>
      </c>
      <c r="R39" s="485" t="s">
        <v>854</v>
      </c>
      <c r="S39" s="112"/>
    </row>
    <row r="40" spans="1:19" s="177" customFormat="1" ht="15" customHeight="1">
      <c r="A40" s="1083"/>
      <c r="B40" s="488"/>
      <c r="C40" s="484" t="s">
        <v>431</v>
      </c>
      <c r="D40" s="485">
        <v>121</v>
      </c>
      <c r="E40" s="485">
        <v>70</v>
      </c>
      <c r="F40" s="485" t="s">
        <v>854</v>
      </c>
      <c r="G40" s="485" t="s">
        <v>854</v>
      </c>
      <c r="H40" s="485" t="s">
        <v>854</v>
      </c>
      <c r="I40" s="485" t="s">
        <v>854</v>
      </c>
      <c r="J40" s="485" t="s">
        <v>854</v>
      </c>
      <c r="K40" s="485" t="s">
        <v>854</v>
      </c>
      <c r="L40" s="485">
        <v>163</v>
      </c>
      <c r="M40" s="485" t="s">
        <v>854</v>
      </c>
      <c r="N40" s="485" t="s">
        <v>854</v>
      </c>
      <c r="O40" s="485" t="s">
        <v>854</v>
      </c>
      <c r="P40" s="485" t="s">
        <v>854</v>
      </c>
      <c r="Q40" s="485" t="s">
        <v>854</v>
      </c>
      <c r="R40" s="485" t="s">
        <v>854</v>
      </c>
      <c r="S40" s="112"/>
    </row>
    <row r="41" spans="1:19" s="177" customFormat="1" ht="15" customHeight="1">
      <c r="A41" s="1081" t="s">
        <v>611</v>
      </c>
      <c r="B41" s="700" t="s">
        <v>405</v>
      </c>
      <c r="C41" s="484" t="s">
        <v>428</v>
      </c>
      <c r="D41" s="485" t="s">
        <v>854</v>
      </c>
      <c r="E41" s="485" t="s">
        <v>854</v>
      </c>
      <c r="F41" s="485" t="s">
        <v>854</v>
      </c>
      <c r="G41" s="485" t="s">
        <v>854</v>
      </c>
      <c r="H41" s="485" t="s">
        <v>854</v>
      </c>
      <c r="I41" s="485" t="s">
        <v>854</v>
      </c>
      <c r="J41" s="485" t="s">
        <v>854</v>
      </c>
      <c r="K41" s="485" t="s">
        <v>854</v>
      </c>
      <c r="L41" s="485">
        <v>16</v>
      </c>
      <c r="M41" s="485" t="s">
        <v>854</v>
      </c>
      <c r="N41" s="485">
        <v>16</v>
      </c>
      <c r="O41" s="485" t="s">
        <v>854</v>
      </c>
      <c r="P41" s="485">
        <v>16</v>
      </c>
      <c r="Q41" s="485">
        <v>16</v>
      </c>
      <c r="R41" s="485" t="s">
        <v>854</v>
      </c>
      <c r="S41" s="112"/>
    </row>
    <row r="42" spans="1:19" s="177" customFormat="1" ht="15" customHeight="1">
      <c r="A42" s="1082"/>
      <c r="B42" s="487"/>
      <c r="C42" s="484" t="s">
        <v>429</v>
      </c>
      <c r="D42" s="485">
        <v>97</v>
      </c>
      <c r="E42" s="485" t="s">
        <v>854</v>
      </c>
      <c r="F42" s="485" t="s">
        <v>854</v>
      </c>
      <c r="G42" s="485" t="s">
        <v>854</v>
      </c>
      <c r="H42" s="485" t="s">
        <v>854</v>
      </c>
      <c r="I42" s="485" t="s">
        <v>854</v>
      </c>
      <c r="J42" s="485" t="s">
        <v>854</v>
      </c>
      <c r="K42" s="485" t="s">
        <v>854</v>
      </c>
      <c r="L42" s="485" t="s">
        <v>854</v>
      </c>
      <c r="M42" s="485" t="s">
        <v>854</v>
      </c>
      <c r="N42" s="485" t="s">
        <v>854</v>
      </c>
      <c r="O42" s="485" t="s">
        <v>854</v>
      </c>
      <c r="P42" s="485" t="s">
        <v>854</v>
      </c>
      <c r="Q42" s="485" t="s">
        <v>854</v>
      </c>
      <c r="R42" s="485" t="s">
        <v>854</v>
      </c>
      <c r="S42" s="112"/>
    </row>
    <row r="43" spans="1:19" s="177" customFormat="1" ht="15" customHeight="1">
      <c r="A43" s="1082"/>
      <c r="B43" s="487"/>
      <c r="C43" s="484" t="s">
        <v>430</v>
      </c>
      <c r="D43" s="485" t="s">
        <v>854</v>
      </c>
      <c r="E43" s="485" t="s">
        <v>854</v>
      </c>
      <c r="F43" s="485" t="s">
        <v>854</v>
      </c>
      <c r="G43" s="485" t="s">
        <v>854</v>
      </c>
      <c r="H43" s="485" t="s">
        <v>854</v>
      </c>
      <c r="I43" s="485" t="s">
        <v>854</v>
      </c>
      <c r="J43" s="485" t="s">
        <v>854</v>
      </c>
      <c r="K43" s="485" t="s">
        <v>854</v>
      </c>
      <c r="L43" s="485" t="s">
        <v>854</v>
      </c>
      <c r="M43" s="485" t="s">
        <v>854</v>
      </c>
      <c r="N43" s="485" t="s">
        <v>854</v>
      </c>
      <c r="O43" s="485" t="s">
        <v>854</v>
      </c>
      <c r="P43" s="485" t="s">
        <v>854</v>
      </c>
      <c r="Q43" s="485" t="s">
        <v>854</v>
      </c>
      <c r="R43" s="485" t="s">
        <v>854</v>
      </c>
      <c r="S43" s="112"/>
    </row>
    <row r="44" spans="1:19" s="177" customFormat="1" ht="15" customHeight="1">
      <c r="A44" s="1083"/>
      <c r="B44" s="488"/>
      <c r="C44" s="484" t="s">
        <v>431</v>
      </c>
      <c r="D44" s="485" t="s">
        <v>854</v>
      </c>
      <c r="E44" s="485" t="s">
        <v>854</v>
      </c>
      <c r="F44" s="485" t="s">
        <v>854</v>
      </c>
      <c r="G44" s="485" t="s">
        <v>854</v>
      </c>
      <c r="H44" s="485" t="s">
        <v>854</v>
      </c>
      <c r="I44" s="485" t="s">
        <v>854</v>
      </c>
      <c r="J44" s="485" t="s">
        <v>854</v>
      </c>
      <c r="K44" s="485" t="s">
        <v>854</v>
      </c>
      <c r="L44" s="485" t="s">
        <v>854</v>
      </c>
      <c r="M44" s="485" t="s">
        <v>854</v>
      </c>
      <c r="N44" s="485">
        <v>55</v>
      </c>
      <c r="O44" s="485" t="s">
        <v>854</v>
      </c>
      <c r="P44" s="485" t="s">
        <v>854</v>
      </c>
      <c r="Q44" s="485" t="s">
        <v>854</v>
      </c>
      <c r="R44" s="485" t="s">
        <v>854</v>
      </c>
      <c r="S44" s="112"/>
    </row>
    <row r="45" spans="1:19" s="177" customFormat="1" ht="15" customHeight="1">
      <c r="A45" s="1081" t="s">
        <v>612</v>
      </c>
      <c r="B45" s="700" t="s">
        <v>405</v>
      </c>
      <c r="C45" s="484" t="s">
        <v>428</v>
      </c>
      <c r="D45" s="485">
        <v>70</v>
      </c>
      <c r="E45" s="485">
        <v>2</v>
      </c>
      <c r="F45" s="485">
        <v>34</v>
      </c>
      <c r="G45" s="485" t="s">
        <v>854</v>
      </c>
      <c r="H45" s="485" t="s">
        <v>854</v>
      </c>
      <c r="I45" s="485" t="s">
        <v>854</v>
      </c>
      <c r="J45" s="485" t="s">
        <v>854</v>
      </c>
      <c r="K45" s="485" t="s">
        <v>854</v>
      </c>
      <c r="L45" s="485">
        <v>1</v>
      </c>
      <c r="M45" s="485" t="s">
        <v>854</v>
      </c>
      <c r="N45" s="485">
        <v>1</v>
      </c>
      <c r="O45" s="485" t="s">
        <v>854</v>
      </c>
      <c r="P45" s="485" t="s">
        <v>854</v>
      </c>
      <c r="Q45" s="485" t="s">
        <v>854</v>
      </c>
      <c r="R45" s="485" t="s">
        <v>854</v>
      </c>
      <c r="S45" s="112"/>
    </row>
    <row r="46" spans="1:19" s="177" customFormat="1" ht="15" customHeight="1">
      <c r="A46" s="1082"/>
      <c r="B46" s="487"/>
      <c r="C46" s="484" t="s">
        <v>429</v>
      </c>
      <c r="D46" s="485">
        <v>348</v>
      </c>
      <c r="E46" s="485" t="s">
        <v>854</v>
      </c>
      <c r="F46" s="485">
        <v>43</v>
      </c>
      <c r="G46" s="485" t="s">
        <v>854</v>
      </c>
      <c r="H46" s="485" t="s">
        <v>854</v>
      </c>
      <c r="I46" s="485" t="s">
        <v>854</v>
      </c>
      <c r="J46" s="485" t="s">
        <v>854</v>
      </c>
      <c r="K46" s="485" t="s">
        <v>854</v>
      </c>
      <c r="L46" s="485">
        <v>214</v>
      </c>
      <c r="M46" s="485" t="s">
        <v>854</v>
      </c>
      <c r="N46" s="485" t="s">
        <v>854</v>
      </c>
      <c r="O46" s="485" t="s">
        <v>854</v>
      </c>
      <c r="P46" s="485" t="s">
        <v>854</v>
      </c>
      <c r="Q46" s="485" t="s">
        <v>854</v>
      </c>
      <c r="R46" s="485" t="s">
        <v>854</v>
      </c>
      <c r="S46" s="112"/>
    </row>
    <row r="47" spans="1:19" s="177" customFormat="1" ht="15" customHeight="1">
      <c r="A47" s="1082"/>
      <c r="B47" s="487"/>
      <c r="C47" s="484" t="s">
        <v>430</v>
      </c>
      <c r="D47" s="485" t="s">
        <v>854</v>
      </c>
      <c r="E47" s="485" t="s">
        <v>854</v>
      </c>
      <c r="F47" s="485" t="s">
        <v>854</v>
      </c>
      <c r="G47" s="485" t="s">
        <v>854</v>
      </c>
      <c r="H47" s="485" t="s">
        <v>854</v>
      </c>
      <c r="I47" s="485" t="s">
        <v>854</v>
      </c>
      <c r="J47" s="485" t="s">
        <v>854</v>
      </c>
      <c r="K47" s="485" t="s">
        <v>854</v>
      </c>
      <c r="L47" s="485">
        <v>93</v>
      </c>
      <c r="M47" s="485" t="s">
        <v>854</v>
      </c>
      <c r="N47" s="485" t="s">
        <v>854</v>
      </c>
      <c r="O47" s="485" t="s">
        <v>854</v>
      </c>
      <c r="P47" s="485" t="s">
        <v>854</v>
      </c>
      <c r="Q47" s="485">
        <v>49</v>
      </c>
      <c r="R47" s="485" t="s">
        <v>854</v>
      </c>
      <c r="S47" s="112"/>
    </row>
    <row r="48" spans="1:19" s="177" customFormat="1" ht="15" customHeight="1">
      <c r="A48" s="1083"/>
      <c r="B48" s="488"/>
      <c r="C48" s="484" t="s">
        <v>431</v>
      </c>
      <c r="D48" s="485">
        <v>142</v>
      </c>
      <c r="E48" s="485">
        <v>2</v>
      </c>
      <c r="F48" s="485">
        <v>80</v>
      </c>
      <c r="G48" s="485" t="s">
        <v>854</v>
      </c>
      <c r="H48" s="485" t="s">
        <v>854</v>
      </c>
      <c r="I48" s="485" t="s">
        <v>854</v>
      </c>
      <c r="J48" s="485" t="s">
        <v>854</v>
      </c>
      <c r="K48" s="485" t="s">
        <v>854</v>
      </c>
      <c r="L48" s="485">
        <v>226</v>
      </c>
      <c r="M48" s="485">
        <v>74</v>
      </c>
      <c r="N48" s="485">
        <v>121</v>
      </c>
      <c r="O48" s="485">
        <v>52</v>
      </c>
      <c r="P48" s="485" t="s">
        <v>854</v>
      </c>
      <c r="Q48" s="485" t="s">
        <v>854</v>
      </c>
      <c r="R48" s="485" t="s">
        <v>854</v>
      </c>
      <c r="S48" s="112"/>
    </row>
    <row r="49" spans="1:19" s="177" customFormat="1" ht="15" customHeight="1">
      <c r="A49" s="1078" t="s">
        <v>613</v>
      </c>
      <c r="B49" s="479" t="s">
        <v>405</v>
      </c>
      <c r="C49" s="480" t="s">
        <v>428</v>
      </c>
      <c r="D49" s="317" t="str">
        <f>IF(SUM(D53,D57)=0,"-",SUM(D53,D57))</f>
        <v>-</v>
      </c>
      <c r="E49" s="317" t="str">
        <f t="shared" ref="E49:R49" si="4">IF(SUM(E53,E57)=0,"-",SUM(E53,E57))</f>
        <v>-</v>
      </c>
      <c r="F49" s="317" t="str">
        <f t="shared" si="4"/>
        <v>-</v>
      </c>
      <c r="G49" s="317" t="str">
        <f t="shared" si="4"/>
        <v>-</v>
      </c>
      <c r="H49" s="317" t="str">
        <f t="shared" si="4"/>
        <v>-</v>
      </c>
      <c r="I49" s="317" t="str">
        <f t="shared" si="4"/>
        <v>-</v>
      </c>
      <c r="J49" s="317" t="str">
        <f t="shared" si="4"/>
        <v>-</v>
      </c>
      <c r="K49" s="481" t="str">
        <f t="shared" si="4"/>
        <v>-</v>
      </c>
      <c r="L49" s="317">
        <f t="shared" si="4"/>
        <v>53</v>
      </c>
      <c r="M49" s="317" t="str">
        <f t="shared" si="4"/>
        <v>-</v>
      </c>
      <c r="N49" s="317" t="str">
        <f t="shared" si="4"/>
        <v>-</v>
      </c>
      <c r="O49" s="317" t="str">
        <f t="shared" si="4"/>
        <v>-</v>
      </c>
      <c r="P49" s="317" t="str">
        <f t="shared" si="4"/>
        <v>-</v>
      </c>
      <c r="Q49" s="317" t="str">
        <f t="shared" si="4"/>
        <v>-</v>
      </c>
      <c r="R49" s="317" t="str">
        <f t="shared" si="4"/>
        <v>-</v>
      </c>
      <c r="S49" s="112"/>
    </row>
    <row r="50" spans="1:19" s="177" customFormat="1" ht="15" customHeight="1">
      <c r="A50" s="1079"/>
      <c r="B50" s="482"/>
      <c r="C50" s="480" t="s">
        <v>429</v>
      </c>
      <c r="D50" s="317" t="str">
        <f t="shared" ref="D50:R52" si="5">IF(SUM(D54,D58)=0,"-",SUM(D54,D58))</f>
        <v>-</v>
      </c>
      <c r="E50" s="317">
        <f t="shared" si="5"/>
        <v>915</v>
      </c>
      <c r="F50" s="317" t="str">
        <f t="shared" si="5"/>
        <v>-</v>
      </c>
      <c r="G50" s="317" t="str">
        <f t="shared" si="5"/>
        <v>-</v>
      </c>
      <c r="H50" s="317" t="str">
        <f t="shared" si="5"/>
        <v>-</v>
      </c>
      <c r="I50" s="317" t="str">
        <f t="shared" si="5"/>
        <v>-</v>
      </c>
      <c r="J50" s="317" t="str">
        <f t="shared" si="5"/>
        <v>-</v>
      </c>
      <c r="K50" s="481" t="str">
        <f t="shared" si="5"/>
        <v>-</v>
      </c>
      <c r="L50" s="317">
        <f t="shared" si="5"/>
        <v>895</v>
      </c>
      <c r="M50" s="317" t="str">
        <f t="shared" si="5"/>
        <v>-</v>
      </c>
      <c r="N50" s="317" t="str">
        <f t="shared" si="5"/>
        <v>-</v>
      </c>
      <c r="O50" s="317" t="str">
        <f t="shared" si="5"/>
        <v>-</v>
      </c>
      <c r="P50" s="317" t="str">
        <f t="shared" si="5"/>
        <v>-</v>
      </c>
      <c r="Q50" s="317" t="str">
        <f t="shared" si="5"/>
        <v>-</v>
      </c>
      <c r="R50" s="317" t="str">
        <f t="shared" si="5"/>
        <v>-</v>
      </c>
      <c r="S50" s="112"/>
    </row>
    <row r="51" spans="1:19" s="177" customFormat="1" ht="15" customHeight="1">
      <c r="A51" s="1079"/>
      <c r="B51" s="482"/>
      <c r="C51" s="480" t="s">
        <v>430</v>
      </c>
      <c r="D51" s="317" t="str">
        <f t="shared" si="5"/>
        <v>-</v>
      </c>
      <c r="E51" s="317" t="str">
        <f t="shared" si="5"/>
        <v>-</v>
      </c>
      <c r="F51" s="317" t="str">
        <f t="shared" si="5"/>
        <v>-</v>
      </c>
      <c r="G51" s="317" t="str">
        <f t="shared" si="5"/>
        <v>-</v>
      </c>
      <c r="H51" s="317" t="str">
        <f t="shared" si="5"/>
        <v>-</v>
      </c>
      <c r="I51" s="317" t="str">
        <f t="shared" si="5"/>
        <v>-</v>
      </c>
      <c r="J51" s="317" t="str">
        <f t="shared" si="5"/>
        <v>-</v>
      </c>
      <c r="K51" s="481" t="str">
        <f t="shared" si="5"/>
        <v>-</v>
      </c>
      <c r="L51" s="317">
        <f t="shared" si="5"/>
        <v>28</v>
      </c>
      <c r="M51" s="317" t="str">
        <f t="shared" si="5"/>
        <v>-</v>
      </c>
      <c r="N51" s="317" t="str">
        <f t="shared" si="5"/>
        <v>-</v>
      </c>
      <c r="O51" s="317" t="str">
        <f t="shared" si="5"/>
        <v>-</v>
      </c>
      <c r="P51" s="317" t="str">
        <f t="shared" si="5"/>
        <v>-</v>
      </c>
      <c r="Q51" s="317">
        <f t="shared" si="5"/>
        <v>61</v>
      </c>
      <c r="R51" s="317" t="str">
        <f t="shared" si="5"/>
        <v>-</v>
      </c>
      <c r="S51" s="112"/>
    </row>
    <row r="52" spans="1:19" s="177" customFormat="1" ht="15" customHeight="1">
      <c r="A52" s="1080"/>
      <c r="B52" s="483"/>
      <c r="C52" s="480" t="s">
        <v>431</v>
      </c>
      <c r="D52" s="317" t="str">
        <f t="shared" si="5"/>
        <v>-</v>
      </c>
      <c r="E52" s="317">
        <f t="shared" si="5"/>
        <v>89</v>
      </c>
      <c r="F52" s="317">
        <f t="shared" si="5"/>
        <v>84</v>
      </c>
      <c r="G52" s="317">
        <f t="shared" si="5"/>
        <v>4</v>
      </c>
      <c r="H52" s="317" t="str">
        <f t="shared" si="5"/>
        <v>-</v>
      </c>
      <c r="I52" s="317" t="str">
        <f t="shared" si="5"/>
        <v>-</v>
      </c>
      <c r="J52" s="317" t="str">
        <f t="shared" si="5"/>
        <v>-</v>
      </c>
      <c r="K52" s="481" t="str">
        <f t="shared" si="5"/>
        <v>-</v>
      </c>
      <c r="L52" s="317">
        <f t="shared" si="5"/>
        <v>2534</v>
      </c>
      <c r="M52" s="317">
        <f t="shared" si="5"/>
        <v>857</v>
      </c>
      <c r="N52" s="317">
        <f t="shared" si="5"/>
        <v>75</v>
      </c>
      <c r="O52" s="317" t="str">
        <f t="shared" si="5"/>
        <v>-</v>
      </c>
      <c r="P52" s="317" t="str">
        <f t="shared" si="5"/>
        <v>-</v>
      </c>
      <c r="Q52" s="317" t="str">
        <f t="shared" si="5"/>
        <v>-</v>
      </c>
      <c r="R52" s="317" t="str">
        <f t="shared" si="5"/>
        <v>-</v>
      </c>
      <c r="S52" s="112"/>
    </row>
    <row r="53" spans="1:19" s="177" customFormat="1" ht="15" customHeight="1">
      <c r="A53" s="1081" t="s">
        <v>720</v>
      </c>
      <c r="B53" s="700" t="s">
        <v>405</v>
      </c>
      <c r="C53" s="484" t="s">
        <v>428</v>
      </c>
      <c r="D53" s="485" t="s">
        <v>841</v>
      </c>
      <c r="E53" s="485" t="s">
        <v>841</v>
      </c>
      <c r="F53" s="485" t="s">
        <v>841</v>
      </c>
      <c r="G53" s="485" t="s">
        <v>841</v>
      </c>
      <c r="H53" s="485" t="s">
        <v>841</v>
      </c>
      <c r="I53" s="485" t="s">
        <v>841</v>
      </c>
      <c r="J53" s="485" t="s">
        <v>841</v>
      </c>
      <c r="K53" s="485" t="s">
        <v>841</v>
      </c>
      <c r="L53" s="485" t="s">
        <v>841</v>
      </c>
      <c r="M53" s="485" t="s">
        <v>841</v>
      </c>
      <c r="N53" s="485" t="s">
        <v>841</v>
      </c>
      <c r="O53" s="485" t="s">
        <v>841</v>
      </c>
      <c r="P53" s="485" t="s">
        <v>841</v>
      </c>
      <c r="Q53" s="485" t="s">
        <v>841</v>
      </c>
      <c r="R53" s="485" t="s">
        <v>841</v>
      </c>
      <c r="S53" s="112"/>
    </row>
    <row r="54" spans="1:19" s="177" customFormat="1" ht="15" customHeight="1">
      <c r="A54" s="1082"/>
      <c r="B54" s="487"/>
      <c r="C54" s="484" t="s">
        <v>429</v>
      </c>
      <c r="D54" s="485" t="s">
        <v>840</v>
      </c>
      <c r="E54" s="485" t="s">
        <v>840</v>
      </c>
      <c r="F54" s="485" t="s">
        <v>840</v>
      </c>
      <c r="G54" s="485" t="s">
        <v>840</v>
      </c>
      <c r="H54" s="485" t="s">
        <v>840</v>
      </c>
      <c r="I54" s="485" t="s">
        <v>840</v>
      </c>
      <c r="J54" s="485" t="s">
        <v>840</v>
      </c>
      <c r="K54" s="485" t="s">
        <v>840</v>
      </c>
      <c r="L54" s="485" t="s">
        <v>840</v>
      </c>
      <c r="M54" s="485" t="s">
        <v>840</v>
      </c>
      <c r="N54" s="485" t="s">
        <v>840</v>
      </c>
      <c r="O54" s="485" t="s">
        <v>840</v>
      </c>
      <c r="P54" s="485" t="s">
        <v>840</v>
      </c>
      <c r="Q54" s="485" t="s">
        <v>840</v>
      </c>
      <c r="R54" s="485" t="s">
        <v>840</v>
      </c>
      <c r="S54" s="112"/>
    </row>
    <row r="55" spans="1:19" s="177" customFormat="1" ht="15" customHeight="1">
      <c r="A55" s="1082"/>
      <c r="B55" s="487"/>
      <c r="C55" s="484" t="s">
        <v>430</v>
      </c>
      <c r="D55" s="485" t="s">
        <v>841</v>
      </c>
      <c r="E55" s="485" t="s">
        <v>841</v>
      </c>
      <c r="F55" s="485" t="s">
        <v>841</v>
      </c>
      <c r="G55" s="485" t="s">
        <v>841</v>
      </c>
      <c r="H55" s="485" t="s">
        <v>841</v>
      </c>
      <c r="I55" s="485" t="s">
        <v>841</v>
      </c>
      <c r="J55" s="485" t="s">
        <v>841</v>
      </c>
      <c r="K55" s="485" t="s">
        <v>841</v>
      </c>
      <c r="L55" s="485" t="s">
        <v>841</v>
      </c>
      <c r="M55" s="485" t="s">
        <v>841</v>
      </c>
      <c r="N55" s="485" t="s">
        <v>841</v>
      </c>
      <c r="O55" s="485" t="s">
        <v>841</v>
      </c>
      <c r="P55" s="485" t="s">
        <v>841</v>
      </c>
      <c r="Q55" s="485">
        <v>61</v>
      </c>
      <c r="R55" s="485" t="s">
        <v>840</v>
      </c>
      <c r="S55" s="112"/>
    </row>
    <row r="56" spans="1:19" s="177" customFormat="1" ht="15" customHeight="1">
      <c r="A56" s="1083"/>
      <c r="B56" s="488"/>
      <c r="C56" s="484" t="s">
        <v>431</v>
      </c>
      <c r="D56" s="485" t="s">
        <v>840</v>
      </c>
      <c r="E56" s="485">
        <v>5</v>
      </c>
      <c r="F56" s="485" t="s">
        <v>841</v>
      </c>
      <c r="G56" s="485" t="s">
        <v>841</v>
      </c>
      <c r="H56" s="485" t="s">
        <v>841</v>
      </c>
      <c r="I56" s="485" t="s">
        <v>841</v>
      </c>
      <c r="J56" s="485" t="s">
        <v>841</v>
      </c>
      <c r="K56" s="485" t="s">
        <v>841</v>
      </c>
      <c r="L56" s="485">
        <v>27</v>
      </c>
      <c r="M56" s="485" t="s">
        <v>841</v>
      </c>
      <c r="N56" s="485" t="s">
        <v>841</v>
      </c>
      <c r="O56" s="485" t="s">
        <v>841</v>
      </c>
      <c r="P56" s="485" t="s">
        <v>841</v>
      </c>
      <c r="Q56" s="485" t="s">
        <v>841</v>
      </c>
      <c r="R56" s="485" t="s">
        <v>841</v>
      </c>
      <c r="S56" s="112"/>
    </row>
    <row r="57" spans="1:19" s="177" customFormat="1" ht="15" customHeight="1">
      <c r="A57" s="1081" t="s">
        <v>614</v>
      </c>
      <c r="B57" s="700" t="s">
        <v>405</v>
      </c>
      <c r="C57" s="484" t="s">
        <v>428</v>
      </c>
      <c r="D57" s="485" t="s">
        <v>840</v>
      </c>
      <c r="E57" s="485" t="s">
        <v>840</v>
      </c>
      <c r="F57" s="485" t="s">
        <v>840</v>
      </c>
      <c r="G57" s="485" t="s">
        <v>840</v>
      </c>
      <c r="H57" s="485" t="s">
        <v>840</v>
      </c>
      <c r="I57" s="485" t="s">
        <v>840</v>
      </c>
      <c r="J57" s="485" t="s">
        <v>840</v>
      </c>
      <c r="K57" s="485" t="s">
        <v>840</v>
      </c>
      <c r="L57" s="485">
        <v>53</v>
      </c>
      <c r="M57" s="485" t="s">
        <v>841</v>
      </c>
      <c r="N57" s="485" t="s">
        <v>841</v>
      </c>
      <c r="O57" s="485" t="s">
        <v>841</v>
      </c>
      <c r="P57" s="485" t="s">
        <v>841</v>
      </c>
      <c r="Q57" s="485" t="s">
        <v>841</v>
      </c>
      <c r="R57" s="485" t="s">
        <v>841</v>
      </c>
      <c r="S57" s="112"/>
    </row>
    <row r="58" spans="1:19" s="177" customFormat="1" ht="15" customHeight="1">
      <c r="A58" s="1082"/>
      <c r="B58" s="487"/>
      <c r="C58" s="484" t="s">
        <v>429</v>
      </c>
      <c r="D58" s="485" t="s">
        <v>840</v>
      </c>
      <c r="E58" s="485">
        <v>915</v>
      </c>
      <c r="F58" s="485" t="s">
        <v>840</v>
      </c>
      <c r="G58" s="485" t="s">
        <v>840</v>
      </c>
      <c r="H58" s="485" t="s">
        <v>840</v>
      </c>
      <c r="I58" s="485" t="s">
        <v>840</v>
      </c>
      <c r="J58" s="485" t="s">
        <v>840</v>
      </c>
      <c r="K58" s="485" t="s">
        <v>840</v>
      </c>
      <c r="L58" s="485">
        <v>895</v>
      </c>
      <c r="M58" s="485" t="s">
        <v>841</v>
      </c>
      <c r="N58" s="485" t="s">
        <v>841</v>
      </c>
      <c r="O58" s="485" t="s">
        <v>841</v>
      </c>
      <c r="P58" s="485" t="s">
        <v>841</v>
      </c>
      <c r="Q58" s="485" t="s">
        <v>841</v>
      </c>
      <c r="R58" s="485" t="s">
        <v>841</v>
      </c>
      <c r="S58" s="112"/>
    </row>
    <row r="59" spans="1:19" s="177" customFormat="1" ht="15" customHeight="1">
      <c r="A59" s="1082"/>
      <c r="B59" s="487"/>
      <c r="C59" s="484" t="s">
        <v>430</v>
      </c>
      <c r="D59" s="485" t="s">
        <v>840</v>
      </c>
      <c r="E59" s="485" t="s">
        <v>840</v>
      </c>
      <c r="F59" s="485" t="s">
        <v>840</v>
      </c>
      <c r="G59" s="485" t="s">
        <v>840</v>
      </c>
      <c r="H59" s="485" t="s">
        <v>840</v>
      </c>
      <c r="I59" s="485" t="s">
        <v>840</v>
      </c>
      <c r="J59" s="485" t="s">
        <v>840</v>
      </c>
      <c r="K59" s="485" t="s">
        <v>840</v>
      </c>
      <c r="L59" s="485">
        <v>28</v>
      </c>
      <c r="M59" s="485" t="s">
        <v>841</v>
      </c>
      <c r="N59" s="485" t="s">
        <v>841</v>
      </c>
      <c r="O59" s="485" t="s">
        <v>841</v>
      </c>
      <c r="P59" s="485" t="s">
        <v>841</v>
      </c>
      <c r="Q59" s="485" t="s">
        <v>841</v>
      </c>
      <c r="R59" s="485" t="s">
        <v>841</v>
      </c>
      <c r="S59" s="112"/>
    </row>
    <row r="60" spans="1:19" s="177" customFormat="1" ht="15" customHeight="1">
      <c r="A60" s="1083"/>
      <c r="B60" s="488"/>
      <c r="C60" s="484" t="s">
        <v>431</v>
      </c>
      <c r="D60" s="485" t="s">
        <v>840</v>
      </c>
      <c r="E60" s="485">
        <v>84</v>
      </c>
      <c r="F60" s="485">
        <v>84</v>
      </c>
      <c r="G60" s="485">
        <v>4</v>
      </c>
      <c r="H60" s="485" t="s">
        <v>840</v>
      </c>
      <c r="I60" s="485" t="s">
        <v>840</v>
      </c>
      <c r="J60" s="485" t="s">
        <v>840</v>
      </c>
      <c r="K60" s="485" t="s">
        <v>840</v>
      </c>
      <c r="L60" s="485">
        <v>2507</v>
      </c>
      <c r="M60" s="485">
        <v>857</v>
      </c>
      <c r="N60" s="485">
        <v>75</v>
      </c>
      <c r="O60" s="485" t="s">
        <v>841</v>
      </c>
      <c r="P60" s="485" t="s">
        <v>841</v>
      </c>
      <c r="Q60" s="485" t="s">
        <v>841</v>
      </c>
      <c r="R60" s="485" t="s">
        <v>841</v>
      </c>
      <c r="S60" s="112"/>
    </row>
    <row r="61" spans="1:19" s="177" customFormat="1" ht="15" customHeight="1">
      <c r="A61" s="1078" t="s">
        <v>615</v>
      </c>
      <c r="B61" s="479" t="s">
        <v>405</v>
      </c>
      <c r="C61" s="480" t="s">
        <v>428</v>
      </c>
      <c r="D61" s="317">
        <f t="shared" ref="D61:R61" si="6">IF(SUM(D65,D69,D73,D77,D81)=0,"-",SUM(D65,D69,D73,D77,D81))</f>
        <v>117</v>
      </c>
      <c r="E61" s="317">
        <f t="shared" si="6"/>
        <v>1</v>
      </c>
      <c r="F61" s="317">
        <f t="shared" si="6"/>
        <v>1</v>
      </c>
      <c r="G61" s="317" t="str">
        <f t="shared" si="6"/>
        <v>-</v>
      </c>
      <c r="H61" s="317" t="str">
        <f t="shared" si="6"/>
        <v>-</v>
      </c>
      <c r="I61" s="317" t="str">
        <f t="shared" si="6"/>
        <v>-</v>
      </c>
      <c r="J61" s="317">
        <f t="shared" si="6"/>
        <v>61</v>
      </c>
      <c r="K61" s="481" t="str">
        <f t="shared" si="6"/>
        <v>-</v>
      </c>
      <c r="L61" s="317">
        <f t="shared" si="6"/>
        <v>93</v>
      </c>
      <c r="M61" s="317" t="str">
        <f t="shared" si="6"/>
        <v>-</v>
      </c>
      <c r="N61" s="317" t="str">
        <f t="shared" si="6"/>
        <v>-</v>
      </c>
      <c r="O61" s="317" t="str">
        <f t="shared" si="6"/>
        <v>-</v>
      </c>
      <c r="P61" s="317" t="str">
        <f t="shared" si="6"/>
        <v>-</v>
      </c>
      <c r="Q61" s="317" t="str">
        <f t="shared" si="6"/>
        <v>-</v>
      </c>
      <c r="R61" s="317" t="str">
        <f t="shared" si="6"/>
        <v>-</v>
      </c>
      <c r="S61" s="112"/>
    </row>
    <row r="62" spans="1:19" s="177" customFormat="1" ht="15" customHeight="1">
      <c r="A62" s="1079"/>
      <c r="B62" s="482"/>
      <c r="C62" s="480" t="s">
        <v>429</v>
      </c>
      <c r="D62" s="317">
        <f t="shared" ref="D62:R62" si="7">IF(SUM(D66,D70,D74,D78,D82)=0,"-",SUM(D66,D70,D74,D78,D82))</f>
        <v>2720</v>
      </c>
      <c r="E62" s="317">
        <f t="shared" si="7"/>
        <v>19</v>
      </c>
      <c r="F62" s="317">
        <f t="shared" si="7"/>
        <v>6</v>
      </c>
      <c r="G62" s="317" t="str">
        <f t="shared" si="7"/>
        <v>-</v>
      </c>
      <c r="H62" s="317" t="str">
        <f t="shared" si="7"/>
        <v>-</v>
      </c>
      <c r="I62" s="317" t="str">
        <f t="shared" si="7"/>
        <v>-</v>
      </c>
      <c r="J62" s="317" t="str">
        <f t="shared" si="7"/>
        <v>-</v>
      </c>
      <c r="K62" s="481" t="str">
        <f t="shared" si="7"/>
        <v>-</v>
      </c>
      <c r="L62" s="317">
        <f t="shared" si="7"/>
        <v>735</v>
      </c>
      <c r="M62" s="317" t="str">
        <f t="shared" si="7"/>
        <v>-</v>
      </c>
      <c r="N62" s="317" t="str">
        <f t="shared" si="7"/>
        <v>-</v>
      </c>
      <c r="O62" s="317" t="str">
        <f t="shared" si="7"/>
        <v>-</v>
      </c>
      <c r="P62" s="317" t="str">
        <f t="shared" si="7"/>
        <v>-</v>
      </c>
      <c r="Q62" s="317" t="str">
        <f t="shared" si="7"/>
        <v>-</v>
      </c>
      <c r="R62" s="317" t="str">
        <f t="shared" si="7"/>
        <v>-</v>
      </c>
      <c r="S62" s="112"/>
    </row>
    <row r="63" spans="1:19" s="177" customFormat="1" ht="15" customHeight="1">
      <c r="A63" s="1079"/>
      <c r="B63" s="482"/>
      <c r="C63" s="480" t="s">
        <v>430</v>
      </c>
      <c r="D63" s="317">
        <f t="shared" ref="D63:R63" si="8">IF(SUM(D67,D71,D75,D79,D83)=0,"-",SUM(D67,D71,D75,D79,D83))</f>
        <v>26</v>
      </c>
      <c r="E63" s="317" t="str">
        <f t="shared" si="8"/>
        <v>-</v>
      </c>
      <c r="F63" s="317" t="str">
        <f t="shared" si="8"/>
        <v>-</v>
      </c>
      <c r="G63" s="317" t="str">
        <f t="shared" si="8"/>
        <v>-</v>
      </c>
      <c r="H63" s="317" t="str">
        <f t="shared" si="8"/>
        <v>-</v>
      </c>
      <c r="I63" s="317" t="str">
        <f t="shared" si="8"/>
        <v>-</v>
      </c>
      <c r="J63" s="317" t="str">
        <f t="shared" si="8"/>
        <v>-</v>
      </c>
      <c r="K63" s="481" t="str">
        <f t="shared" si="8"/>
        <v>-</v>
      </c>
      <c r="L63" s="317">
        <f t="shared" si="8"/>
        <v>421</v>
      </c>
      <c r="M63" s="317" t="str">
        <f t="shared" si="8"/>
        <v>-</v>
      </c>
      <c r="N63" s="317" t="str">
        <f t="shared" si="8"/>
        <v>-</v>
      </c>
      <c r="O63" s="317" t="str">
        <f t="shared" si="8"/>
        <v>-</v>
      </c>
      <c r="P63" s="317" t="str">
        <f t="shared" si="8"/>
        <v>-</v>
      </c>
      <c r="Q63" s="317">
        <f t="shared" si="8"/>
        <v>34</v>
      </c>
      <c r="R63" s="317" t="str">
        <f t="shared" si="8"/>
        <v>-</v>
      </c>
      <c r="S63" s="112"/>
    </row>
    <row r="64" spans="1:19" s="177" customFormat="1" ht="15" customHeight="1">
      <c r="A64" s="1080"/>
      <c r="B64" s="483"/>
      <c r="C64" s="480" t="s">
        <v>431</v>
      </c>
      <c r="D64" s="317">
        <f t="shared" ref="D64:R64" si="9">IF(SUM(D68,D72,D76,D80,D84)=0,"-",SUM(D68,D72,D76,D80,D84))</f>
        <v>653</v>
      </c>
      <c r="E64" s="317">
        <f t="shared" si="9"/>
        <v>395</v>
      </c>
      <c r="F64" s="317">
        <f t="shared" si="9"/>
        <v>108</v>
      </c>
      <c r="G64" s="317" t="str">
        <f t="shared" si="9"/>
        <v>-</v>
      </c>
      <c r="H64" s="317" t="str">
        <f t="shared" si="9"/>
        <v>-</v>
      </c>
      <c r="I64" s="317" t="str">
        <f t="shared" si="9"/>
        <v>-</v>
      </c>
      <c r="J64" s="317" t="str">
        <f t="shared" si="9"/>
        <v>-</v>
      </c>
      <c r="K64" s="481" t="str">
        <f t="shared" si="9"/>
        <v>-</v>
      </c>
      <c r="L64" s="317">
        <f t="shared" si="9"/>
        <v>405</v>
      </c>
      <c r="M64" s="317">
        <f t="shared" si="9"/>
        <v>194</v>
      </c>
      <c r="N64" s="317">
        <f t="shared" si="9"/>
        <v>87</v>
      </c>
      <c r="O64" s="317" t="str">
        <f t="shared" si="9"/>
        <v>-</v>
      </c>
      <c r="P64" s="317" t="str">
        <f t="shared" si="9"/>
        <v>-</v>
      </c>
      <c r="Q64" s="317" t="str">
        <f t="shared" si="9"/>
        <v>-</v>
      </c>
      <c r="R64" s="317">
        <f t="shared" si="9"/>
        <v>51</v>
      </c>
      <c r="S64" s="112"/>
    </row>
    <row r="65" spans="1:19" s="177" customFormat="1" ht="15" customHeight="1">
      <c r="A65" s="1081" t="s">
        <v>407</v>
      </c>
      <c r="B65" s="700" t="s">
        <v>405</v>
      </c>
      <c r="C65" s="484" t="s">
        <v>428</v>
      </c>
      <c r="D65" s="485" t="s">
        <v>241</v>
      </c>
      <c r="E65" s="485" t="s">
        <v>241</v>
      </c>
      <c r="F65" s="485" t="s">
        <v>241</v>
      </c>
      <c r="G65" s="485" t="s">
        <v>241</v>
      </c>
      <c r="H65" s="485" t="s">
        <v>241</v>
      </c>
      <c r="I65" s="485" t="s">
        <v>241</v>
      </c>
      <c r="J65" s="485" t="s">
        <v>241</v>
      </c>
      <c r="K65" s="485" t="s">
        <v>241</v>
      </c>
      <c r="L65" s="485" t="s">
        <v>241</v>
      </c>
      <c r="M65" s="485" t="s">
        <v>241</v>
      </c>
      <c r="N65" s="485" t="s">
        <v>241</v>
      </c>
      <c r="O65" s="485" t="s">
        <v>241</v>
      </c>
      <c r="P65" s="485" t="s">
        <v>241</v>
      </c>
      <c r="Q65" s="485" t="s">
        <v>241</v>
      </c>
      <c r="R65" s="485" t="s">
        <v>241</v>
      </c>
      <c r="S65" s="112"/>
    </row>
    <row r="66" spans="1:19" s="177" customFormat="1" ht="15" customHeight="1">
      <c r="A66" s="1082"/>
      <c r="B66" s="487"/>
      <c r="C66" s="484" t="s">
        <v>429</v>
      </c>
      <c r="D66" s="485" t="s">
        <v>241</v>
      </c>
      <c r="E66" s="485" t="s">
        <v>241</v>
      </c>
      <c r="F66" s="485" t="s">
        <v>241</v>
      </c>
      <c r="G66" s="485" t="s">
        <v>241</v>
      </c>
      <c r="H66" s="485" t="s">
        <v>241</v>
      </c>
      <c r="I66" s="485" t="s">
        <v>241</v>
      </c>
      <c r="J66" s="485" t="s">
        <v>241</v>
      </c>
      <c r="K66" s="485" t="s">
        <v>241</v>
      </c>
      <c r="L66" s="485" t="s">
        <v>241</v>
      </c>
      <c r="M66" s="485" t="s">
        <v>241</v>
      </c>
      <c r="N66" s="485" t="s">
        <v>241</v>
      </c>
      <c r="O66" s="485" t="s">
        <v>241</v>
      </c>
      <c r="P66" s="485" t="s">
        <v>241</v>
      </c>
      <c r="Q66" s="485" t="s">
        <v>241</v>
      </c>
      <c r="R66" s="485" t="s">
        <v>241</v>
      </c>
      <c r="S66" s="112"/>
    </row>
    <row r="67" spans="1:19" s="177" customFormat="1" ht="15" customHeight="1">
      <c r="A67" s="1082"/>
      <c r="B67" s="487"/>
      <c r="C67" s="484" t="s">
        <v>430</v>
      </c>
      <c r="D67" s="485" t="s">
        <v>241</v>
      </c>
      <c r="E67" s="485" t="s">
        <v>241</v>
      </c>
      <c r="F67" s="485" t="s">
        <v>241</v>
      </c>
      <c r="G67" s="485" t="s">
        <v>241</v>
      </c>
      <c r="H67" s="485" t="s">
        <v>241</v>
      </c>
      <c r="I67" s="485" t="s">
        <v>241</v>
      </c>
      <c r="J67" s="485" t="s">
        <v>241</v>
      </c>
      <c r="K67" s="485" t="s">
        <v>241</v>
      </c>
      <c r="L67" s="485" t="s">
        <v>241</v>
      </c>
      <c r="M67" s="485" t="s">
        <v>241</v>
      </c>
      <c r="N67" s="485" t="s">
        <v>241</v>
      </c>
      <c r="O67" s="485" t="s">
        <v>241</v>
      </c>
      <c r="P67" s="485" t="s">
        <v>241</v>
      </c>
      <c r="Q67" s="485">
        <v>34</v>
      </c>
      <c r="R67" s="485" t="s">
        <v>241</v>
      </c>
      <c r="S67" s="112"/>
    </row>
    <row r="68" spans="1:19" s="177" customFormat="1" ht="15" customHeight="1">
      <c r="A68" s="1083"/>
      <c r="B68" s="488"/>
      <c r="C68" s="484" t="s">
        <v>431</v>
      </c>
      <c r="D68" s="485" t="s">
        <v>241</v>
      </c>
      <c r="E68" s="485" t="s">
        <v>241</v>
      </c>
      <c r="F68" s="485" t="s">
        <v>241</v>
      </c>
      <c r="G68" s="485" t="s">
        <v>241</v>
      </c>
      <c r="H68" s="485" t="s">
        <v>241</v>
      </c>
      <c r="I68" s="485" t="s">
        <v>241</v>
      </c>
      <c r="J68" s="485" t="s">
        <v>241</v>
      </c>
      <c r="K68" s="485" t="s">
        <v>241</v>
      </c>
      <c r="L68" s="485" t="s">
        <v>241</v>
      </c>
      <c r="M68" s="485" t="s">
        <v>241</v>
      </c>
      <c r="N68" s="485">
        <v>28</v>
      </c>
      <c r="O68" s="485" t="s">
        <v>241</v>
      </c>
      <c r="P68" s="485" t="s">
        <v>241</v>
      </c>
      <c r="Q68" s="485" t="s">
        <v>241</v>
      </c>
      <c r="R68" s="485">
        <v>51</v>
      </c>
      <c r="S68" s="112"/>
    </row>
    <row r="69" spans="1:19" s="177" customFormat="1" ht="15" customHeight="1">
      <c r="A69" s="1081" t="s">
        <v>616</v>
      </c>
      <c r="B69" s="700" t="s">
        <v>405</v>
      </c>
      <c r="C69" s="484" t="s">
        <v>428</v>
      </c>
      <c r="D69" s="485">
        <v>86</v>
      </c>
      <c r="E69" s="485">
        <v>1</v>
      </c>
      <c r="F69" s="485" t="s">
        <v>241</v>
      </c>
      <c r="G69" s="485" t="s">
        <v>241</v>
      </c>
      <c r="H69" s="485" t="s">
        <v>241</v>
      </c>
      <c r="I69" s="485" t="s">
        <v>241</v>
      </c>
      <c r="J69" s="485" t="s">
        <v>241</v>
      </c>
      <c r="K69" s="485" t="s">
        <v>241</v>
      </c>
      <c r="L69" s="485">
        <v>50</v>
      </c>
      <c r="M69" s="485" t="s">
        <v>241</v>
      </c>
      <c r="N69" s="485" t="s">
        <v>241</v>
      </c>
      <c r="O69" s="485" t="s">
        <v>241</v>
      </c>
      <c r="P69" s="485" t="s">
        <v>241</v>
      </c>
      <c r="Q69" s="485" t="s">
        <v>241</v>
      </c>
      <c r="R69" s="485" t="s">
        <v>241</v>
      </c>
      <c r="S69" s="112"/>
    </row>
    <row r="70" spans="1:19" s="177" customFormat="1" ht="15" customHeight="1">
      <c r="A70" s="1082"/>
      <c r="B70" s="487"/>
      <c r="C70" s="484" t="s">
        <v>429</v>
      </c>
      <c r="D70" s="485">
        <v>765</v>
      </c>
      <c r="E70" s="485" t="s">
        <v>241</v>
      </c>
      <c r="F70" s="485" t="s">
        <v>241</v>
      </c>
      <c r="G70" s="485" t="s">
        <v>241</v>
      </c>
      <c r="H70" s="485" t="s">
        <v>241</v>
      </c>
      <c r="I70" s="485" t="s">
        <v>241</v>
      </c>
      <c r="J70" s="485" t="s">
        <v>241</v>
      </c>
      <c r="K70" s="485" t="s">
        <v>241</v>
      </c>
      <c r="L70" s="485">
        <v>296</v>
      </c>
      <c r="M70" s="485" t="s">
        <v>241</v>
      </c>
      <c r="N70" s="485" t="s">
        <v>241</v>
      </c>
      <c r="O70" s="485" t="s">
        <v>241</v>
      </c>
      <c r="P70" s="485" t="s">
        <v>241</v>
      </c>
      <c r="Q70" s="485" t="s">
        <v>241</v>
      </c>
      <c r="R70" s="485" t="s">
        <v>241</v>
      </c>
      <c r="S70" s="112"/>
    </row>
    <row r="71" spans="1:19" s="177" customFormat="1" ht="15" customHeight="1">
      <c r="A71" s="1082"/>
      <c r="B71" s="487"/>
      <c r="C71" s="484" t="s">
        <v>430</v>
      </c>
      <c r="D71" s="485">
        <v>24</v>
      </c>
      <c r="E71" s="485" t="s">
        <v>241</v>
      </c>
      <c r="F71" s="485" t="s">
        <v>241</v>
      </c>
      <c r="G71" s="485" t="s">
        <v>241</v>
      </c>
      <c r="H71" s="485" t="s">
        <v>241</v>
      </c>
      <c r="I71" s="485" t="s">
        <v>241</v>
      </c>
      <c r="J71" s="485" t="s">
        <v>241</v>
      </c>
      <c r="K71" s="485" t="s">
        <v>241</v>
      </c>
      <c r="L71" s="485">
        <v>276</v>
      </c>
      <c r="M71" s="485" t="s">
        <v>241</v>
      </c>
      <c r="N71" s="485" t="s">
        <v>241</v>
      </c>
      <c r="O71" s="485" t="s">
        <v>241</v>
      </c>
      <c r="P71" s="485" t="s">
        <v>241</v>
      </c>
      <c r="Q71" s="485" t="s">
        <v>241</v>
      </c>
      <c r="R71" s="485" t="s">
        <v>241</v>
      </c>
      <c r="S71" s="112"/>
    </row>
    <row r="72" spans="1:19" s="177" customFormat="1" ht="15" customHeight="1">
      <c r="A72" s="1083"/>
      <c r="B72" s="488"/>
      <c r="C72" s="484" t="s">
        <v>431</v>
      </c>
      <c r="D72" s="485">
        <v>80</v>
      </c>
      <c r="E72" s="485">
        <v>12</v>
      </c>
      <c r="F72" s="485">
        <v>2</v>
      </c>
      <c r="G72" s="485" t="s">
        <v>241</v>
      </c>
      <c r="H72" s="485" t="s">
        <v>241</v>
      </c>
      <c r="I72" s="485" t="s">
        <v>241</v>
      </c>
      <c r="J72" s="485" t="s">
        <v>241</v>
      </c>
      <c r="K72" s="485" t="s">
        <v>241</v>
      </c>
      <c r="L72" s="485">
        <v>84</v>
      </c>
      <c r="M72" s="485" t="s">
        <v>241</v>
      </c>
      <c r="N72" s="485">
        <v>59</v>
      </c>
      <c r="O72" s="485" t="s">
        <v>241</v>
      </c>
      <c r="P72" s="485" t="s">
        <v>241</v>
      </c>
      <c r="Q72" s="485" t="s">
        <v>241</v>
      </c>
      <c r="R72" s="485" t="s">
        <v>241</v>
      </c>
      <c r="S72" s="112"/>
    </row>
    <row r="73" spans="1:19" s="177" customFormat="1" ht="15" customHeight="1">
      <c r="A73" s="1081" t="s">
        <v>617</v>
      </c>
      <c r="B73" s="700" t="s">
        <v>405</v>
      </c>
      <c r="C73" s="484" t="s">
        <v>428</v>
      </c>
      <c r="D73" s="485">
        <v>2</v>
      </c>
      <c r="E73" s="485" t="s">
        <v>241</v>
      </c>
      <c r="F73" s="485" t="s">
        <v>241</v>
      </c>
      <c r="G73" s="485" t="s">
        <v>241</v>
      </c>
      <c r="H73" s="485" t="s">
        <v>241</v>
      </c>
      <c r="I73" s="485" t="s">
        <v>241</v>
      </c>
      <c r="J73" s="485">
        <v>18</v>
      </c>
      <c r="K73" s="485" t="s">
        <v>241</v>
      </c>
      <c r="L73" s="485">
        <v>28</v>
      </c>
      <c r="M73" s="485" t="s">
        <v>241</v>
      </c>
      <c r="N73" s="485" t="s">
        <v>241</v>
      </c>
      <c r="O73" s="485" t="s">
        <v>241</v>
      </c>
      <c r="P73" s="485" t="s">
        <v>241</v>
      </c>
      <c r="Q73" s="485" t="s">
        <v>241</v>
      </c>
      <c r="R73" s="485" t="s">
        <v>241</v>
      </c>
      <c r="S73" s="112"/>
    </row>
    <row r="74" spans="1:19" s="177" customFormat="1" ht="15" customHeight="1">
      <c r="A74" s="1082"/>
      <c r="B74" s="487"/>
      <c r="C74" s="484" t="s">
        <v>429</v>
      </c>
      <c r="D74" s="485">
        <v>1569</v>
      </c>
      <c r="E74" s="485" t="s">
        <v>241</v>
      </c>
      <c r="F74" s="485" t="s">
        <v>241</v>
      </c>
      <c r="G74" s="485" t="s">
        <v>241</v>
      </c>
      <c r="H74" s="485" t="s">
        <v>241</v>
      </c>
      <c r="I74" s="485" t="s">
        <v>241</v>
      </c>
      <c r="J74" s="485" t="s">
        <v>241</v>
      </c>
      <c r="K74" s="485" t="s">
        <v>241</v>
      </c>
      <c r="L74" s="485">
        <v>71</v>
      </c>
      <c r="M74" s="485" t="s">
        <v>241</v>
      </c>
      <c r="N74" s="485" t="s">
        <v>241</v>
      </c>
      <c r="O74" s="485" t="s">
        <v>241</v>
      </c>
      <c r="P74" s="485" t="s">
        <v>241</v>
      </c>
      <c r="Q74" s="485" t="s">
        <v>241</v>
      </c>
      <c r="R74" s="485" t="s">
        <v>241</v>
      </c>
      <c r="S74" s="112"/>
    </row>
    <row r="75" spans="1:19" s="177" customFormat="1" ht="15" customHeight="1">
      <c r="A75" s="1082"/>
      <c r="B75" s="487"/>
      <c r="C75" s="484" t="s">
        <v>430</v>
      </c>
      <c r="D75" s="485" t="s">
        <v>241</v>
      </c>
      <c r="E75" s="485" t="s">
        <v>241</v>
      </c>
      <c r="F75" s="485" t="s">
        <v>241</v>
      </c>
      <c r="G75" s="485" t="s">
        <v>241</v>
      </c>
      <c r="H75" s="485" t="s">
        <v>241</v>
      </c>
      <c r="I75" s="485" t="s">
        <v>241</v>
      </c>
      <c r="J75" s="485" t="s">
        <v>241</v>
      </c>
      <c r="K75" s="485" t="s">
        <v>241</v>
      </c>
      <c r="L75" s="485">
        <v>38</v>
      </c>
      <c r="M75" s="485" t="s">
        <v>241</v>
      </c>
      <c r="N75" s="485" t="s">
        <v>241</v>
      </c>
      <c r="O75" s="485" t="s">
        <v>241</v>
      </c>
      <c r="P75" s="485" t="s">
        <v>241</v>
      </c>
      <c r="Q75" s="485" t="s">
        <v>241</v>
      </c>
      <c r="R75" s="485" t="s">
        <v>241</v>
      </c>
      <c r="S75" s="112"/>
    </row>
    <row r="76" spans="1:19" s="177" customFormat="1" ht="15" customHeight="1">
      <c r="A76" s="1083"/>
      <c r="B76" s="488"/>
      <c r="C76" s="484" t="s">
        <v>431</v>
      </c>
      <c r="D76" s="485">
        <v>130</v>
      </c>
      <c r="E76" s="485" t="s">
        <v>241</v>
      </c>
      <c r="F76" s="485" t="s">
        <v>241</v>
      </c>
      <c r="G76" s="485" t="s">
        <v>241</v>
      </c>
      <c r="H76" s="485" t="s">
        <v>241</v>
      </c>
      <c r="I76" s="485" t="s">
        <v>241</v>
      </c>
      <c r="J76" s="485" t="s">
        <v>241</v>
      </c>
      <c r="K76" s="485" t="s">
        <v>241</v>
      </c>
      <c r="L76" s="485" t="s">
        <v>241</v>
      </c>
      <c r="M76" s="485" t="s">
        <v>241</v>
      </c>
      <c r="N76" s="485" t="s">
        <v>241</v>
      </c>
      <c r="O76" s="485" t="s">
        <v>241</v>
      </c>
      <c r="P76" s="485" t="s">
        <v>241</v>
      </c>
      <c r="Q76" s="485" t="s">
        <v>241</v>
      </c>
      <c r="R76" s="485" t="s">
        <v>241</v>
      </c>
      <c r="S76" s="112"/>
    </row>
    <row r="77" spans="1:19" s="177" customFormat="1" ht="15" customHeight="1">
      <c r="A77" s="1081" t="s">
        <v>618</v>
      </c>
      <c r="B77" s="700" t="s">
        <v>405</v>
      </c>
      <c r="C77" s="484" t="s">
        <v>428</v>
      </c>
      <c r="D77" s="485" t="s">
        <v>241</v>
      </c>
      <c r="E77" s="485" t="s">
        <v>241</v>
      </c>
      <c r="F77" s="485" t="s">
        <v>241</v>
      </c>
      <c r="G77" s="485" t="s">
        <v>241</v>
      </c>
      <c r="H77" s="485" t="s">
        <v>241</v>
      </c>
      <c r="I77" s="485" t="s">
        <v>241</v>
      </c>
      <c r="J77" s="485">
        <v>43</v>
      </c>
      <c r="K77" s="485" t="s">
        <v>241</v>
      </c>
      <c r="L77" s="485">
        <v>3</v>
      </c>
      <c r="M77" s="485" t="s">
        <v>241</v>
      </c>
      <c r="N77" s="485" t="s">
        <v>241</v>
      </c>
      <c r="O77" s="485" t="s">
        <v>241</v>
      </c>
      <c r="P77" s="485" t="s">
        <v>241</v>
      </c>
      <c r="Q77" s="485" t="s">
        <v>241</v>
      </c>
      <c r="R77" s="485" t="s">
        <v>241</v>
      </c>
      <c r="S77" s="112"/>
    </row>
    <row r="78" spans="1:19" s="177" customFormat="1" ht="15" customHeight="1">
      <c r="A78" s="1082"/>
      <c r="B78" s="487"/>
      <c r="C78" s="484" t="s">
        <v>429</v>
      </c>
      <c r="D78" s="485">
        <v>31</v>
      </c>
      <c r="E78" s="485">
        <v>19</v>
      </c>
      <c r="F78" s="485">
        <v>2</v>
      </c>
      <c r="G78" s="485" t="s">
        <v>241</v>
      </c>
      <c r="H78" s="485" t="s">
        <v>241</v>
      </c>
      <c r="I78" s="485" t="s">
        <v>241</v>
      </c>
      <c r="J78" s="485" t="s">
        <v>241</v>
      </c>
      <c r="K78" s="485" t="s">
        <v>241</v>
      </c>
      <c r="L78" s="485">
        <v>292</v>
      </c>
      <c r="M78" s="485" t="s">
        <v>241</v>
      </c>
      <c r="N78" s="485" t="s">
        <v>241</v>
      </c>
      <c r="O78" s="485" t="s">
        <v>241</v>
      </c>
      <c r="P78" s="485" t="s">
        <v>241</v>
      </c>
      <c r="Q78" s="485" t="s">
        <v>241</v>
      </c>
      <c r="R78" s="485" t="s">
        <v>241</v>
      </c>
      <c r="S78" s="112"/>
    </row>
    <row r="79" spans="1:19" s="177" customFormat="1" ht="15" customHeight="1">
      <c r="A79" s="1082"/>
      <c r="B79" s="487"/>
      <c r="C79" s="484" t="s">
        <v>430</v>
      </c>
      <c r="D79" s="485" t="s">
        <v>241</v>
      </c>
      <c r="E79" s="485" t="s">
        <v>241</v>
      </c>
      <c r="F79" s="485" t="s">
        <v>241</v>
      </c>
      <c r="G79" s="485" t="s">
        <v>241</v>
      </c>
      <c r="H79" s="485" t="s">
        <v>241</v>
      </c>
      <c r="I79" s="485" t="s">
        <v>241</v>
      </c>
      <c r="J79" s="485" t="s">
        <v>241</v>
      </c>
      <c r="K79" s="485" t="s">
        <v>241</v>
      </c>
      <c r="L79" s="485" t="s">
        <v>241</v>
      </c>
      <c r="M79" s="485" t="s">
        <v>241</v>
      </c>
      <c r="N79" s="485" t="s">
        <v>241</v>
      </c>
      <c r="O79" s="485" t="s">
        <v>241</v>
      </c>
      <c r="P79" s="485" t="s">
        <v>241</v>
      </c>
      <c r="Q79" s="485" t="s">
        <v>241</v>
      </c>
      <c r="R79" s="485" t="s">
        <v>241</v>
      </c>
      <c r="S79" s="112"/>
    </row>
    <row r="80" spans="1:19" s="177" customFormat="1" ht="15" customHeight="1">
      <c r="A80" s="1083"/>
      <c r="B80" s="488"/>
      <c r="C80" s="484" t="s">
        <v>431</v>
      </c>
      <c r="D80" s="485">
        <v>138</v>
      </c>
      <c r="E80" s="485">
        <v>138</v>
      </c>
      <c r="F80" s="485">
        <v>84</v>
      </c>
      <c r="G80" s="485" t="s">
        <v>241</v>
      </c>
      <c r="H80" s="485" t="s">
        <v>241</v>
      </c>
      <c r="I80" s="485" t="s">
        <v>241</v>
      </c>
      <c r="J80" s="485" t="s">
        <v>241</v>
      </c>
      <c r="K80" s="485" t="s">
        <v>241</v>
      </c>
      <c r="L80" s="485" t="s">
        <v>241</v>
      </c>
      <c r="M80" s="485" t="s">
        <v>241</v>
      </c>
      <c r="N80" s="485" t="s">
        <v>241</v>
      </c>
      <c r="O80" s="485" t="s">
        <v>241</v>
      </c>
      <c r="P80" s="485" t="s">
        <v>241</v>
      </c>
      <c r="Q80" s="485" t="s">
        <v>241</v>
      </c>
      <c r="R80" s="485" t="s">
        <v>241</v>
      </c>
      <c r="S80" s="112"/>
    </row>
    <row r="81" spans="1:19" s="177" customFormat="1" ht="15" customHeight="1">
      <c r="A81" s="1081" t="s">
        <v>619</v>
      </c>
      <c r="B81" s="700" t="s">
        <v>405</v>
      </c>
      <c r="C81" s="484" t="s">
        <v>428</v>
      </c>
      <c r="D81" s="485">
        <v>29</v>
      </c>
      <c r="E81" s="485" t="s">
        <v>241</v>
      </c>
      <c r="F81" s="485">
        <v>1</v>
      </c>
      <c r="G81" s="485" t="s">
        <v>241</v>
      </c>
      <c r="H81" s="485" t="s">
        <v>241</v>
      </c>
      <c r="I81" s="485" t="s">
        <v>241</v>
      </c>
      <c r="J81" s="485" t="s">
        <v>241</v>
      </c>
      <c r="K81" s="485" t="s">
        <v>241</v>
      </c>
      <c r="L81" s="485">
        <v>12</v>
      </c>
      <c r="M81" s="485" t="s">
        <v>241</v>
      </c>
      <c r="N81" s="485" t="s">
        <v>241</v>
      </c>
      <c r="O81" s="485" t="s">
        <v>241</v>
      </c>
      <c r="P81" s="485" t="s">
        <v>241</v>
      </c>
      <c r="Q81" s="485" t="s">
        <v>241</v>
      </c>
      <c r="R81" s="485" t="s">
        <v>241</v>
      </c>
      <c r="S81" s="112"/>
    </row>
    <row r="82" spans="1:19" s="177" customFormat="1" ht="15" customHeight="1">
      <c r="A82" s="1082"/>
      <c r="B82" s="487"/>
      <c r="C82" s="484" t="s">
        <v>429</v>
      </c>
      <c r="D82" s="485">
        <v>355</v>
      </c>
      <c r="E82" s="485" t="s">
        <v>241</v>
      </c>
      <c r="F82" s="485">
        <v>4</v>
      </c>
      <c r="G82" s="485" t="s">
        <v>241</v>
      </c>
      <c r="H82" s="485" t="s">
        <v>241</v>
      </c>
      <c r="I82" s="485" t="s">
        <v>241</v>
      </c>
      <c r="J82" s="485" t="s">
        <v>241</v>
      </c>
      <c r="K82" s="485" t="s">
        <v>241</v>
      </c>
      <c r="L82" s="485">
        <v>76</v>
      </c>
      <c r="M82" s="485" t="s">
        <v>241</v>
      </c>
      <c r="N82" s="485" t="s">
        <v>241</v>
      </c>
      <c r="O82" s="485" t="s">
        <v>241</v>
      </c>
      <c r="P82" s="485" t="s">
        <v>241</v>
      </c>
      <c r="Q82" s="485" t="s">
        <v>241</v>
      </c>
      <c r="R82" s="485" t="s">
        <v>241</v>
      </c>
      <c r="S82" s="112"/>
    </row>
    <row r="83" spans="1:19" s="177" customFormat="1" ht="15" customHeight="1">
      <c r="A83" s="1082"/>
      <c r="B83" s="487"/>
      <c r="C83" s="484" t="s">
        <v>430</v>
      </c>
      <c r="D83" s="485">
        <v>2</v>
      </c>
      <c r="E83" s="485" t="s">
        <v>241</v>
      </c>
      <c r="F83" s="485" t="s">
        <v>241</v>
      </c>
      <c r="G83" s="485" t="s">
        <v>241</v>
      </c>
      <c r="H83" s="485" t="s">
        <v>241</v>
      </c>
      <c r="I83" s="485" t="s">
        <v>241</v>
      </c>
      <c r="J83" s="485" t="s">
        <v>241</v>
      </c>
      <c r="K83" s="485" t="s">
        <v>241</v>
      </c>
      <c r="L83" s="485">
        <v>107</v>
      </c>
      <c r="M83" s="485" t="s">
        <v>241</v>
      </c>
      <c r="N83" s="485" t="s">
        <v>241</v>
      </c>
      <c r="O83" s="485" t="s">
        <v>241</v>
      </c>
      <c r="P83" s="485" t="s">
        <v>241</v>
      </c>
      <c r="Q83" s="485" t="s">
        <v>241</v>
      </c>
      <c r="R83" s="485" t="s">
        <v>241</v>
      </c>
      <c r="S83" s="112"/>
    </row>
    <row r="84" spans="1:19" s="177" customFormat="1" ht="15" customHeight="1">
      <c r="A84" s="1083"/>
      <c r="B84" s="488"/>
      <c r="C84" s="484" t="s">
        <v>431</v>
      </c>
      <c r="D84" s="485">
        <v>305</v>
      </c>
      <c r="E84" s="485">
        <v>245</v>
      </c>
      <c r="F84" s="485">
        <v>22</v>
      </c>
      <c r="G84" s="485" t="s">
        <v>241</v>
      </c>
      <c r="H84" s="485" t="s">
        <v>241</v>
      </c>
      <c r="I84" s="485" t="s">
        <v>241</v>
      </c>
      <c r="J84" s="485" t="s">
        <v>241</v>
      </c>
      <c r="K84" s="485" t="s">
        <v>241</v>
      </c>
      <c r="L84" s="485">
        <v>321</v>
      </c>
      <c r="M84" s="485">
        <v>194</v>
      </c>
      <c r="N84" s="485" t="s">
        <v>241</v>
      </c>
      <c r="O84" s="485" t="s">
        <v>241</v>
      </c>
      <c r="P84" s="485" t="s">
        <v>241</v>
      </c>
      <c r="Q84" s="485" t="s">
        <v>241</v>
      </c>
      <c r="R84" s="485" t="s">
        <v>241</v>
      </c>
      <c r="S84" s="112"/>
    </row>
    <row r="85" spans="1:19" s="177" customFormat="1" ht="15" customHeight="1">
      <c r="A85" s="489" t="s">
        <v>635</v>
      </c>
      <c r="B85" s="715"/>
      <c r="C85" s="490"/>
      <c r="D85" s="491"/>
      <c r="E85" s="491"/>
      <c r="F85" s="491"/>
      <c r="G85" s="491"/>
      <c r="H85" s="491"/>
      <c r="I85" s="491"/>
      <c r="J85" s="491"/>
      <c r="K85" s="491"/>
      <c r="L85" s="491"/>
      <c r="M85" s="491"/>
      <c r="N85" s="491"/>
      <c r="O85" s="491"/>
      <c r="P85" s="491"/>
      <c r="Q85" s="491"/>
      <c r="R85" s="491"/>
      <c r="S85" s="112"/>
    </row>
    <row r="86" spans="1:19" s="177" customFormat="1" ht="15" customHeight="1">
      <c r="A86" s="489"/>
      <c r="B86" s="715"/>
      <c r="C86" s="490"/>
      <c r="D86" s="491"/>
      <c r="E86" s="491"/>
      <c r="F86" s="491"/>
      <c r="G86" s="491"/>
      <c r="H86" s="491"/>
      <c r="I86" s="491"/>
      <c r="J86" s="491"/>
      <c r="K86" s="491"/>
      <c r="L86" s="491"/>
      <c r="M86" s="491"/>
      <c r="N86" s="491"/>
      <c r="O86" s="491"/>
      <c r="P86" s="491"/>
      <c r="Q86" s="491"/>
      <c r="R86" s="491"/>
      <c r="S86" s="112"/>
    </row>
    <row r="87" spans="1:19" s="177" customFormat="1" ht="15" customHeight="1">
      <c r="A87" s="110" t="s">
        <v>637</v>
      </c>
      <c r="B87" s="715"/>
      <c r="C87" s="490"/>
      <c r="D87" s="491"/>
      <c r="E87" s="491"/>
      <c r="F87" s="491"/>
      <c r="G87" s="491"/>
      <c r="H87" s="491"/>
      <c r="I87" s="491"/>
      <c r="J87" s="491"/>
      <c r="K87" s="491"/>
      <c r="L87" s="491"/>
      <c r="M87" s="491"/>
      <c r="N87" s="491"/>
      <c r="O87" s="491"/>
      <c r="P87" s="491"/>
      <c r="Q87" s="491"/>
      <c r="R87" s="491"/>
      <c r="S87" s="112"/>
    </row>
    <row r="88" spans="1:19" s="177" customFormat="1" ht="15" customHeight="1">
      <c r="A88" s="110" t="s">
        <v>705</v>
      </c>
      <c r="B88" s="715"/>
      <c r="C88" s="490"/>
      <c r="D88" s="491"/>
      <c r="E88" s="491"/>
      <c r="F88" s="491"/>
      <c r="G88" s="491"/>
      <c r="H88" s="491"/>
      <c r="I88" s="491"/>
      <c r="J88" s="491"/>
      <c r="K88" s="491"/>
      <c r="L88" s="491"/>
      <c r="M88" s="491"/>
      <c r="N88" s="491"/>
      <c r="O88" s="491"/>
      <c r="P88" s="491"/>
      <c r="Q88" s="491"/>
      <c r="R88" s="491"/>
      <c r="S88" s="112"/>
    </row>
    <row r="89" spans="1:19" s="177" customFormat="1" ht="12" customHeight="1">
      <c r="A89" s="1092"/>
      <c r="B89" s="130"/>
      <c r="C89" s="255"/>
      <c r="D89" s="151"/>
      <c r="E89" s="151"/>
      <c r="F89" s="151"/>
      <c r="G89" s="151"/>
      <c r="H89" s="151"/>
      <c r="I89" s="151"/>
      <c r="J89" s="151"/>
      <c r="K89" s="151"/>
      <c r="L89" s="151"/>
      <c r="M89" s="151"/>
      <c r="N89" s="151"/>
      <c r="O89" s="151"/>
      <c r="P89" s="151"/>
      <c r="Q89" s="151"/>
      <c r="R89" s="151"/>
      <c r="S89" s="112"/>
    </row>
    <row r="90" spans="1:19" s="177" customFormat="1" ht="12" customHeight="1">
      <c r="A90" s="1092"/>
      <c r="B90" s="130"/>
      <c r="C90" s="255"/>
      <c r="D90" s="151"/>
      <c r="E90" s="151"/>
      <c r="F90" s="151"/>
      <c r="G90" s="151"/>
      <c r="H90" s="151"/>
      <c r="I90" s="151"/>
      <c r="J90" s="151"/>
      <c r="K90" s="151"/>
      <c r="L90" s="151"/>
      <c r="M90" s="151"/>
      <c r="N90" s="151"/>
      <c r="O90" s="151"/>
      <c r="P90" s="151"/>
      <c r="Q90" s="151"/>
      <c r="R90" s="151"/>
      <c r="S90" s="112"/>
    </row>
    <row r="91" spans="1:19" s="177" customFormat="1" ht="12" customHeight="1">
      <c r="A91" s="1092"/>
      <c r="B91" s="130"/>
      <c r="C91" s="255"/>
      <c r="D91" s="151"/>
      <c r="E91" s="151"/>
      <c r="F91" s="151"/>
      <c r="G91" s="151"/>
      <c r="H91" s="151"/>
      <c r="I91" s="151"/>
      <c r="J91" s="151"/>
      <c r="K91" s="151"/>
      <c r="L91" s="151"/>
      <c r="M91" s="151"/>
      <c r="N91" s="151"/>
      <c r="O91" s="151"/>
      <c r="P91" s="151"/>
      <c r="Q91" s="151"/>
      <c r="R91" s="151"/>
      <c r="S91" s="112"/>
    </row>
    <row r="92" spans="1:19" s="177" customFormat="1" ht="12" customHeight="1">
      <c r="A92" s="1092"/>
      <c r="B92" s="130"/>
      <c r="C92" s="255"/>
      <c r="D92" s="151"/>
      <c r="E92" s="151"/>
      <c r="F92" s="151"/>
      <c r="G92" s="151"/>
      <c r="H92" s="151"/>
      <c r="I92" s="151"/>
      <c r="J92" s="151"/>
      <c r="K92" s="151"/>
      <c r="L92" s="151"/>
      <c r="M92" s="151"/>
      <c r="N92" s="151"/>
      <c r="O92" s="151"/>
      <c r="P92" s="151"/>
      <c r="Q92" s="151"/>
      <c r="R92" s="151"/>
      <c r="S92" s="112"/>
    </row>
    <row r="93" spans="1:19" s="177" customFormat="1" ht="12" customHeight="1">
      <c r="A93" s="1092"/>
      <c r="B93" s="130"/>
      <c r="C93" s="255"/>
      <c r="D93" s="151"/>
      <c r="E93" s="151"/>
      <c r="F93" s="151"/>
      <c r="G93" s="151"/>
      <c r="H93" s="151"/>
      <c r="I93" s="151"/>
      <c r="J93" s="151"/>
      <c r="K93" s="151"/>
      <c r="L93" s="151"/>
      <c r="M93" s="151"/>
      <c r="N93" s="151"/>
      <c r="O93" s="151"/>
      <c r="P93" s="151"/>
      <c r="Q93" s="151"/>
      <c r="R93" s="151"/>
      <c r="S93" s="112"/>
    </row>
    <row r="94" spans="1:19" s="177" customFormat="1" ht="12" customHeight="1">
      <c r="A94" s="1092"/>
      <c r="B94" s="130"/>
      <c r="C94" s="255"/>
      <c r="D94" s="151"/>
      <c r="E94" s="151"/>
      <c r="F94" s="151"/>
      <c r="G94" s="151"/>
      <c r="H94" s="151"/>
      <c r="I94" s="151"/>
      <c r="J94" s="151"/>
      <c r="K94" s="151"/>
      <c r="L94" s="151"/>
      <c r="M94" s="151"/>
      <c r="N94" s="151"/>
      <c r="O94" s="151"/>
      <c r="P94" s="151"/>
      <c r="Q94" s="151"/>
      <c r="R94" s="151"/>
      <c r="S94" s="112"/>
    </row>
    <row r="95" spans="1:19" s="177" customFormat="1" ht="12" customHeight="1">
      <c r="A95" s="1092"/>
      <c r="B95" s="130"/>
      <c r="C95" s="255"/>
      <c r="D95" s="151"/>
      <c r="E95" s="151"/>
      <c r="F95" s="151"/>
      <c r="G95" s="151"/>
      <c r="H95" s="151"/>
      <c r="I95" s="151"/>
      <c r="J95" s="151"/>
      <c r="K95" s="151"/>
      <c r="L95" s="151"/>
      <c r="M95" s="151"/>
      <c r="N95" s="151"/>
      <c r="O95" s="151"/>
      <c r="P95" s="151"/>
      <c r="Q95" s="151"/>
      <c r="R95" s="151"/>
      <c r="S95" s="112"/>
    </row>
    <row r="96" spans="1:19" s="177" customFormat="1" ht="12" customHeight="1">
      <c r="A96" s="1092"/>
      <c r="B96" s="130"/>
      <c r="C96" s="255"/>
      <c r="D96" s="151"/>
      <c r="E96" s="151"/>
      <c r="F96" s="151"/>
      <c r="G96" s="151"/>
      <c r="H96" s="151"/>
      <c r="I96" s="151"/>
      <c r="J96" s="151"/>
      <c r="K96" s="151"/>
      <c r="L96" s="151"/>
      <c r="M96" s="151"/>
      <c r="N96" s="151"/>
      <c r="O96" s="151"/>
      <c r="P96" s="151"/>
      <c r="Q96" s="151"/>
      <c r="R96" s="151"/>
      <c r="S96" s="112"/>
    </row>
    <row r="97" spans="1:20" s="177" customFormat="1" ht="15">
      <c r="B97" s="114"/>
      <c r="C97" s="114"/>
      <c r="D97" s="114"/>
      <c r="E97" s="114"/>
      <c r="F97" s="114"/>
      <c r="G97" s="114"/>
      <c r="H97" s="114"/>
      <c r="I97" s="114"/>
      <c r="J97" s="114"/>
      <c r="K97" s="114"/>
      <c r="L97" s="114"/>
      <c r="M97" s="114"/>
      <c r="N97" s="114"/>
      <c r="O97" s="114"/>
      <c r="P97" s="114"/>
      <c r="Q97" s="114"/>
      <c r="R97" s="114"/>
      <c r="S97" s="808"/>
    </row>
    <row r="98" spans="1:20" s="114" customFormat="1" ht="13.5">
      <c r="B98" s="113"/>
      <c r="C98" s="113"/>
      <c r="D98" s="113"/>
      <c r="E98" s="187"/>
      <c r="F98" s="187"/>
      <c r="G98" s="187"/>
      <c r="H98" s="187"/>
      <c r="I98" s="187"/>
      <c r="J98" s="187"/>
      <c r="K98" s="187"/>
      <c r="L98" s="187"/>
      <c r="M98" s="187"/>
      <c r="N98" s="187"/>
      <c r="O98" s="187"/>
      <c r="P98" s="187"/>
      <c r="Q98" s="187"/>
      <c r="R98" s="187"/>
    </row>
    <row r="99" spans="1:20" s="177" customFormat="1" ht="15">
      <c r="S99" s="808"/>
    </row>
    <row r="100" spans="1:20" s="177" customFormat="1" ht="15">
      <c r="S100" s="808"/>
    </row>
    <row r="101" spans="1:20" s="177" customFormat="1" ht="15">
      <c r="A101" s="189"/>
      <c r="B101" s="114"/>
      <c r="C101" s="114"/>
      <c r="D101" s="114"/>
      <c r="E101" s="114"/>
      <c r="F101" s="114"/>
      <c r="G101" s="114"/>
      <c r="H101" s="114"/>
      <c r="I101" s="114"/>
      <c r="J101" s="114"/>
      <c r="K101" s="114"/>
      <c r="L101" s="114"/>
      <c r="M101" s="114"/>
      <c r="N101" s="114"/>
      <c r="O101" s="114"/>
      <c r="P101" s="114"/>
      <c r="Q101" s="114"/>
      <c r="R101" s="114"/>
      <c r="S101" s="808"/>
      <c r="T101" s="114"/>
    </row>
    <row r="102" spans="1:20" s="177" customFormat="1" ht="15">
      <c r="A102" s="189"/>
      <c r="B102" s="114"/>
      <c r="C102" s="114"/>
      <c r="D102" s="114"/>
      <c r="E102" s="114"/>
      <c r="F102" s="114"/>
      <c r="G102" s="114"/>
      <c r="H102" s="114"/>
      <c r="I102" s="114"/>
      <c r="J102" s="114"/>
      <c r="K102" s="114"/>
      <c r="L102" s="114"/>
      <c r="M102" s="114"/>
      <c r="N102" s="114"/>
      <c r="O102" s="114"/>
      <c r="P102" s="114"/>
      <c r="Q102" s="114"/>
      <c r="R102" s="114"/>
      <c r="S102" s="114"/>
      <c r="T102" s="114"/>
    </row>
    <row r="103" spans="1:20" s="177" customFormat="1" ht="15">
      <c r="A103" s="189"/>
      <c r="B103" s="114"/>
      <c r="C103" s="114"/>
      <c r="D103" s="114"/>
      <c r="E103" s="114"/>
      <c r="F103" s="114"/>
      <c r="G103" s="114"/>
      <c r="H103" s="114"/>
      <c r="I103" s="114"/>
      <c r="J103" s="114"/>
      <c r="K103" s="114"/>
      <c r="L103" s="114"/>
      <c r="M103" s="114"/>
      <c r="N103" s="114"/>
      <c r="O103" s="114"/>
      <c r="P103" s="114"/>
      <c r="Q103" s="114"/>
      <c r="R103" s="114"/>
      <c r="S103" s="114"/>
      <c r="T103" s="114"/>
    </row>
  </sheetData>
  <customSheetViews>
    <customSheetView guid="{8B4C5619-54EF-4E9D-AF19-AC3668C76619}" showPageBreaks="1" showGridLines="0" printArea="1" view="pageBreakPreview" topLeftCell="A79">
      <selection activeCell="S23" sqref="S23"/>
      <rowBreaks count="1" manualBreakCount="1">
        <brk id="72" max="17" man="1"/>
      </rowBreaks>
      <colBreaks count="2" manualBreakCount="2">
        <brk id="19" max="535" man="1"/>
        <brk id="25" max="535" man="1"/>
      </colBreaks>
      <pageMargins left="0.78740157480314965" right="0.78740157480314965" top="0.78740157480314965" bottom="0.78740157480314965" header="0" footer="0"/>
      <headerFooter alignWithMargins="0"/>
    </customSheetView>
  </customSheetViews>
  <mergeCells count="30">
    <mergeCell ref="A93:A96"/>
    <mergeCell ref="A25:A28"/>
    <mergeCell ref="A29:A32"/>
    <mergeCell ref="A33:A36"/>
    <mergeCell ref="A37:A40"/>
    <mergeCell ref="A41:A44"/>
    <mergeCell ref="A45:A48"/>
    <mergeCell ref="A49:A52"/>
    <mergeCell ref="A61:A64"/>
    <mergeCell ref="A65:A68"/>
    <mergeCell ref="A89:A92"/>
    <mergeCell ref="A69:A72"/>
    <mergeCell ref="A73:A76"/>
    <mergeCell ref="A77:A80"/>
    <mergeCell ref="A81:A84"/>
    <mergeCell ref="D2:K2"/>
    <mergeCell ref="L2:R2"/>
    <mergeCell ref="I3:I4"/>
    <mergeCell ref="J3:J4"/>
    <mergeCell ref="K3:K4"/>
    <mergeCell ref="P3:P4"/>
    <mergeCell ref="Q3:Q4"/>
    <mergeCell ref="R3:R4"/>
    <mergeCell ref="A5:A8"/>
    <mergeCell ref="A9:A12"/>
    <mergeCell ref="A13:A16"/>
    <mergeCell ref="A53:A56"/>
    <mergeCell ref="A57:A60"/>
    <mergeCell ref="A17:A20"/>
    <mergeCell ref="A21:A24"/>
  </mergeCells>
  <phoneticPr fontId="2"/>
  <pageMargins left="0.78740157480314965" right="0.39370078740157483" top="0.78740157480314965" bottom="0.78740157480314965" header="0" footer="0"/>
  <headerFooter alignWithMargins="0">
    <oddFooter>&amp;R&amp;D&amp;T</oddFooter>
  </headerFooter>
  <rowBreaks count="1" manualBreakCount="1">
    <brk id="92" max="17" man="1"/>
  </rowBreaks>
  <colBreaks count="2" manualBreakCount="2">
    <brk id="19" max="535" man="1"/>
    <brk id="25" max="53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AL49"/>
  <sheetViews>
    <sheetView showOutlineSymbols="0" view="pageBreakPreview" zoomScaleNormal="50" zoomScaleSheetLayoutView="100" workbookViewId="0">
      <pane xSplit="1" ySplit="5" topLeftCell="B6" activePane="bottomRight" state="frozen"/>
      <selection pane="topRight" activeCell="B1" sqref="B1"/>
      <selection pane="bottomLeft" activeCell="A6" sqref="A6"/>
      <selection pane="bottomRight"/>
    </sheetView>
  </sheetViews>
  <sheetFormatPr defaultRowHeight="12"/>
  <cols>
    <col min="1" max="1" width="11.125" style="823" customWidth="1"/>
    <col min="2" max="2" width="5.625" style="804" customWidth="1"/>
    <col min="3" max="3" width="7.625" style="804" customWidth="1"/>
    <col min="4" max="4" width="5.625" style="804" customWidth="1"/>
    <col min="5" max="5" width="7.625" style="804" customWidth="1"/>
    <col min="6" max="6" width="5.625" style="804" customWidth="1"/>
    <col min="7" max="7" width="7.625" style="804" customWidth="1"/>
    <col min="8" max="8" width="5.625" style="804" customWidth="1"/>
    <col min="9" max="9" width="7.625" style="804" customWidth="1"/>
    <col min="10" max="10" width="5.625" style="804" customWidth="1"/>
    <col min="11" max="11" width="7.625" style="804" customWidth="1"/>
    <col min="12" max="12" width="5.625" style="804" customWidth="1"/>
    <col min="13" max="13" width="7.625" style="804" customWidth="1"/>
    <col min="14" max="14" width="5.625" style="804" customWidth="1"/>
    <col min="15" max="15" width="7.5" style="804" customWidth="1"/>
    <col min="16" max="16" width="5.625" style="804" customWidth="1"/>
    <col min="17" max="19" width="7.625" style="804" customWidth="1"/>
    <col min="20" max="20" width="5.625" style="804" customWidth="1"/>
    <col min="21" max="21" width="7.625" style="804" customWidth="1"/>
    <col min="22" max="22" width="5.625" style="804" customWidth="1"/>
    <col min="23" max="23" width="7.625" style="804" customWidth="1"/>
    <col min="24" max="24" width="5.625" style="804" customWidth="1"/>
    <col min="25" max="25" width="7.625" style="804" customWidth="1"/>
    <col min="26" max="26" width="5.625" style="804" customWidth="1"/>
    <col min="27" max="27" width="7.625" style="804" customWidth="1"/>
    <col min="28" max="28" width="5.625" style="804" customWidth="1"/>
    <col min="29" max="29" width="7.625" style="804" customWidth="1"/>
    <col min="30" max="30" width="5.625" style="804" customWidth="1"/>
    <col min="31" max="31" width="7.625" style="804" customWidth="1"/>
    <col min="32" max="32" width="5.625" style="804" customWidth="1"/>
    <col min="33" max="33" width="7.625" style="804" customWidth="1"/>
    <col min="34" max="34" width="5.625" style="804" customWidth="1"/>
    <col min="35" max="35" width="7.625" style="804" customWidth="1"/>
    <col min="36" max="16384" width="9" style="804"/>
  </cols>
  <sheetData>
    <row r="1" spans="1:38" s="878" customFormat="1" ht="16.5" customHeight="1">
      <c r="A1" s="277" t="s">
        <v>638</v>
      </c>
      <c r="B1" s="876"/>
      <c r="C1" s="278"/>
      <c r="D1" s="278"/>
      <c r="E1" s="278"/>
      <c r="F1" s="279"/>
      <c r="G1" s="279"/>
      <c r="H1" s="280"/>
      <c r="I1" s="280"/>
      <c r="J1" s="281"/>
      <c r="K1" s="281"/>
      <c r="L1" s="281"/>
      <c r="M1" s="281"/>
      <c r="N1" s="281"/>
      <c r="O1" s="281"/>
      <c r="P1" s="281"/>
      <c r="Q1" s="281"/>
      <c r="R1" s="281"/>
      <c r="S1" s="281"/>
      <c r="T1" s="281"/>
      <c r="U1" s="281"/>
      <c r="V1" s="281"/>
      <c r="W1" s="281"/>
      <c r="X1" s="281"/>
      <c r="Y1" s="281"/>
      <c r="Z1" s="281"/>
      <c r="AA1" s="281"/>
      <c r="AB1" s="281"/>
      <c r="AC1" s="281"/>
      <c r="AD1" s="281"/>
      <c r="AE1" s="281"/>
      <c r="AF1" s="281"/>
      <c r="AG1" s="1101" t="s">
        <v>810</v>
      </c>
      <c r="AH1" s="1101"/>
      <c r="AI1" s="1101"/>
    </row>
    <row r="2" spans="1:38" ht="16.5" customHeight="1">
      <c r="A2" s="492"/>
      <c r="B2" s="1108" t="s">
        <v>497</v>
      </c>
      <c r="C2" s="1109"/>
      <c r="D2" s="1109"/>
      <c r="E2" s="1109"/>
      <c r="F2" s="1109"/>
      <c r="G2" s="1109"/>
      <c r="H2" s="1109"/>
      <c r="I2" s="1109"/>
      <c r="J2" s="1109"/>
      <c r="K2" s="1109"/>
      <c r="L2" s="1109"/>
      <c r="M2" s="1109"/>
      <c r="N2" s="1109"/>
      <c r="O2" s="1109"/>
      <c r="P2" s="1109"/>
      <c r="Q2" s="1109"/>
      <c r="R2" s="1109"/>
      <c r="S2" s="1109"/>
      <c r="T2" s="1109"/>
      <c r="U2" s="1109"/>
      <c r="V2" s="1109"/>
      <c r="W2" s="1109"/>
      <c r="X2" s="1110"/>
      <c r="Y2" s="1110"/>
      <c r="Z2" s="1110"/>
      <c r="AA2" s="1110"/>
      <c r="AB2" s="1110"/>
      <c r="AC2" s="1110"/>
      <c r="AD2" s="1110"/>
      <c r="AE2" s="1110"/>
      <c r="AF2" s="1110"/>
      <c r="AG2" s="1110"/>
      <c r="AH2" s="1110"/>
      <c r="AI2" s="1111"/>
    </row>
    <row r="3" spans="1:38" s="806" customFormat="1" ht="26.25" customHeight="1">
      <c r="A3" s="493"/>
      <c r="B3" s="1112" t="s">
        <v>61</v>
      </c>
      <c r="C3" s="1113"/>
      <c r="D3" s="1093" t="s">
        <v>729</v>
      </c>
      <c r="E3" s="1094"/>
      <c r="F3" s="1093" t="s">
        <v>730</v>
      </c>
      <c r="G3" s="1094"/>
      <c r="H3" s="1093" t="s">
        <v>706</v>
      </c>
      <c r="I3" s="1094"/>
      <c r="J3" s="1097" t="s">
        <v>432</v>
      </c>
      <c r="K3" s="1098"/>
      <c r="L3" s="1097" t="s">
        <v>433</v>
      </c>
      <c r="M3" s="1098"/>
      <c r="N3" s="1093" t="s">
        <v>690</v>
      </c>
      <c r="O3" s="1094"/>
      <c r="P3" s="1093" t="s">
        <v>691</v>
      </c>
      <c r="Q3" s="1094"/>
      <c r="R3" s="1093" t="s">
        <v>786</v>
      </c>
      <c r="S3" s="1094"/>
      <c r="T3" s="1093" t="s">
        <v>728</v>
      </c>
      <c r="U3" s="1094"/>
      <c r="V3" s="1093" t="s">
        <v>482</v>
      </c>
      <c r="W3" s="1094"/>
      <c r="X3" s="1093" t="s">
        <v>707</v>
      </c>
      <c r="Y3" s="1094"/>
      <c r="Z3" s="1104" t="s">
        <v>483</v>
      </c>
      <c r="AA3" s="1105"/>
      <c r="AB3" s="1105"/>
      <c r="AC3" s="1105"/>
      <c r="AD3" s="1105"/>
      <c r="AE3" s="1105"/>
      <c r="AF3" s="1105"/>
      <c r="AG3" s="1105"/>
      <c r="AH3" s="1105"/>
      <c r="AI3" s="1106"/>
      <c r="AJ3" s="494"/>
      <c r="AK3" s="495"/>
      <c r="AL3" s="495"/>
    </row>
    <row r="4" spans="1:38" s="806" customFormat="1" ht="42.75" customHeight="1">
      <c r="A4" s="496"/>
      <c r="B4" s="1114"/>
      <c r="C4" s="1115"/>
      <c r="D4" s="1095"/>
      <c r="E4" s="1096"/>
      <c r="F4" s="1095"/>
      <c r="G4" s="1096"/>
      <c r="H4" s="1095"/>
      <c r="I4" s="1096"/>
      <c r="J4" s="1095"/>
      <c r="K4" s="1096"/>
      <c r="L4" s="1095"/>
      <c r="M4" s="1096"/>
      <c r="N4" s="1095"/>
      <c r="O4" s="1096"/>
      <c r="P4" s="1102"/>
      <c r="Q4" s="1103"/>
      <c r="R4" s="1099"/>
      <c r="S4" s="1100"/>
      <c r="T4" s="1095"/>
      <c r="U4" s="1096"/>
      <c r="V4" s="1095"/>
      <c r="W4" s="1096"/>
      <c r="X4" s="1102"/>
      <c r="Y4" s="1103"/>
      <c r="Z4" s="1093" t="s">
        <v>731</v>
      </c>
      <c r="AA4" s="1107"/>
      <c r="AB4" s="1104" t="s">
        <v>434</v>
      </c>
      <c r="AC4" s="1106"/>
      <c r="AD4" s="1104" t="s">
        <v>484</v>
      </c>
      <c r="AE4" s="1106"/>
      <c r="AF4" s="1104" t="s">
        <v>435</v>
      </c>
      <c r="AG4" s="1106"/>
      <c r="AH4" s="1104" t="s">
        <v>60</v>
      </c>
      <c r="AI4" s="1106"/>
      <c r="AJ4" s="494"/>
      <c r="AK4" s="497"/>
      <c r="AL4" s="495"/>
    </row>
    <row r="5" spans="1:38" s="879" customFormat="1" ht="15" customHeight="1">
      <c r="A5" s="496"/>
      <c r="B5" s="712" t="s">
        <v>436</v>
      </c>
      <c r="C5" s="712" t="s">
        <v>488</v>
      </c>
      <c r="D5" s="702" t="s">
        <v>436</v>
      </c>
      <c r="E5" s="498" t="s">
        <v>488</v>
      </c>
      <c r="F5" s="702" t="s">
        <v>436</v>
      </c>
      <c r="G5" s="498" t="s">
        <v>488</v>
      </c>
      <c r="H5" s="702" t="s">
        <v>436</v>
      </c>
      <c r="I5" s="498" t="s">
        <v>488</v>
      </c>
      <c r="J5" s="702" t="s">
        <v>436</v>
      </c>
      <c r="K5" s="498" t="s">
        <v>488</v>
      </c>
      <c r="L5" s="702" t="s">
        <v>436</v>
      </c>
      <c r="M5" s="498" t="s">
        <v>488</v>
      </c>
      <c r="N5" s="702" t="s">
        <v>436</v>
      </c>
      <c r="O5" s="498" t="s">
        <v>488</v>
      </c>
      <c r="P5" s="702" t="s">
        <v>436</v>
      </c>
      <c r="Q5" s="498" t="s">
        <v>488</v>
      </c>
      <c r="R5" s="937" t="s">
        <v>436</v>
      </c>
      <c r="S5" s="498" t="s">
        <v>488</v>
      </c>
      <c r="T5" s="702" t="s">
        <v>436</v>
      </c>
      <c r="U5" s="498" t="s">
        <v>488</v>
      </c>
      <c r="V5" s="702" t="s">
        <v>436</v>
      </c>
      <c r="W5" s="498" t="s">
        <v>488</v>
      </c>
      <c r="X5" s="702" t="s">
        <v>436</v>
      </c>
      <c r="Y5" s="498" t="s">
        <v>488</v>
      </c>
      <c r="Z5" s="702" t="s">
        <v>436</v>
      </c>
      <c r="AA5" s="498" t="s">
        <v>488</v>
      </c>
      <c r="AB5" s="702" t="s">
        <v>436</v>
      </c>
      <c r="AC5" s="498" t="s">
        <v>488</v>
      </c>
      <c r="AD5" s="702" t="s">
        <v>436</v>
      </c>
      <c r="AE5" s="498" t="s">
        <v>488</v>
      </c>
      <c r="AF5" s="702" t="s">
        <v>436</v>
      </c>
      <c r="AG5" s="498" t="s">
        <v>488</v>
      </c>
      <c r="AH5" s="702" t="s">
        <v>436</v>
      </c>
      <c r="AI5" s="702" t="s">
        <v>488</v>
      </c>
      <c r="AJ5" s="494"/>
      <c r="AK5" s="497"/>
      <c r="AL5" s="495"/>
    </row>
    <row r="6" spans="1:38" s="818" customFormat="1" ht="15" customHeight="1">
      <c r="A6" s="499" t="s">
        <v>392</v>
      </c>
      <c r="B6" s="477">
        <f t="shared" ref="B6:B22" si="0">IF(SUM(D6,F6,H6,J6,L6,N6,P6,T6,V6,X6,Z6,AB6,AD6,AF6,AH6)=0,"-",SUM(D6,F6,H6,J6,L6,,N6,P6,T6,V6,X6,Z6,AB6,AD6,AF6,AH6))</f>
        <v>649</v>
      </c>
      <c r="C6" s="477">
        <f t="shared" ref="C6:C22" si="1">IF(SUM(E6,G6,I6,K6,M6,O6,Q6,U6,W6,Y6,AA6,AC6,AE6,AG6,AI6)=0,"-",SUM(E6,G6,,I6,K6,M6,O6,Q6,U6,W6,Y6,AA6,AC6,AE6,AG6,AI6))</f>
        <v>23859</v>
      </c>
      <c r="D6" s="477">
        <v>15</v>
      </c>
      <c r="E6" s="477">
        <v>541</v>
      </c>
      <c r="F6" s="477">
        <v>364</v>
      </c>
      <c r="G6" s="477">
        <v>14141</v>
      </c>
      <c r="H6" s="477">
        <v>7</v>
      </c>
      <c r="I6" s="477">
        <v>391</v>
      </c>
      <c r="J6" s="477">
        <v>1</v>
      </c>
      <c r="K6" s="477">
        <v>20</v>
      </c>
      <c r="L6" s="477">
        <v>32</v>
      </c>
      <c r="M6" s="477">
        <v>3214</v>
      </c>
      <c r="N6" s="477">
        <v>2</v>
      </c>
      <c r="O6" s="477">
        <v>112</v>
      </c>
      <c r="P6" s="477" t="s">
        <v>859</v>
      </c>
      <c r="Q6" s="477" t="s">
        <v>859</v>
      </c>
      <c r="R6" s="477">
        <v>17</v>
      </c>
      <c r="S6" s="477">
        <v>743</v>
      </c>
      <c r="T6" s="477">
        <v>50</v>
      </c>
      <c r="U6" s="477">
        <v>421</v>
      </c>
      <c r="V6" s="477">
        <v>4</v>
      </c>
      <c r="W6" s="477">
        <v>216</v>
      </c>
      <c r="X6" s="477">
        <v>13</v>
      </c>
      <c r="Y6" s="477">
        <v>1737</v>
      </c>
      <c r="Z6" s="477">
        <v>44</v>
      </c>
      <c r="AA6" s="477">
        <v>1082</v>
      </c>
      <c r="AB6" s="477">
        <v>18</v>
      </c>
      <c r="AC6" s="477">
        <v>427</v>
      </c>
      <c r="AD6" s="477">
        <v>52</v>
      </c>
      <c r="AE6" s="477">
        <v>973</v>
      </c>
      <c r="AF6" s="477">
        <v>43</v>
      </c>
      <c r="AG6" s="477">
        <v>528</v>
      </c>
      <c r="AH6" s="477">
        <v>4</v>
      </c>
      <c r="AI6" s="477">
        <v>56</v>
      </c>
      <c r="AJ6" s="500"/>
      <c r="AK6" s="501"/>
      <c r="AL6" s="501"/>
    </row>
    <row r="7" spans="1:38" s="806" customFormat="1" ht="15" customHeight="1">
      <c r="A7" s="248" t="s">
        <v>604</v>
      </c>
      <c r="B7" s="502">
        <f t="shared" si="0"/>
        <v>9</v>
      </c>
      <c r="C7" s="502">
        <f t="shared" si="1"/>
        <v>202</v>
      </c>
      <c r="D7" s="317">
        <f>IF(SUM(D8:D15)=0,"-",SUM(D8:D15))</f>
        <v>1</v>
      </c>
      <c r="E7" s="317">
        <f t="shared" ref="E7:AI7" si="2">IF(SUM(E8:E15)=0,"-",SUM(E8:E15))</f>
        <v>40</v>
      </c>
      <c r="F7" s="317">
        <f t="shared" si="2"/>
        <v>1</v>
      </c>
      <c r="G7" s="317">
        <f t="shared" si="2"/>
        <v>11</v>
      </c>
      <c r="H7" s="317">
        <f t="shared" si="2"/>
        <v>1</v>
      </c>
      <c r="I7" s="317">
        <f t="shared" si="2"/>
        <v>14</v>
      </c>
      <c r="J7" s="317" t="str">
        <f t="shared" si="2"/>
        <v>-</v>
      </c>
      <c r="K7" s="317" t="str">
        <f t="shared" si="2"/>
        <v>-</v>
      </c>
      <c r="L7" s="317" t="str">
        <f t="shared" si="2"/>
        <v>-</v>
      </c>
      <c r="M7" s="317" t="str">
        <f t="shared" si="2"/>
        <v>-</v>
      </c>
      <c r="N7" s="317" t="str">
        <f t="shared" si="2"/>
        <v>-</v>
      </c>
      <c r="O7" s="317" t="str">
        <f t="shared" si="2"/>
        <v>-</v>
      </c>
      <c r="P7" s="317" t="str">
        <f t="shared" si="2"/>
        <v>-</v>
      </c>
      <c r="Q7" s="317" t="str">
        <f t="shared" si="2"/>
        <v>-</v>
      </c>
      <c r="R7" s="317">
        <f t="shared" si="2"/>
        <v>2</v>
      </c>
      <c r="S7" s="317">
        <f t="shared" si="2"/>
        <v>110</v>
      </c>
      <c r="T7" s="317">
        <f t="shared" si="2"/>
        <v>4</v>
      </c>
      <c r="U7" s="317">
        <f t="shared" si="2"/>
        <v>42</v>
      </c>
      <c r="V7" s="317" t="str">
        <f t="shared" si="2"/>
        <v>-</v>
      </c>
      <c r="W7" s="317" t="str">
        <f t="shared" si="2"/>
        <v>-</v>
      </c>
      <c r="X7" s="317" t="str">
        <f t="shared" si="2"/>
        <v>-</v>
      </c>
      <c r="Y7" s="317" t="str">
        <f t="shared" si="2"/>
        <v>-</v>
      </c>
      <c r="Z7" s="317" t="str">
        <f t="shared" si="2"/>
        <v>-</v>
      </c>
      <c r="AA7" s="317" t="str">
        <f t="shared" si="2"/>
        <v>-</v>
      </c>
      <c r="AB7" s="317" t="str">
        <f t="shared" si="2"/>
        <v>-</v>
      </c>
      <c r="AC7" s="317" t="str">
        <f t="shared" si="2"/>
        <v>-</v>
      </c>
      <c r="AD7" s="317" t="str">
        <f t="shared" si="2"/>
        <v>-</v>
      </c>
      <c r="AE7" s="317" t="str">
        <f t="shared" si="2"/>
        <v>-</v>
      </c>
      <c r="AF7" s="317">
        <f t="shared" si="2"/>
        <v>2</v>
      </c>
      <c r="AG7" s="317">
        <f t="shared" si="2"/>
        <v>95</v>
      </c>
      <c r="AH7" s="317" t="str">
        <f t="shared" si="2"/>
        <v>-</v>
      </c>
      <c r="AI7" s="317" t="str">
        <f t="shared" si="2"/>
        <v>-</v>
      </c>
      <c r="AJ7" s="495"/>
      <c r="AK7" s="495"/>
      <c r="AL7" s="495"/>
    </row>
    <row r="8" spans="1:38" s="806" customFormat="1" ht="15" customHeight="1">
      <c r="A8" s="256" t="s">
        <v>605</v>
      </c>
      <c r="B8" s="503">
        <f t="shared" si="0"/>
        <v>9</v>
      </c>
      <c r="C8" s="503">
        <f t="shared" si="1"/>
        <v>202</v>
      </c>
      <c r="D8" s="326">
        <v>1</v>
      </c>
      <c r="E8" s="326">
        <v>40</v>
      </c>
      <c r="F8" s="326">
        <v>1</v>
      </c>
      <c r="G8" s="326">
        <v>11</v>
      </c>
      <c r="H8" s="326">
        <v>1</v>
      </c>
      <c r="I8" s="326">
        <v>14</v>
      </c>
      <c r="J8" s="326" t="s">
        <v>854</v>
      </c>
      <c r="K8" s="326" t="s">
        <v>854</v>
      </c>
      <c r="L8" s="326" t="s">
        <v>854</v>
      </c>
      <c r="M8" s="326" t="s">
        <v>854</v>
      </c>
      <c r="N8" s="326" t="s">
        <v>854</v>
      </c>
      <c r="O8" s="326" t="s">
        <v>854</v>
      </c>
      <c r="P8" s="326" t="s">
        <v>854</v>
      </c>
      <c r="Q8" s="326" t="s">
        <v>854</v>
      </c>
      <c r="R8" s="326">
        <v>1</v>
      </c>
      <c r="S8" s="326">
        <v>69</v>
      </c>
      <c r="T8" s="326">
        <v>4</v>
      </c>
      <c r="U8" s="326">
        <v>42</v>
      </c>
      <c r="V8" s="326" t="s">
        <v>854</v>
      </c>
      <c r="W8" s="326" t="s">
        <v>854</v>
      </c>
      <c r="X8" s="326" t="s">
        <v>854</v>
      </c>
      <c r="Y8" s="326" t="s">
        <v>854</v>
      </c>
      <c r="Z8" s="326" t="s">
        <v>854</v>
      </c>
      <c r="AA8" s="326" t="s">
        <v>854</v>
      </c>
      <c r="AB8" s="326" t="s">
        <v>854</v>
      </c>
      <c r="AC8" s="326" t="s">
        <v>854</v>
      </c>
      <c r="AD8" s="326" t="s">
        <v>854</v>
      </c>
      <c r="AE8" s="326" t="s">
        <v>854</v>
      </c>
      <c r="AF8" s="326">
        <v>2</v>
      </c>
      <c r="AG8" s="326">
        <v>95</v>
      </c>
      <c r="AH8" s="326" t="s">
        <v>854</v>
      </c>
      <c r="AI8" s="326" t="s">
        <v>854</v>
      </c>
      <c r="AJ8" s="495"/>
      <c r="AK8" s="495"/>
      <c r="AL8" s="495"/>
    </row>
    <row r="9" spans="1:38" s="806" customFormat="1" ht="15" customHeight="1">
      <c r="A9" s="257" t="s">
        <v>606</v>
      </c>
      <c r="B9" s="504" t="str">
        <f t="shared" si="0"/>
        <v>-</v>
      </c>
      <c r="C9" s="505" t="str">
        <f t="shared" si="1"/>
        <v>-</v>
      </c>
      <c r="D9" s="326" t="s">
        <v>854</v>
      </c>
      <c r="E9" s="326" t="s">
        <v>854</v>
      </c>
      <c r="F9" s="326" t="s">
        <v>854</v>
      </c>
      <c r="G9" s="326" t="s">
        <v>854</v>
      </c>
      <c r="H9" s="326" t="s">
        <v>854</v>
      </c>
      <c r="I9" s="326" t="s">
        <v>854</v>
      </c>
      <c r="J9" s="326" t="s">
        <v>854</v>
      </c>
      <c r="K9" s="326" t="s">
        <v>854</v>
      </c>
      <c r="L9" s="326" t="s">
        <v>854</v>
      </c>
      <c r="M9" s="326" t="s">
        <v>854</v>
      </c>
      <c r="N9" s="326" t="s">
        <v>854</v>
      </c>
      <c r="O9" s="326" t="s">
        <v>854</v>
      </c>
      <c r="P9" s="326" t="s">
        <v>854</v>
      </c>
      <c r="Q9" s="326" t="s">
        <v>854</v>
      </c>
      <c r="R9" s="326" t="s">
        <v>854</v>
      </c>
      <c r="S9" s="326" t="s">
        <v>854</v>
      </c>
      <c r="T9" s="326" t="s">
        <v>854</v>
      </c>
      <c r="U9" s="326" t="s">
        <v>854</v>
      </c>
      <c r="V9" s="326" t="s">
        <v>854</v>
      </c>
      <c r="W9" s="326" t="s">
        <v>854</v>
      </c>
      <c r="X9" s="326" t="s">
        <v>854</v>
      </c>
      <c r="Y9" s="326" t="s">
        <v>854</v>
      </c>
      <c r="Z9" s="326" t="s">
        <v>854</v>
      </c>
      <c r="AA9" s="326" t="s">
        <v>854</v>
      </c>
      <c r="AB9" s="326" t="s">
        <v>854</v>
      </c>
      <c r="AC9" s="326" t="s">
        <v>854</v>
      </c>
      <c r="AD9" s="326" t="s">
        <v>854</v>
      </c>
      <c r="AE9" s="326" t="s">
        <v>854</v>
      </c>
      <c r="AF9" s="326" t="s">
        <v>854</v>
      </c>
      <c r="AG9" s="326" t="s">
        <v>854</v>
      </c>
      <c r="AH9" s="326" t="s">
        <v>854</v>
      </c>
      <c r="AI9" s="326" t="s">
        <v>854</v>
      </c>
      <c r="AJ9" s="495"/>
      <c r="AK9" s="495"/>
      <c r="AL9" s="495"/>
    </row>
    <row r="10" spans="1:38" s="806" customFormat="1" ht="15" customHeight="1">
      <c r="A10" s="257" t="s">
        <v>620</v>
      </c>
      <c r="B10" s="504" t="str">
        <f t="shared" si="0"/>
        <v>-</v>
      </c>
      <c r="C10" s="505" t="str">
        <f t="shared" si="1"/>
        <v>-</v>
      </c>
      <c r="D10" s="326" t="s">
        <v>854</v>
      </c>
      <c r="E10" s="326" t="s">
        <v>854</v>
      </c>
      <c r="F10" s="326" t="s">
        <v>854</v>
      </c>
      <c r="G10" s="326" t="s">
        <v>854</v>
      </c>
      <c r="H10" s="326" t="s">
        <v>854</v>
      </c>
      <c r="I10" s="326" t="s">
        <v>854</v>
      </c>
      <c r="J10" s="326" t="s">
        <v>854</v>
      </c>
      <c r="K10" s="326" t="s">
        <v>854</v>
      </c>
      <c r="L10" s="326" t="s">
        <v>854</v>
      </c>
      <c r="M10" s="326" t="s">
        <v>854</v>
      </c>
      <c r="N10" s="326" t="s">
        <v>854</v>
      </c>
      <c r="O10" s="326" t="s">
        <v>854</v>
      </c>
      <c r="P10" s="326" t="s">
        <v>854</v>
      </c>
      <c r="Q10" s="326" t="s">
        <v>854</v>
      </c>
      <c r="R10" s="326" t="s">
        <v>854</v>
      </c>
      <c r="S10" s="326" t="s">
        <v>854</v>
      </c>
      <c r="T10" s="326" t="s">
        <v>854</v>
      </c>
      <c r="U10" s="326" t="s">
        <v>854</v>
      </c>
      <c r="V10" s="326" t="s">
        <v>854</v>
      </c>
      <c r="W10" s="326" t="s">
        <v>854</v>
      </c>
      <c r="X10" s="326" t="s">
        <v>854</v>
      </c>
      <c r="Y10" s="326" t="s">
        <v>854</v>
      </c>
      <c r="Z10" s="326" t="s">
        <v>854</v>
      </c>
      <c r="AA10" s="326" t="s">
        <v>854</v>
      </c>
      <c r="AB10" s="326" t="s">
        <v>854</v>
      </c>
      <c r="AC10" s="326" t="s">
        <v>854</v>
      </c>
      <c r="AD10" s="326" t="s">
        <v>854</v>
      </c>
      <c r="AE10" s="326" t="s">
        <v>854</v>
      </c>
      <c r="AF10" s="326" t="s">
        <v>854</v>
      </c>
      <c r="AG10" s="326" t="s">
        <v>854</v>
      </c>
      <c r="AH10" s="326" t="s">
        <v>854</v>
      </c>
      <c r="AI10" s="326" t="s">
        <v>854</v>
      </c>
      <c r="AJ10" s="495"/>
      <c r="AK10" s="495"/>
      <c r="AL10" s="495"/>
    </row>
    <row r="11" spans="1:38" s="806" customFormat="1" ht="15" customHeight="1">
      <c r="A11" s="257" t="s">
        <v>625</v>
      </c>
      <c r="B11" s="504" t="str">
        <f t="shared" si="0"/>
        <v>-</v>
      </c>
      <c r="C11" s="505" t="str">
        <f t="shared" si="1"/>
        <v>-</v>
      </c>
      <c r="D11" s="326" t="s">
        <v>854</v>
      </c>
      <c r="E11" s="326" t="s">
        <v>854</v>
      </c>
      <c r="F11" s="326" t="s">
        <v>854</v>
      </c>
      <c r="G11" s="326" t="s">
        <v>854</v>
      </c>
      <c r="H11" s="326" t="s">
        <v>854</v>
      </c>
      <c r="I11" s="326" t="s">
        <v>854</v>
      </c>
      <c r="J11" s="326" t="s">
        <v>854</v>
      </c>
      <c r="K11" s="326" t="s">
        <v>854</v>
      </c>
      <c r="L11" s="326" t="s">
        <v>854</v>
      </c>
      <c r="M11" s="326" t="s">
        <v>854</v>
      </c>
      <c r="N11" s="326" t="s">
        <v>854</v>
      </c>
      <c r="O11" s="326" t="s">
        <v>854</v>
      </c>
      <c r="P11" s="326" t="s">
        <v>854</v>
      </c>
      <c r="Q11" s="326" t="s">
        <v>854</v>
      </c>
      <c r="R11" s="326" t="s">
        <v>854</v>
      </c>
      <c r="S11" s="326" t="s">
        <v>854</v>
      </c>
      <c r="T11" s="326" t="s">
        <v>854</v>
      </c>
      <c r="U11" s="326" t="s">
        <v>854</v>
      </c>
      <c r="V11" s="326" t="s">
        <v>854</v>
      </c>
      <c r="W11" s="326" t="s">
        <v>854</v>
      </c>
      <c r="X11" s="326" t="s">
        <v>854</v>
      </c>
      <c r="Y11" s="326" t="s">
        <v>854</v>
      </c>
      <c r="Z11" s="326" t="s">
        <v>854</v>
      </c>
      <c r="AA11" s="326" t="s">
        <v>854</v>
      </c>
      <c r="AB11" s="326" t="s">
        <v>854</v>
      </c>
      <c r="AC11" s="326" t="s">
        <v>854</v>
      </c>
      <c r="AD11" s="326" t="s">
        <v>854</v>
      </c>
      <c r="AE11" s="326" t="s">
        <v>854</v>
      </c>
      <c r="AF11" s="326" t="s">
        <v>854</v>
      </c>
      <c r="AG11" s="326" t="s">
        <v>854</v>
      </c>
      <c r="AH11" s="326" t="s">
        <v>854</v>
      </c>
      <c r="AI11" s="326" t="s">
        <v>854</v>
      </c>
      <c r="AJ11" s="495"/>
      <c r="AK11" s="495"/>
      <c r="AL11" s="495"/>
    </row>
    <row r="12" spans="1:38" s="806" customFormat="1" ht="15" customHeight="1">
      <c r="A12" s="257" t="s">
        <v>609</v>
      </c>
      <c r="B12" s="504" t="str">
        <f t="shared" si="0"/>
        <v>-</v>
      </c>
      <c r="C12" s="505" t="str">
        <f t="shared" si="1"/>
        <v>-</v>
      </c>
      <c r="D12" s="326" t="s">
        <v>854</v>
      </c>
      <c r="E12" s="326" t="s">
        <v>854</v>
      </c>
      <c r="F12" s="326" t="s">
        <v>854</v>
      </c>
      <c r="G12" s="326" t="s">
        <v>854</v>
      </c>
      <c r="H12" s="326" t="s">
        <v>854</v>
      </c>
      <c r="I12" s="326" t="s">
        <v>854</v>
      </c>
      <c r="J12" s="326" t="s">
        <v>854</v>
      </c>
      <c r="K12" s="326" t="s">
        <v>854</v>
      </c>
      <c r="L12" s="326" t="s">
        <v>854</v>
      </c>
      <c r="M12" s="326" t="s">
        <v>854</v>
      </c>
      <c r="N12" s="326" t="s">
        <v>854</v>
      </c>
      <c r="O12" s="326" t="s">
        <v>854</v>
      </c>
      <c r="P12" s="326" t="s">
        <v>854</v>
      </c>
      <c r="Q12" s="326" t="s">
        <v>854</v>
      </c>
      <c r="R12" s="326" t="s">
        <v>854</v>
      </c>
      <c r="S12" s="326" t="s">
        <v>854</v>
      </c>
      <c r="T12" s="326" t="s">
        <v>854</v>
      </c>
      <c r="U12" s="326" t="s">
        <v>854</v>
      </c>
      <c r="V12" s="326" t="s">
        <v>854</v>
      </c>
      <c r="W12" s="326" t="s">
        <v>854</v>
      </c>
      <c r="X12" s="326" t="s">
        <v>854</v>
      </c>
      <c r="Y12" s="326" t="s">
        <v>854</v>
      </c>
      <c r="Z12" s="326" t="s">
        <v>854</v>
      </c>
      <c r="AA12" s="326" t="s">
        <v>854</v>
      </c>
      <c r="AB12" s="326" t="s">
        <v>854</v>
      </c>
      <c r="AC12" s="326" t="s">
        <v>854</v>
      </c>
      <c r="AD12" s="326" t="s">
        <v>854</v>
      </c>
      <c r="AE12" s="326" t="s">
        <v>854</v>
      </c>
      <c r="AF12" s="326" t="s">
        <v>854</v>
      </c>
      <c r="AG12" s="326" t="s">
        <v>854</v>
      </c>
      <c r="AH12" s="326" t="s">
        <v>854</v>
      </c>
      <c r="AI12" s="326" t="s">
        <v>854</v>
      </c>
      <c r="AJ12" s="495"/>
      <c r="AK12" s="495"/>
      <c r="AL12" s="495"/>
    </row>
    <row r="13" spans="1:38" s="806" customFormat="1" ht="15" customHeight="1">
      <c r="A13" s="257" t="s">
        <v>610</v>
      </c>
      <c r="B13" s="504" t="str">
        <f t="shared" si="0"/>
        <v>-</v>
      </c>
      <c r="C13" s="505" t="str">
        <f t="shared" si="1"/>
        <v>-</v>
      </c>
      <c r="D13" s="326" t="s">
        <v>854</v>
      </c>
      <c r="E13" s="326" t="s">
        <v>854</v>
      </c>
      <c r="F13" s="326" t="s">
        <v>854</v>
      </c>
      <c r="G13" s="326" t="s">
        <v>854</v>
      </c>
      <c r="H13" s="326" t="s">
        <v>854</v>
      </c>
      <c r="I13" s="326" t="s">
        <v>854</v>
      </c>
      <c r="J13" s="326" t="s">
        <v>854</v>
      </c>
      <c r="K13" s="326" t="s">
        <v>854</v>
      </c>
      <c r="L13" s="326" t="s">
        <v>854</v>
      </c>
      <c r="M13" s="326" t="s">
        <v>854</v>
      </c>
      <c r="N13" s="326" t="s">
        <v>854</v>
      </c>
      <c r="O13" s="326" t="s">
        <v>854</v>
      </c>
      <c r="P13" s="326" t="s">
        <v>854</v>
      </c>
      <c r="Q13" s="326" t="s">
        <v>854</v>
      </c>
      <c r="R13" s="326">
        <v>1</v>
      </c>
      <c r="S13" s="326">
        <v>41</v>
      </c>
      <c r="T13" s="326" t="s">
        <v>854</v>
      </c>
      <c r="U13" s="326" t="s">
        <v>854</v>
      </c>
      <c r="V13" s="326" t="s">
        <v>854</v>
      </c>
      <c r="W13" s="326" t="s">
        <v>854</v>
      </c>
      <c r="X13" s="326" t="s">
        <v>854</v>
      </c>
      <c r="Y13" s="326" t="s">
        <v>854</v>
      </c>
      <c r="Z13" s="326" t="s">
        <v>854</v>
      </c>
      <c r="AA13" s="326" t="s">
        <v>854</v>
      </c>
      <c r="AB13" s="326" t="s">
        <v>854</v>
      </c>
      <c r="AC13" s="326" t="s">
        <v>854</v>
      </c>
      <c r="AD13" s="326" t="s">
        <v>854</v>
      </c>
      <c r="AE13" s="326" t="s">
        <v>854</v>
      </c>
      <c r="AF13" s="326" t="s">
        <v>854</v>
      </c>
      <c r="AG13" s="326" t="s">
        <v>854</v>
      </c>
      <c r="AH13" s="326" t="s">
        <v>854</v>
      </c>
      <c r="AI13" s="326" t="s">
        <v>854</v>
      </c>
      <c r="AJ13" s="495"/>
      <c r="AK13" s="495"/>
      <c r="AL13" s="495"/>
    </row>
    <row r="14" spans="1:38" s="806" customFormat="1" ht="15" customHeight="1">
      <c r="A14" s="257" t="s">
        <v>611</v>
      </c>
      <c r="B14" s="504" t="str">
        <f t="shared" si="0"/>
        <v>-</v>
      </c>
      <c r="C14" s="505" t="str">
        <f t="shared" si="1"/>
        <v>-</v>
      </c>
      <c r="D14" s="326" t="s">
        <v>854</v>
      </c>
      <c r="E14" s="326" t="s">
        <v>854</v>
      </c>
      <c r="F14" s="326" t="s">
        <v>854</v>
      </c>
      <c r="G14" s="326" t="s">
        <v>854</v>
      </c>
      <c r="H14" s="326" t="s">
        <v>854</v>
      </c>
      <c r="I14" s="326" t="s">
        <v>854</v>
      </c>
      <c r="J14" s="326" t="s">
        <v>854</v>
      </c>
      <c r="K14" s="326" t="s">
        <v>854</v>
      </c>
      <c r="L14" s="326" t="s">
        <v>854</v>
      </c>
      <c r="M14" s="326" t="s">
        <v>854</v>
      </c>
      <c r="N14" s="326" t="s">
        <v>854</v>
      </c>
      <c r="O14" s="326" t="s">
        <v>854</v>
      </c>
      <c r="P14" s="326" t="s">
        <v>854</v>
      </c>
      <c r="Q14" s="326" t="s">
        <v>854</v>
      </c>
      <c r="R14" s="326" t="s">
        <v>854</v>
      </c>
      <c r="S14" s="326" t="s">
        <v>854</v>
      </c>
      <c r="T14" s="326" t="s">
        <v>854</v>
      </c>
      <c r="U14" s="326" t="s">
        <v>854</v>
      </c>
      <c r="V14" s="326" t="s">
        <v>854</v>
      </c>
      <c r="W14" s="326" t="s">
        <v>854</v>
      </c>
      <c r="X14" s="326" t="s">
        <v>854</v>
      </c>
      <c r="Y14" s="326" t="s">
        <v>854</v>
      </c>
      <c r="Z14" s="326" t="s">
        <v>854</v>
      </c>
      <c r="AA14" s="326" t="s">
        <v>854</v>
      </c>
      <c r="AB14" s="326" t="s">
        <v>854</v>
      </c>
      <c r="AC14" s="326" t="s">
        <v>854</v>
      </c>
      <c r="AD14" s="326" t="s">
        <v>854</v>
      </c>
      <c r="AE14" s="326" t="s">
        <v>854</v>
      </c>
      <c r="AF14" s="326" t="s">
        <v>854</v>
      </c>
      <c r="AG14" s="326" t="s">
        <v>854</v>
      </c>
      <c r="AH14" s="326" t="s">
        <v>854</v>
      </c>
      <c r="AI14" s="326" t="s">
        <v>854</v>
      </c>
      <c r="AJ14" s="495"/>
      <c r="AK14" s="495"/>
      <c r="AL14" s="495"/>
    </row>
    <row r="15" spans="1:38" s="806" customFormat="1" ht="15" customHeight="1">
      <c r="A15" s="258" t="s">
        <v>612</v>
      </c>
      <c r="B15" s="506" t="str">
        <f t="shared" si="0"/>
        <v>-</v>
      </c>
      <c r="C15" s="506" t="str">
        <f t="shared" si="1"/>
        <v>-</v>
      </c>
      <c r="D15" s="327" t="s">
        <v>854</v>
      </c>
      <c r="E15" s="327" t="s">
        <v>854</v>
      </c>
      <c r="F15" s="327" t="s">
        <v>854</v>
      </c>
      <c r="G15" s="327" t="s">
        <v>854</v>
      </c>
      <c r="H15" s="327" t="s">
        <v>854</v>
      </c>
      <c r="I15" s="327" t="s">
        <v>854</v>
      </c>
      <c r="J15" s="327" t="s">
        <v>854</v>
      </c>
      <c r="K15" s="327" t="s">
        <v>854</v>
      </c>
      <c r="L15" s="327" t="s">
        <v>854</v>
      </c>
      <c r="M15" s="327" t="s">
        <v>854</v>
      </c>
      <c r="N15" s="327" t="s">
        <v>854</v>
      </c>
      <c r="O15" s="327" t="s">
        <v>854</v>
      </c>
      <c r="P15" s="327" t="s">
        <v>854</v>
      </c>
      <c r="Q15" s="327" t="s">
        <v>854</v>
      </c>
      <c r="R15" s="327" t="s">
        <v>854</v>
      </c>
      <c r="S15" s="327" t="s">
        <v>854</v>
      </c>
      <c r="T15" s="327" t="s">
        <v>854</v>
      </c>
      <c r="U15" s="327" t="s">
        <v>854</v>
      </c>
      <c r="V15" s="327" t="s">
        <v>854</v>
      </c>
      <c r="W15" s="327" t="s">
        <v>854</v>
      </c>
      <c r="X15" s="327" t="s">
        <v>854</v>
      </c>
      <c r="Y15" s="327" t="s">
        <v>854</v>
      </c>
      <c r="Z15" s="327" t="s">
        <v>854</v>
      </c>
      <c r="AA15" s="327" t="s">
        <v>854</v>
      </c>
      <c r="AB15" s="327" t="s">
        <v>854</v>
      </c>
      <c r="AC15" s="327" t="s">
        <v>854</v>
      </c>
      <c r="AD15" s="327" t="s">
        <v>854</v>
      </c>
      <c r="AE15" s="327" t="s">
        <v>854</v>
      </c>
      <c r="AF15" s="327" t="s">
        <v>854</v>
      </c>
      <c r="AG15" s="327" t="s">
        <v>854</v>
      </c>
      <c r="AH15" s="327" t="s">
        <v>854</v>
      </c>
      <c r="AI15" s="327" t="s">
        <v>854</v>
      </c>
      <c r="AJ15" s="495"/>
      <c r="AK15" s="495"/>
      <c r="AL15" s="495"/>
    </row>
    <row r="16" spans="1:38" s="806" customFormat="1" ht="15" customHeight="1">
      <c r="A16" s="248" t="s">
        <v>629</v>
      </c>
      <c r="B16" s="502">
        <f t="shared" si="0"/>
        <v>11</v>
      </c>
      <c r="C16" s="502">
        <f t="shared" si="1"/>
        <v>190</v>
      </c>
      <c r="D16" s="317" t="str">
        <f>IF(SUM(D17)=0,"-",SUM(D17))</f>
        <v>-</v>
      </c>
      <c r="E16" s="317" t="str">
        <f t="shared" ref="E16:AI16" si="3">IF(SUM(E17)=0,"-",SUM(E17))</f>
        <v>-</v>
      </c>
      <c r="F16" s="317" t="str">
        <f t="shared" si="3"/>
        <v>-</v>
      </c>
      <c r="G16" s="317" t="str">
        <f t="shared" si="3"/>
        <v>-</v>
      </c>
      <c r="H16" s="317" t="str">
        <f t="shared" si="3"/>
        <v>-</v>
      </c>
      <c r="I16" s="317" t="str">
        <f t="shared" si="3"/>
        <v>-</v>
      </c>
      <c r="J16" s="317" t="str">
        <f t="shared" si="3"/>
        <v>-</v>
      </c>
      <c r="K16" s="317" t="str">
        <f t="shared" si="3"/>
        <v>-</v>
      </c>
      <c r="L16" s="317">
        <f t="shared" si="3"/>
        <v>1</v>
      </c>
      <c r="M16" s="317">
        <f t="shared" si="3"/>
        <v>61</v>
      </c>
      <c r="N16" s="317" t="str">
        <f t="shared" si="3"/>
        <v>-</v>
      </c>
      <c r="O16" s="317" t="str">
        <f t="shared" si="3"/>
        <v>-</v>
      </c>
      <c r="P16" s="317" t="str">
        <f t="shared" si="3"/>
        <v>-</v>
      </c>
      <c r="Q16" s="317" t="str">
        <f t="shared" si="3"/>
        <v>-</v>
      </c>
      <c r="R16" s="317" t="str">
        <f t="shared" si="3"/>
        <v>-</v>
      </c>
      <c r="S16" s="317" t="str">
        <f t="shared" si="3"/>
        <v>-</v>
      </c>
      <c r="T16" s="317" t="str">
        <f t="shared" si="3"/>
        <v>-</v>
      </c>
      <c r="U16" s="317" t="str">
        <f t="shared" si="3"/>
        <v>-</v>
      </c>
      <c r="V16" s="317" t="str">
        <f t="shared" si="3"/>
        <v>-</v>
      </c>
      <c r="W16" s="317" t="str">
        <f t="shared" si="3"/>
        <v>-</v>
      </c>
      <c r="X16" s="317" t="str">
        <f t="shared" si="3"/>
        <v>-</v>
      </c>
      <c r="Y16" s="317" t="str">
        <f t="shared" si="3"/>
        <v>-</v>
      </c>
      <c r="Z16" s="317">
        <f t="shared" si="3"/>
        <v>2</v>
      </c>
      <c r="AA16" s="317">
        <f t="shared" si="3"/>
        <v>37</v>
      </c>
      <c r="AB16" s="317">
        <f t="shared" si="3"/>
        <v>2</v>
      </c>
      <c r="AC16" s="317">
        <f t="shared" si="3"/>
        <v>47</v>
      </c>
      <c r="AD16" s="317">
        <f t="shared" si="3"/>
        <v>5</v>
      </c>
      <c r="AE16" s="317">
        <f t="shared" si="3"/>
        <v>41</v>
      </c>
      <c r="AF16" s="317">
        <f t="shared" si="3"/>
        <v>1</v>
      </c>
      <c r="AG16" s="317">
        <f t="shared" si="3"/>
        <v>4</v>
      </c>
      <c r="AH16" s="317" t="str">
        <f t="shared" si="3"/>
        <v>-</v>
      </c>
      <c r="AI16" s="317" t="str">
        <f t="shared" si="3"/>
        <v>-</v>
      </c>
      <c r="AJ16" s="495"/>
      <c r="AK16" s="495"/>
      <c r="AL16" s="495"/>
    </row>
    <row r="17" spans="1:38" s="806" customFormat="1" ht="15" customHeight="1">
      <c r="A17" s="259" t="s">
        <v>623</v>
      </c>
      <c r="B17" s="507">
        <f t="shared" si="0"/>
        <v>11</v>
      </c>
      <c r="C17" s="507">
        <f t="shared" si="1"/>
        <v>190</v>
      </c>
      <c r="D17" s="508" t="s">
        <v>241</v>
      </c>
      <c r="E17" s="508" t="s">
        <v>241</v>
      </c>
      <c r="F17" s="508" t="s">
        <v>241</v>
      </c>
      <c r="G17" s="508" t="s">
        <v>241</v>
      </c>
      <c r="H17" s="508" t="s">
        <v>241</v>
      </c>
      <c r="I17" s="508" t="s">
        <v>241</v>
      </c>
      <c r="J17" s="508" t="s">
        <v>241</v>
      </c>
      <c r="K17" s="508" t="s">
        <v>241</v>
      </c>
      <c r="L17" s="508">
        <v>1</v>
      </c>
      <c r="M17" s="508">
        <v>61</v>
      </c>
      <c r="N17" s="508" t="s">
        <v>241</v>
      </c>
      <c r="O17" s="508" t="s">
        <v>241</v>
      </c>
      <c r="P17" s="508" t="s">
        <v>241</v>
      </c>
      <c r="Q17" s="508" t="s">
        <v>241</v>
      </c>
      <c r="R17" s="508" t="s">
        <v>241</v>
      </c>
      <c r="S17" s="508" t="s">
        <v>241</v>
      </c>
      <c r="T17" s="508" t="s">
        <v>241</v>
      </c>
      <c r="U17" s="508" t="s">
        <v>241</v>
      </c>
      <c r="V17" s="508" t="s">
        <v>241</v>
      </c>
      <c r="W17" s="508" t="s">
        <v>241</v>
      </c>
      <c r="X17" s="508" t="s">
        <v>241</v>
      </c>
      <c r="Y17" s="508" t="s">
        <v>241</v>
      </c>
      <c r="Z17" s="508">
        <v>2</v>
      </c>
      <c r="AA17" s="508">
        <v>37</v>
      </c>
      <c r="AB17" s="508">
        <v>2</v>
      </c>
      <c r="AC17" s="508">
        <v>47</v>
      </c>
      <c r="AD17" s="508">
        <v>5</v>
      </c>
      <c r="AE17" s="508">
        <v>41</v>
      </c>
      <c r="AF17" s="508">
        <v>1</v>
      </c>
      <c r="AG17" s="508">
        <v>4</v>
      </c>
      <c r="AH17" s="508" t="s">
        <v>241</v>
      </c>
      <c r="AI17" s="508" t="s">
        <v>241</v>
      </c>
      <c r="AJ17" s="495"/>
      <c r="AK17" s="495"/>
      <c r="AL17" s="495"/>
    </row>
    <row r="18" spans="1:38" s="806" customFormat="1" ht="15" customHeight="1">
      <c r="A18" s="248" t="s">
        <v>615</v>
      </c>
      <c r="B18" s="502">
        <f t="shared" si="0"/>
        <v>4</v>
      </c>
      <c r="C18" s="502">
        <f t="shared" si="1"/>
        <v>127</v>
      </c>
      <c r="D18" s="317" t="str">
        <f>IF(SUM(D19:D22)=0,"-",SUM(D19:D22))</f>
        <v>-</v>
      </c>
      <c r="E18" s="317" t="str">
        <f t="shared" ref="E18:AI18" si="4">IF(SUM(E19:E22)=0,"-",SUM(E19:E22))</f>
        <v>-</v>
      </c>
      <c r="F18" s="317" t="str">
        <f t="shared" si="4"/>
        <v>-</v>
      </c>
      <c r="G18" s="317" t="str">
        <f t="shared" si="4"/>
        <v>-</v>
      </c>
      <c r="H18" s="317">
        <f t="shared" si="4"/>
        <v>1</v>
      </c>
      <c r="I18" s="317">
        <f t="shared" si="4"/>
        <v>28</v>
      </c>
      <c r="J18" s="317" t="str">
        <f t="shared" si="4"/>
        <v>-</v>
      </c>
      <c r="K18" s="317" t="str">
        <f t="shared" si="4"/>
        <v>-</v>
      </c>
      <c r="L18" s="317">
        <f t="shared" si="4"/>
        <v>1</v>
      </c>
      <c r="M18" s="317">
        <f t="shared" si="4"/>
        <v>34</v>
      </c>
      <c r="N18" s="317" t="str">
        <f t="shared" si="4"/>
        <v>-</v>
      </c>
      <c r="O18" s="317" t="str">
        <f t="shared" si="4"/>
        <v>-</v>
      </c>
      <c r="P18" s="317" t="str">
        <f t="shared" si="4"/>
        <v>-</v>
      </c>
      <c r="Q18" s="317" t="str">
        <f t="shared" si="4"/>
        <v>-</v>
      </c>
      <c r="R18" s="317" t="str">
        <f t="shared" si="4"/>
        <v>-</v>
      </c>
      <c r="S18" s="317" t="str">
        <f t="shared" si="4"/>
        <v>-</v>
      </c>
      <c r="T18" s="317" t="str">
        <f t="shared" si="4"/>
        <v>-</v>
      </c>
      <c r="U18" s="317" t="str">
        <f t="shared" si="4"/>
        <v>-</v>
      </c>
      <c r="V18" s="317" t="str">
        <f t="shared" si="4"/>
        <v>-</v>
      </c>
      <c r="W18" s="317" t="str">
        <f t="shared" si="4"/>
        <v>-</v>
      </c>
      <c r="X18" s="317">
        <f t="shared" si="4"/>
        <v>1</v>
      </c>
      <c r="Y18" s="317">
        <f t="shared" si="4"/>
        <v>51</v>
      </c>
      <c r="Z18" s="317" t="str">
        <f t="shared" si="4"/>
        <v>-</v>
      </c>
      <c r="AA18" s="317" t="str">
        <f t="shared" si="4"/>
        <v>-</v>
      </c>
      <c r="AB18" s="317">
        <f t="shared" si="4"/>
        <v>1</v>
      </c>
      <c r="AC18" s="317">
        <f t="shared" si="4"/>
        <v>14</v>
      </c>
      <c r="AD18" s="317" t="str">
        <f t="shared" si="4"/>
        <v>-</v>
      </c>
      <c r="AE18" s="317" t="str">
        <f t="shared" si="4"/>
        <v>-</v>
      </c>
      <c r="AF18" s="317" t="str">
        <f t="shared" si="4"/>
        <v>-</v>
      </c>
      <c r="AG18" s="317" t="str">
        <f t="shared" si="4"/>
        <v>-</v>
      </c>
      <c r="AH18" s="317" t="str">
        <f t="shared" si="4"/>
        <v>-</v>
      </c>
      <c r="AI18" s="317" t="str">
        <f t="shared" si="4"/>
        <v>-</v>
      </c>
      <c r="AJ18" s="495"/>
      <c r="AK18" s="495"/>
      <c r="AL18" s="495"/>
    </row>
    <row r="19" spans="1:38" s="806" customFormat="1" ht="15" customHeight="1">
      <c r="A19" s="256" t="s">
        <v>616</v>
      </c>
      <c r="B19" s="503" t="str">
        <f t="shared" si="0"/>
        <v>-</v>
      </c>
      <c r="C19" s="503" t="str">
        <f t="shared" si="1"/>
        <v>-</v>
      </c>
      <c r="D19" s="325" t="s">
        <v>829</v>
      </c>
      <c r="E19" s="325" t="s">
        <v>829</v>
      </c>
      <c r="F19" s="325" t="s">
        <v>829</v>
      </c>
      <c r="G19" s="325" t="s">
        <v>829</v>
      </c>
      <c r="H19" s="325" t="s">
        <v>829</v>
      </c>
      <c r="I19" s="325" t="s">
        <v>829</v>
      </c>
      <c r="J19" s="325" t="s">
        <v>829</v>
      </c>
      <c r="K19" s="325" t="s">
        <v>829</v>
      </c>
      <c r="L19" s="325" t="s">
        <v>829</v>
      </c>
      <c r="M19" s="325" t="s">
        <v>829</v>
      </c>
      <c r="N19" s="325" t="s">
        <v>829</v>
      </c>
      <c r="O19" s="325" t="s">
        <v>829</v>
      </c>
      <c r="P19" s="325" t="s">
        <v>829</v>
      </c>
      <c r="Q19" s="325" t="s">
        <v>829</v>
      </c>
      <c r="R19" s="325" t="s">
        <v>829</v>
      </c>
      <c r="S19" s="325" t="s">
        <v>829</v>
      </c>
      <c r="T19" s="325" t="s">
        <v>829</v>
      </c>
      <c r="U19" s="325" t="s">
        <v>829</v>
      </c>
      <c r="V19" s="325" t="s">
        <v>829</v>
      </c>
      <c r="W19" s="325" t="s">
        <v>829</v>
      </c>
      <c r="X19" s="325" t="s">
        <v>829</v>
      </c>
      <c r="Y19" s="325" t="s">
        <v>829</v>
      </c>
      <c r="Z19" s="325" t="s">
        <v>829</v>
      </c>
      <c r="AA19" s="325" t="s">
        <v>829</v>
      </c>
      <c r="AB19" s="325" t="s">
        <v>829</v>
      </c>
      <c r="AC19" s="325" t="s">
        <v>829</v>
      </c>
      <c r="AD19" s="325" t="s">
        <v>829</v>
      </c>
      <c r="AE19" s="325" t="s">
        <v>829</v>
      </c>
      <c r="AF19" s="325" t="s">
        <v>829</v>
      </c>
      <c r="AG19" s="325" t="s">
        <v>829</v>
      </c>
      <c r="AH19" s="325" t="s">
        <v>829</v>
      </c>
      <c r="AI19" s="325" t="s">
        <v>829</v>
      </c>
      <c r="AJ19" s="495"/>
      <c r="AK19" s="495"/>
      <c r="AL19" s="495"/>
    </row>
    <row r="20" spans="1:38" s="806" customFormat="1" ht="15" customHeight="1">
      <c r="A20" s="257" t="s">
        <v>617</v>
      </c>
      <c r="B20" s="504">
        <f t="shared" si="0"/>
        <v>3</v>
      </c>
      <c r="C20" s="505">
        <f t="shared" si="1"/>
        <v>93</v>
      </c>
      <c r="D20" s="326" t="s">
        <v>829</v>
      </c>
      <c r="E20" s="326" t="s">
        <v>829</v>
      </c>
      <c r="F20" s="326" t="s">
        <v>829</v>
      </c>
      <c r="G20" s="326" t="s">
        <v>829</v>
      </c>
      <c r="H20" s="326">
        <v>1</v>
      </c>
      <c r="I20" s="326">
        <v>28</v>
      </c>
      <c r="J20" s="326" t="s">
        <v>829</v>
      </c>
      <c r="K20" s="326" t="s">
        <v>829</v>
      </c>
      <c r="L20" s="326" t="s">
        <v>829</v>
      </c>
      <c r="M20" s="326" t="s">
        <v>829</v>
      </c>
      <c r="N20" s="326" t="s">
        <v>829</v>
      </c>
      <c r="O20" s="326" t="s">
        <v>829</v>
      </c>
      <c r="P20" s="326" t="s">
        <v>829</v>
      </c>
      <c r="Q20" s="326" t="s">
        <v>829</v>
      </c>
      <c r="R20" s="326" t="s">
        <v>829</v>
      </c>
      <c r="S20" s="326" t="s">
        <v>829</v>
      </c>
      <c r="T20" s="326" t="s">
        <v>829</v>
      </c>
      <c r="U20" s="326" t="s">
        <v>829</v>
      </c>
      <c r="V20" s="326" t="s">
        <v>829</v>
      </c>
      <c r="W20" s="326" t="s">
        <v>829</v>
      </c>
      <c r="X20" s="326">
        <v>1</v>
      </c>
      <c r="Y20" s="326">
        <v>51</v>
      </c>
      <c r="Z20" s="326" t="s">
        <v>829</v>
      </c>
      <c r="AA20" s="326" t="s">
        <v>829</v>
      </c>
      <c r="AB20" s="326">
        <v>1</v>
      </c>
      <c r="AC20" s="326">
        <v>14</v>
      </c>
      <c r="AD20" s="326" t="s">
        <v>829</v>
      </c>
      <c r="AE20" s="326" t="s">
        <v>829</v>
      </c>
      <c r="AF20" s="326" t="s">
        <v>829</v>
      </c>
      <c r="AG20" s="326" t="s">
        <v>829</v>
      </c>
      <c r="AH20" s="326" t="s">
        <v>829</v>
      </c>
      <c r="AI20" s="326" t="s">
        <v>829</v>
      </c>
      <c r="AJ20" s="495"/>
      <c r="AK20" s="495"/>
      <c r="AL20" s="495"/>
    </row>
    <row r="21" spans="1:38" s="806" customFormat="1" ht="15" customHeight="1">
      <c r="A21" s="257" t="s">
        <v>618</v>
      </c>
      <c r="B21" s="504">
        <f t="shared" si="0"/>
        <v>1</v>
      </c>
      <c r="C21" s="505">
        <f t="shared" si="1"/>
        <v>34</v>
      </c>
      <c r="D21" s="326" t="s">
        <v>830</v>
      </c>
      <c r="E21" s="326" t="s">
        <v>830</v>
      </c>
      <c r="F21" s="326" t="s">
        <v>830</v>
      </c>
      <c r="G21" s="326" t="s">
        <v>830</v>
      </c>
      <c r="H21" s="326" t="s">
        <v>830</v>
      </c>
      <c r="I21" s="326" t="s">
        <v>830</v>
      </c>
      <c r="J21" s="326" t="s">
        <v>830</v>
      </c>
      <c r="K21" s="326" t="s">
        <v>830</v>
      </c>
      <c r="L21" s="326">
        <v>1</v>
      </c>
      <c r="M21" s="326">
        <v>34</v>
      </c>
      <c r="N21" s="326" t="s">
        <v>829</v>
      </c>
      <c r="O21" s="326" t="s">
        <v>829</v>
      </c>
      <c r="P21" s="326" t="s">
        <v>829</v>
      </c>
      <c r="Q21" s="326" t="s">
        <v>829</v>
      </c>
      <c r="R21" s="326" t="s">
        <v>829</v>
      </c>
      <c r="S21" s="326" t="s">
        <v>829</v>
      </c>
      <c r="T21" s="326" t="s">
        <v>829</v>
      </c>
      <c r="U21" s="326" t="s">
        <v>829</v>
      </c>
      <c r="V21" s="326" t="s">
        <v>829</v>
      </c>
      <c r="W21" s="326" t="s">
        <v>829</v>
      </c>
      <c r="X21" s="326" t="s">
        <v>829</v>
      </c>
      <c r="Y21" s="326" t="s">
        <v>829</v>
      </c>
      <c r="Z21" s="326" t="s">
        <v>829</v>
      </c>
      <c r="AA21" s="326" t="s">
        <v>829</v>
      </c>
      <c r="AB21" s="326" t="s">
        <v>829</v>
      </c>
      <c r="AC21" s="326" t="s">
        <v>829</v>
      </c>
      <c r="AD21" s="326" t="s">
        <v>829</v>
      </c>
      <c r="AE21" s="326" t="s">
        <v>829</v>
      </c>
      <c r="AF21" s="326" t="s">
        <v>829</v>
      </c>
      <c r="AG21" s="326" t="s">
        <v>829</v>
      </c>
      <c r="AH21" s="326" t="s">
        <v>829</v>
      </c>
      <c r="AI21" s="326" t="s">
        <v>829</v>
      </c>
      <c r="AJ21" s="495"/>
      <c r="AK21" s="495"/>
      <c r="AL21" s="495"/>
    </row>
    <row r="22" spans="1:38" s="806" customFormat="1" ht="15" customHeight="1">
      <c r="A22" s="258" t="s">
        <v>619</v>
      </c>
      <c r="B22" s="506" t="str">
        <f t="shared" si="0"/>
        <v>-</v>
      </c>
      <c r="C22" s="506" t="str">
        <f t="shared" si="1"/>
        <v>-</v>
      </c>
      <c r="D22" s="327" t="s">
        <v>829</v>
      </c>
      <c r="E22" s="327" t="s">
        <v>829</v>
      </c>
      <c r="F22" s="327" t="s">
        <v>829</v>
      </c>
      <c r="G22" s="327" t="s">
        <v>829</v>
      </c>
      <c r="H22" s="327" t="s">
        <v>829</v>
      </c>
      <c r="I22" s="327" t="s">
        <v>829</v>
      </c>
      <c r="J22" s="327" t="s">
        <v>829</v>
      </c>
      <c r="K22" s="327" t="s">
        <v>829</v>
      </c>
      <c r="L22" s="327" t="s">
        <v>829</v>
      </c>
      <c r="M22" s="327" t="s">
        <v>829</v>
      </c>
      <c r="N22" s="327" t="s">
        <v>829</v>
      </c>
      <c r="O22" s="327" t="s">
        <v>829</v>
      </c>
      <c r="P22" s="327" t="s">
        <v>829</v>
      </c>
      <c r="Q22" s="327" t="s">
        <v>829</v>
      </c>
      <c r="R22" s="327" t="s">
        <v>829</v>
      </c>
      <c r="S22" s="327" t="s">
        <v>829</v>
      </c>
      <c r="T22" s="327" t="s">
        <v>829</v>
      </c>
      <c r="U22" s="327" t="s">
        <v>829</v>
      </c>
      <c r="V22" s="327" t="s">
        <v>829</v>
      </c>
      <c r="W22" s="327" t="s">
        <v>829</v>
      </c>
      <c r="X22" s="327" t="s">
        <v>829</v>
      </c>
      <c r="Y22" s="327" t="s">
        <v>829</v>
      </c>
      <c r="Z22" s="327" t="s">
        <v>829</v>
      </c>
      <c r="AA22" s="327" t="s">
        <v>829</v>
      </c>
      <c r="AB22" s="327" t="s">
        <v>829</v>
      </c>
      <c r="AC22" s="327" t="s">
        <v>829</v>
      </c>
      <c r="AD22" s="327" t="s">
        <v>829</v>
      </c>
      <c r="AE22" s="327" t="s">
        <v>829</v>
      </c>
      <c r="AF22" s="327" t="s">
        <v>829</v>
      </c>
      <c r="AG22" s="327" t="s">
        <v>829</v>
      </c>
      <c r="AH22" s="327" t="s">
        <v>829</v>
      </c>
      <c r="AI22" s="327" t="s">
        <v>829</v>
      </c>
      <c r="AJ22" s="495"/>
      <c r="AK22" s="495"/>
      <c r="AL22" s="495"/>
    </row>
    <row r="23" spans="1:38" s="806" customFormat="1" ht="15" customHeight="1">
      <c r="A23" s="509" t="s">
        <v>437</v>
      </c>
      <c r="B23" s="321"/>
      <c r="C23" s="321"/>
      <c r="D23" s="321"/>
      <c r="E23" s="321"/>
      <c r="F23" s="321"/>
      <c r="G23" s="321"/>
      <c r="H23" s="321"/>
      <c r="I23" s="321"/>
      <c r="J23" s="321"/>
      <c r="K23" s="321"/>
      <c r="L23" s="321"/>
      <c r="M23" s="321"/>
      <c r="N23" s="321"/>
      <c r="O23" s="321"/>
      <c r="P23" s="321"/>
      <c r="Q23" s="321"/>
      <c r="R23" s="321"/>
      <c r="S23" s="321"/>
      <c r="T23" s="321"/>
      <c r="U23" s="321"/>
      <c r="V23" s="321"/>
      <c r="W23" s="321"/>
      <c r="X23" s="321"/>
      <c r="Y23" s="321"/>
      <c r="Z23" s="321"/>
      <c r="AA23" s="321"/>
      <c r="AB23" s="321"/>
      <c r="AC23" s="321"/>
      <c r="AD23" s="321"/>
      <c r="AE23" s="321"/>
      <c r="AF23" s="321"/>
      <c r="AG23" s="321"/>
      <c r="AH23" s="321"/>
      <c r="AI23" s="321"/>
      <c r="AJ23" s="495"/>
      <c r="AK23" s="495"/>
      <c r="AL23" s="495"/>
    </row>
    <row r="24" spans="1:38" s="806" customFormat="1" ht="15" customHeight="1">
      <c r="A24" s="509"/>
      <c r="B24" s="321"/>
      <c r="C24" s="321"/>
      <c r="D24" s="321"/>
      <c r="E24" s="321"/>
      <c r="F24" s="321"/>
      <c r="G24" s="321"/>
      <c r="H24" s="321"/>
      <c r="I24" s="321"/>
      <c r="J24" s="321"/>
      <c r="K24" s="321"/>
      <c r="L24" s="321"/>
      <c r="M24" s="321"/>
      <c r="N24" s="321"/>
      <c r="O24" s="321"/>
      <c r="P24" s="321"/>
      <c r="Q24" s="321"/>
      <c r="R24" s="321"/>
      <c r="S24" s="321"/>
      <c r="T24" s="321"/>
      <c r="U24" s="321"/>
      <c r="V24" s="321"/>
      <c r="W24" s="321"/>
      <c r="X24" s="321"/>
      <c r="Y24" s="321"/>
      <c r="Z24" s="321"/>
      <c r="AA24" s="321"/>
      <c r="AB24" s="321"/>
      <c r="AC24" s="321"/>
      <c r="AD24" s="321"/>
      <c r="AE24" s="321"/>
      <c r="AF24" s="321"/>
      <c r="AG24" s="321"/>
      <c r="AH24" s="321"/>
      <c r="AI24" s="321"/>
      <c r="AJ24" s="495"/>
      <c r="AK24" s="495"/>
      <c r="AL24" s="495"/>
    </row>
    <row r="25" spans="1:38" s="806" customFormat="1" ht="15" customHeight="1">
      <c r="A25" s="509" t="s">
        <v>438</v>
      </c>
      <c r="B25" s="321"/>
      <c r="C25" s="321"/>
      <c r="D25" s="321"/>
      <c r="E25" s="321"/>
      <c r="F25" s="321"/>
      <c r="G25" s="321"/>
      <c r="H25" s="321"/>
      <c r="I25" s="321"/>
      <c r="J25" s="321"/>
      <c r="K25" s="321"/>
      <c r="L25" s="321"/>
      <c r="M25" s="321"/>
      <c r="N25" s="321"/>
      <c r="O25" s="321"/>
      <c r="P25" s="321"/>
      <c r="Q25" s="321"/>
      <c r="R25" s="321"/>
      <c r="S25" s="321"/>
      <c r="T25" s="321"/>
      <c r="U25" s="321"/>
      <c r="V25" s="321"/>
      <c r="W25" s="321"/>
      <c r="X25" s="321"/>
      <c r="Y25" s="321"/>
      <c r="Z25" s="321"/>
      <c r="AA25" s="321"/>
      <c r="AB25" s="321"/>
      <c r="AC25" s="321"/>
      <c r="AD25" s="321"/>
      <c r="AE25" s="321"/>
      <c r="AF25" s="321"/>
      <c r="AG25" s="321"/>
      <c r="AH25" s="321"/>
      <c r="AI25" s="321"/>
      <c r="AJ25" s="495"/>
      <c r="AK25" s="495"/>
      <c r="AL25" s="495"/>
    </row>
    <row r="26" spans="1:38" s="806" customFormat="1" ht="15" customHeight="1">
      <c r="A26" s="417" t="s">
        <v>639</v>
      </c>
      <c r="B26" s="321"/>
      <c r="C26" s="321"/>
      <c r="D26" s="321"/>
      <c r="E26" s="321"/>
      <c r="F26" s="321"/>
      <c r="G26" s="321"/>
      <c r="H26" s="321"/>
      <c r="I26" s="321"/>
      <c r="J26" s="321"/>
      <c r="K26" s="321"/>
      <c r="L26" s="321"/>
      <c r="M26" s="321"/>
      <c r="N26" s="321"/>
      <c r="O26" s="321"/>
      <c r="P26" s="321"/>
      <c r="Q26" s="321"/>
      <c r="R26" s="321"/>
      <c r="S26" s="321"/>
      <c r="T26" s="321"/>
      <c r="U26" s="321"/>
      <c r="V26" s="321"/>
      <c r="W26" s="321"/>
      <c r="X26" s="321"/>
      <c r="Y26" s="321"/>
      <c r="Z26" s="321"/>
      <c r="AA26" s="321"/>
      <c r="AB26" s="321"/>
      <c r="AC26" s="321"/>
      <c r="AD26" s="321"/>
      <c r="AE26" s="321"/>
      <c r="AF26" s="321"/>
      <c r="AG26" s="321"/>
      <c r="AH26" s="321"/>
      <c r="AI26" s="321"/>
      <c r="AJ26" s="495"/>
      <c r="AK26" s="495"/>
      <c r="AL26" s="495"/>
    </row>
    <row r="27" spans="1:38" s="878" customFormat="1" ht="13.5" customHeight="1">
      <c r="A27" s="190"/>
      <c r="B27" s="192"/>
      <c r="C27" s="192"/>
      <c r="D27" s="192"/>
      <c r="E27" s="192"/>
      <c r="F27" s="192"/>
      <c r="G27" s="192"/>
      <c r="H27" s="192"/>
      <c r="I27" s="192"/>
      <c r="J27" s="192"/>
      <c r="K27" s="192"/>
      <c r="L27" s="192"/>
      <c r="M27" s="192"/>
      <c r="N27" s="192"/>
      <c r="O27" s="192"/>
      <c r="P27" s="192"/>
      <c r="Q27" s="192"/>
      <c r="R27" s="192"/>
      <c r="S27" s="192"/>
      <c r="T27" s="192"/>
      <c r="U27" s="192"/>
      <c r="V27" s="192"/>
      <c r="W27" s="192"/>
      <c r="X27" s="192"/>
      <c r="Y27" s="192"/>
      <c r="Z27" s="192"/>
      <c r="AA27" s="192"/>
      <c r="AB27" s="192"/>
      <c r="AC27" s="192"/>
      <c r="AD27" s="192"/>
      <c r="AE27" s="192"/>
      <c r="AF27" s="192"/>
      <c r="AG27" s="192"/>
      <c r="AH27" s="192"/>
      <c r="AI27" s="192"/>
      <c r="AJ27" s="139"/>
      <c r="AK27" s="139"/>
      <c r="AL27" s="139"/>
    </row>
    <row r="28" spans="1:38" s="177" customFormat="1" ht="13.5" customHeight="1">
      <c r="B28" s="123"/>
      <c r="C28" s="123"/>
      <c r="D28" s="123"/>
      <c r="E28" s="123"/>
      <c r="F28" s="123"/>
      <c r="G28" s="123"/>
      <c r="H28" s="123"/>
      <c r="I28" s="123"/>
      <c r="J28" s="123"/>
      <c r="K28" s="123"/>
      <c r="L28" s="123"/>
      <c r="M28" s="123"/>
      <c r="N28" s="112"/>
      <c r="O28" s="112"/>
      <c r="P28" s="112"/>
      <c r="Q28" s="112"/>
      <c r="R28" s="112"/>
      <c r="S28" s="112"/>
      <c r="T28" s="112"/>
      <c r="U28" s="112"/>
      <c r="V28" s="112"/>
      <c r="W28" s="112"/>
      <c r="X28" s="112"/>
      <c r="Y28" s="112"/>
      <c r="Z28" s="112"/>
      <c r="AA28" s="112"/>
      <c r="AB28" s="112"/>
      <c r="AC28" s="112"/>
      <c r="AD28" s="112"/>
      <c r="AE28" s="112"/>
      <c r="AF28" s="112"/>
      <c r="AG28" s="112"/>
      <c r="AH28" s="112"/>
      <c r="AI28" s="112"/>
    </row>
    <row r="29" spans="1:38" s="177" customFormat="1" ht="13.5" customHeight="1">
      <c r="B29" s="123"/>
      <c r="C29" s="123"/>
      <c r="D29" s="123"/>
      <c r="E29" s="123"/>
      <c r="F29" s="123"/>
      <c r="G29" s="123"/>
      <c r="H29" s="123"/>
      <c r="I29" s="123"/>
      <c r="J29" s="123"/>
      <c r="K29" s="123"/>
      <c r="L29" s="123"/>
      <c r="M29" s="123"/>
      <c r="N29" s="112"/>
      <c r="O29" s="112"/>
      <c r="P29" s="112"/>
      <c r="Q29" s="112"/>
      <c r="R29" s="112"/>
      <c r="S29" s="112"/>
      <c r="T29" s="112"/>
      <c r="U29" s="112"/>
      <c r="V29" s="112"/>
      <c r="W29" s="112"/>
      <c r="X29" s="112"/>
      <c r="Y29" s="112"/>
      <c r="Z29" s="112"/>
      <c r="AA29" s="112"/>
      <c r="AB29" s="112"/>
      <c r="AC29" s="112"/>
      <c r="AD29" s="112"/>
      <c r="AE29" s="112"/>
      <c r="AF29" s="112"/>
      <c r="AG29" s="112"/>
      <c r="AH29" s="112"/>
      <c r="AI29" s="112"/>
    </row>
    <row r="30" spans="1:38" s="177" customFormat="1" ht="13.5" customHeight="1">
      <c r="B30" s="123"/>
      <c r="C30" s="123"/>
      <c r="D30" s="123"/>
      <c r="E30" s="123"/>
      <c r="F30" s="123"/>
      <c r="G30" s="123"/>
      <c r="H30" s="123"/>
      <c r="I30" s="123"/>
      <c r="J30" s="123"/>
      <c r="K30" s="123"/>
      <c r="L30" s="123"/>
      <c r="M30" s="123"/>
      <c r="N30" s="112"/>
      <c r="O30" s="112"/>
      <c r="P30" s="112"/>
      <c r="Q30" s="112"/>
      <c r="R30" s="112"/>
      <c r="S30" s="112"/>
      <c r="T30" s="112"/>
      <c r="U30" s="112"/>
      <c r="V30" s="112"/>
      <c r="W30" s="112"/>
      <c r="X30" s="112"/>
      <c r="Y30" s="112"/>
      <c r="Z30" s="112"/>
      <c r="AA30" s="112"/>
      <c r="AB30" s="112"/>
      <c r="AC30" s="112"/>
      <c r="AD30" s="112"/>
      <c r="AE30" s="112"/>
      <c r="AF30" s="112"/>
      <c r="AG30" s="112"/>
      <c r="AH30" s="112"/>
      <c r="AI30" s="112"/>
    </row>
    <row r="31" spans="1:38" s="177" customFormat="1" ht="15">
      <c r="B31" s="139"/>
      <c r="C31" s="139"/>
      <c r="D31" s="139"/>
      <c r="E31" s="139"/>
      <c r="F31" s="139"/>
      <c r="G31" s="139"/>
      <c r="H31" s="139"/>
      <c r="I31" s="139"/>
      <c r="J31" s="139"/>
      <c r="K31" s="139"/>
      <c r="L31" s="139"/>
      <c r="M31" s="139"/>
      <c r="N31" s="108"/>
      <c r="O31" s="108"/>
      <c r="P31" s="108"/>
      <c r="Q31" s="108"/>
      <c r="R31" s="108"/>
      <c r="S31" s="108"/>
      <c r="T31" s="108"/>
      <c r="U31" s="108"/>
      <c r="V31" s="108"/>
      <c r="W31" s="108"/>
      <c r="X31" s="108"/>
      <c r="Y31" s="108"/>
      <c r="Z31" s="108"/>
      <c r="AA31" s="108"/>
      <c r="AB31" s="108"/>
      <c r="AC31" s="108"/>
      <c r="AD31" s="108"/>
      <c r="AE31" s="108"/>
      <c r="AF31" s="108"/>
      <c r="AG31" s="108"/>
      <c r="AH31" s="108"/>
      <c r="AI31" s="108"/>
    </row>
    <row r="32" spans="1:38" s="177" customFormat="1" ht="15">
      <c r="A32" s="191"/>
      <c r="B32" s="139"/>
      <c r="C32" s="139"/>
      <c r="D32" s="139"/>
      <c r="E32" s="139"/>
      <c r="F32" s="139"/>
      <c r="G32" s="139"/>
      <c r="H32" s="139"/>
      <c r="I32" s="139"/>
      <c r="J32" s="139"/>
      <c r="K32" s="139"/>
      <c r="L32" s="139"/>
      <c r="M32" s="139"/>
      <c r="N32" s="108"/>
      <c r="O32" s="108"/>
      <c r="P32" s="108"/>
      <c r="Q32" s="108"/>
      <c r="R32" s="108"/>
      <c r="S32" s="108"/>
      <c r="T32" s="108"/>
      <c r="U32" s="108"/>
      <c r="V32" s="108"/>
      <c r="W32" s="108"/>
      <c r="X32" s="108"/>
      <c r="Y32" s="108"/>
      <c r="Z32" s="108"/>
      <c r="AA32" s="108"/>
      <c r="AB32" s="108"/>
      <c r="AC32" s="108"/>
      <c r="AD32" s="108"/>
      <c r="AE32" s="108"/>
      <c r="AF32" s="108"/>
      <c r="AG32" s="108"/>
      <c r="AH32" s="108"/>
      <c r="AI32" s="108"/>
    </row>
    <row r="33" spans="1:35" s="177" customFormat="1" ht="15">
      <c r="A33" s="191"/>
      <c r="B33" s="139"/>
      <c r="C33" s="139"/>
      <c r="D33" s="139"/>
      <c r="E33" s="139"/>
      <c r="F33" s="139"/>
      <c r="G33" s="139"/>
      <c r="H33" s="139"/>
      <c r="I33" s="139"/>
      <c r="J33" s="139"/>
      <c r="K33" s="139"/>
      <c r="L33" s="139"/>
      <c r="M33" s="139"/>
      <c r="N33" s="108"/>
      <c r="O33" s="108"/>
      <c r="P33" s="108"/>
      <c r="Q33" s="108"/>
      <c r="R33" s="108"/>
      <c r="S33" s="108"/>
      <c r="T33" s="108"/>
      <c r="U33" s="108"/>
      <c r="V33" s="108"/>
      <c r="W33" s="108"/>
      <c r="X33" s="108"/>
      <c r="Y33" s="108"/>
      <c r="Z33" s="108"/>
      <c r="AA33" s="108"/>
      <c r="AB33" s="108"/>
      <c r="AC33" s="108"/>
      <c r="AD33" s="108"/>
      <c r="AE33" s="108"/>
      <c r="AF33" s="108"/>
      <c r="AG33" s="108"/>
      <c r="AH33" s="108"/>
      <c r="AI33" s="108"/>
    </row>
    <row r="34" spans="1:35" s="177" customFormat="1" ht="15">
      <c r="A34" s="191"/>
      <c r="B34" s="139"/>
      <c r="C34" s="139"/>
      <c r="D34" s="139"/>
      <c r="E34" s="139"/>
      <c r="F34" s="139"/>
      <c r="G34" s="139"/>
      <c r="H34" s="139"/>
      <c r="I34" s="139"/>
      <c r="J34" s="139"/>
      <c r="K34" s="139"/>
      <c r="L34" s="139"/>
      <c r="M34" s="139"/>
      <c r="N34" s="108"/>
      <c r="O34" s="108"/>
      <c r="P34" s="108"/>
      <c r="Q34" s="108"/>
      <c r="R34" s="108"/>
      <c r="S34" s="108"/>
      <c r="T34" s="108"/>
      <c r="U34" s="108"/>
      <c r="V34" s="108"/>
      <c r="W34" s="108"/>
      <c r="X34" s="108"/>
      <c r="Y34" s="108"/>
      <c r="Z34" s="108"/>
      <c r="AA34" s="108"/>
      <c r="AB34" s="108"/>
      <c r="AC34" s="108"/>
      <c r="AD34" s="108"/>
      <c r="AE34" s="108"/>
      <c r="AF34" s="108"/>
      <c r="AG34" s="108"/>
      <c r="AH34" s="108"/>
      <c r="AI34" s="108"/>
    </row>
    <row r="35" spans="1:35" s="177" customFormat="1" ht="15">
      <c r="A35" s="191"/>
      <c r="B35" s="139"/>
      <c r="C35" s="139"/>
      <c r="D35" s="139"/>
      <c r="E35" s="139"/>
      <c r="F35" s="139"/>
      <c r="G35" s="139"/>
      <c r="H35" s="139"/>
      <c r="I35" s="139"/>
      <c r="J35" s="139"/>
      <c r="K35" s="139"/>
      <c r="L35" s="139"/>
      <c r="M35" s="139"/>
      <c r="N35" s="108"/>
      <c r="O35" s="108"/>
      <c r="P35" s="108"/>
      <c r="Q35" s="108"/>
      <c r="R35" s="108"/>
      <c r="S35" s="108"/>
      <c r="T35" s="108"/>
      <c r="U35" s="108"/>
      <c r="V35" s="108"/>
      <c r="W35" s="108"/>
      <c r="X35" s="108"/>
      <c r="Y35" s="108"/>
      <c r="Z35" s="108"/>
      <c r="AA35" s="108"/>
      <c r="AB35" s="108"/>
      <c r="AC35" s="108"/>
      <c r="AD35" s="108"/>
      <c r="AE35" s="108"/>
      <c r="AF35" s="108"/>
      <c r="AG35" s="108"/>
      <c r="AH35" s="108"/>
      <c r="AI35" s="108"/>
    </row>
    <row r="36" spans="1:35" s="177" customFormat="1" ht="15">
      <c r="A36" s="179"/>
      <c r="B36" s="108"/>
      <c r="C36" s="108"/>
      <c r="D36" s="108"/>
      <c r="E36" s="108"/>
      <c r="F36" s="108"/>
      <c r="G36" s="108"/>
      <c r="H36" s="108"/>
      <c r="I36" s="108"/>
      <c r="J36" s="108"/>
      <c r="K36" s="108"/>
      <c r="L36" s="108"/>
      <c r="M36" s="108"/>
      <c r="N36" s="108"/>
      <c r="O36" s="108"/>
      <c r="P36" s="108"/>
      <c r="Q36" s="108"/>
      <c r="R36" s="108"/>
      <c r="S36" s="108"/>
      <c r="T36" s="108"/>
      <c r="U36" s="108"/>
      <c r="V36" s="108"/>
      <c r="W36" s="108"/>
      <c r="X36" s="108"/>
      <c r="Y36" s="108"/>
      <c r="Z36" s="108"/>
      <c r="AA36" s="108"/>
      <c r="AB36" s="108"/>
      <c r="AC36" s="108"/>
      <c r="AD36" s="108"/>
      <c r="AE36" s="108"/>
      <c r="AF36" s="108"/>
      <c r="AG36" s="108"/>
      <c r="AH36" s="108"/>
      <c r="AI36" s="108"/>
    </row>
    <row r="37" spans="1:35" s="177" customFormat="1" ht="15">
      <c r="A37" s="179"/>
      <c r="B37" s="108"/>
      <c r="C37" s="108"/>
      <c r="D37" s="108"/>
      <c r="E37" s="108"/>
      <c r="F37" s="108"/>
      <c r="G37" s="108"/>
      <c r="H37" s="108"/>
      <c r="I37" s="108"/>
      <c r="J37" s="108"/>
      <c r="K37" s="108"/>
      <c r="L37" s="108"/>
      <c r="M37" s="108"/>
      <c r="N37" s="108"/>
      <c r="O37" s="108"/>
      <c r="P37" s="108"/>
      <c r="Q37" s="108"/>
      <c r="R37" s="108"/>
      <c r="S37" s="108"/>
      <c r="T37" s="108"/>
      <c r="U37" s="108"/>
      <c r="V37" s="108"/>
      <c r="W37" s="108"/>
      <c r="X37" s="108"/>
      <c r="Y37" s="108"/>
      <c r="Z37" s="108"/>
      <c r="AA37" s="108"/>
      <c r="AB37" s="108"/>
      <c r="AC37" s="108"/>
      <c r="AD37" s="108"/>
      <c r="AE37" s="108"/>
      <c r="AF37" s="108"/>
      <c r="AG37" s="108"/>
      <c r="AH37" s="108"/>
      <c r="AI37" s="108"/>
    </row>
    <row r="38" spans="1:35">
      <c r="A38" s="101"/>
      <c r="B38" s="106"/>
      <c r="C38" s="106"/>
      <c r="D38" s="106"/>
      <c r="E38" s="106"/>
      <c r="F38" s="106"/>
      <c r="G38" s="106"/>
      <c r="H38" s="106"/>
      <c r="I38" s="106"/>
      <c r="J38" s="106"/>
      <c r="K38" s="106"/>
      <c r="L38" s="106"/>
      <c r="M38" s="106"/>
      <c r="N38" s="106"/>
      <c r="O38" s="106"/>
      <c r="P38" s="106"/>
      <c r="Q38" s="106"/>
      <c r="R38" s="106"/>
      <c r="S38" s="106"/>
      <c r="T38" s="106"/>
      <c r="U38" s="106"/>
      <c r="V38" s="106"/>
      <c r="W38" s="106"/>
      <c r="X38" s="106"/>
      <c r="Y38" s="106"/>
      <c r="Z38" s="106"/>
      <c r="AA38" s="106"/>
      <c r="AB38" s="106"/>
      <c r="AC38" s="106"/>
      <c r="AD38" s="106"/>
      <c r="AE38" s="106"/>
      <c r="AF38" s="106"/>
      <c r="AG38" s="106"/>
      <c r="AH38" s="106"/>
      <c r="AI38" s="106"/>
    </row>
    <row r="39" spans="1:35">
      <c r="A39" s="101"/>
      <c r="B39" s="106"/>
      <c r="C39" s="106"/>
      <c r="D39" s="106"/>
      <c r="E39" s="106"/>
      <c r="F39" s="106"/>
      <c r="G39" s="106"/>
      <c r="H39" s="106"/>
      <c r="I39" s="106"/>
      <c r="J39" s="106"/>
      <c r="K39" s="106"/>
      <c r="L39" s="106"/>
      <c r="M39" s="106"/>
      <c r="N39" s="106"/>
      <c r="O39" s="106"/>
      <c r="P39" s="106"/>
      <c r="Q39" s="106"/>
      <c r="R39" s="106"/>
      <c r="S39" s="106"/>
      <c r="T39" s="106"/>
      <c r="U39" s="106"/>
      <c r="V39" s="106"/>
      <c r="W39" s="106"/>
      <c r="X39" s="106"/>
      <c r="Y39" s="106"/>
      <c r="Z39" s="106"/>
      <c r="AA39" s="106"/>
      <c r="AB39" s="106"/>
      <c r="AC39" s="106"/>
      <c r="AD39" s="106"/>
      <c r="AE39" s="106"/>
      <c r="AF39" s="106"/>
      <c r="AG39" s="106"/>
      <c r="AH39" s="106"/>
      <c r="AI39" s="106"/>
    </row>
    <row r="40" spans="1:35">
      <c r="A40" s="101"/>
      <c r="B40" s="106"/>
      <c r="C40" s="106"/>
      <c r="D40" s="106"/>
      <c r="E40" s="106"/>
      <c r="F40" s="106"/>
      <c r="G40" s="106"/>
      <c r="H40" s="106"/>
      <c r="I40" s="106"/>
      <c r="J40" s="106"/>
      <c r="K40" s="106"/>
      <c r="L40" s="106"/>
      <c r="M40" s="106"/>
      <c r="N40" s="106"/>
      <c r="O40" s="106"/>
      <c r="P40" s="106"/>
      <c r="Q40" s="106"/>
      <c r="R40" s="106"/>
      <c r="S40" s="106"/>
      <c r="T40" s="106"/>
      <c r="U40" s="106"/>
      <c r="V40" s="106"/>
      <c r="W40" s="106"/>
      <c r="X40" s="106"/>
      <c r="Y40" s="106"/>
      <c r="Z40" s="106"/>
      <c r="AA40" s="106"/>
      <c r="AB40" s="106"/>
      <c r="AC40" s="106"/>
      <c r="AD40" s="106"/>
      <c r="AE40" s="106"/>
      <c r="AF40" s="106"/>
      <c r="AG40" s="106"/>
      <c r="AH40" s="106"/>
      <c r="AI40" s="106"/>
    </row>
    <row r="41" spans="1:35">
      <c r="A41" s="101"/>
      <c r="B41" s="106"/>
      <c r="C41" s="106"/>
      <c r="D41" s="106"/>
      <c r="E41" s="106"/>
      <c r="F41" s="106"/>
      <c r="G41" s="106"/>
      <c r="H41" s="106"/>
      <c r="I41" s="106"/>
      <c r="J41" s="106"/>
      <c r="K41" s="106"/>
      <c r="L41" s="106"/>
      <c r="M41" s="106"/>
      <c r="N41" s="106"/>
      <c r="O41" s="106"/>
      <c r="P41" s="106"/>
      <c r="Q41" s="106"/>
      <c r="R41" s="106"/>
      <c r="S41" s="106"/>
      <c r="T41" s="106"/>
      <c r="U41" s="106"/>
      <c r="V41" s="106"/>
      <c r="W41" s="106"/>
      <c r="X41" s="106"/>
      <c r="Y41" s="106"/>
      <c r="Z41" s="106"/>
      <c r="AA41" s="106"/>
      <c r="AB41" s="106"/>
      <c r="AC41" s="106"/>
      <c r="AD41" s="106"/>
      <c r="AE41" s="106"/>
      <c r="AF41" s="106"/>
      <c r="AG41" s="106"/>
      <c r="AH41" s="106"/>
      <c r="AI41" s="106"/>
    </row>
    <row r="42" spans="1:35">
      <c r="A42" s="101"/>
      <c r="B42" s="106"/>
      <c r="C42" s="106"/>
      <c r="D42" s="106"/>
      <c r="E42" s="106"/>
      <c r="F42" s="106"/>
      <c r="G42" s="106"/>
      <c r="H42" s="106"/>
      <c r="I42" s="106"/>
      <c r="J42" s="106"/>
      <c r="K42" s="106"/>
      <c r="L42" s="106"/>
      <c r="M42" s="106"/>
      <c r="N42" s="106"/>
      <c r="O42" s="106"/>
      <c r="P42" s="106"/>
      <c r="Q42" s="106"/>
      <c r="R42" s="106"/>
      <c r="S42" s="106"/>
      <c r="T42" s="106"/>
      <c r="U42" s="106"/>
      <c r="V42" s="106"/>
      <c r="W42" s="106"/>
      <c r="X42" s="106"/>
      <c r="Y42" s="106"/>
      <c r="Z42" s="106"/>
      <c r="AA42" s="106"/>
      <c r="AB42" s="106"/>
      <c r="AC42" s="106"/>
      <c r="AD42" s="106"/>
      <c r="AE42" s="106"/>
      <c r="AF42" s="106"/>
      <c r="AG42" s="106"/>
      <c r="AH42" s="106"/>
      <c r="AI42" s="106"/>
    </row>
    <row r="43" spans="1:35">
      <c r="A43" s="101"/>
      <c r="B43" s="106"/>
      <c r="C43" s="106"/>
      <c r="D43" s="106"/>
      <c r="E43" s="106"/>
      <c r="F43" s="106"/>
      <c r="G43" s="106"/>
      <c r="H43" s="106"/>
      <c r="I43" s="106"/>
      <c r="J43" s="106"/>
      <c r="K43" s="106"/>
      <c r="L43" s="106"/>
      <c r="M43" s="106"/>
      <c r="N43" s="106"/>
      <c r="O43" s="106"/>
      <c r="P43" s="106"/>
      <c r="Q43" s="106"/>
      <c r="R43" s="106"/>
      <c r="S43" s="106"/>
      <c r="T43" s="106"/>
      <c r="U43" s="106"/>
      <c r="V43" s="106"/>
      <c r="W43" s="106"/>
      <c r="X43" s="106"/>
      <c r="Y43" s="106"/>
      <c r="Z43" s="106"/>
      <c r="AA43" s="106"/>
      <c r="AB43" s="106"/>
      <c r="AC43" s="106"/>
      <c r="AD43" s="106"/>
      <c r="AE43" s="106"/>
      <c r="AF43" s="106"/>
      <c r="AG43" s="106"/>
      <c r="AH43" s="106"/>
      <c r="AI43" s="106"/>
    </row>
    <row r="44" spans="1:35">
      <c r="A44" s="101"/>
      <c r="B44" s="106"/>
      <c r="C44" s="106"/>
      <c r="D44" s="106"/>
      <c r="E44" s="106"/>
      <c r="F44" s="106"/>
      <c r="G44" s="106"/>
      <c r="H44" s="106"/>
      <c r="I44" s="106"/>
      <c r="J44" s="106"/>
      <c r="K44" s="106"/>
      <c r="L44" s="106"/>
      <c r="M44" s="106"/>
      <c r="N44" s="106"/>
      <c r="O44" s="106"/>
      <c r="P44" s="106"/>
      <c r="Q44" s="106"/>
      <c r="R44" s="106"/>
      <c r="S44" s="106"/>
      <c r="T44" s="106"/>
      <c r="U44" s="106"/>
      <c r="V44" s="106"/>
      <c r="W44" s="106"/>
      <c r="X44" s="106"/>
      <c r="Y44" s="106"/>
      <c r="Z44" s="106"/>
      <c r="AA44" s="106"/>
      <c r="AB44" s="106"/>
      <c r="AC44" s="106"/>
      <c r="AD44" s="106"/>
      <c r="AE44" s="106"/>
      <c r="AF44" s="106"/>
      <c r="AG44" s="106"/>
      <c r="AH44" s="106"/>
      <c r="AI44" s="106"/>
    </row>
    <row r="45" spans="1:35">
      <c r="A45" s="101"/>
      <c r="B45" s="106"/>
      <c r="C45" s="106"/>
      <c r="D45" s="106"/>
      <c r="E45" s="106"/>
      <c r="F45" s="106"/>
      <c r="G45" s="106"/>
      <c r="H45" s="106"/>
      <c r="I45" s="106"/>
      <c r="J45" s="106"/>
      <c r="K45" s="106"/>
      <c r="L45" s="106"/>
      <c r="M45" s="106"/>
      <c r="N45" s="106"/>
      <c r="O45" s="106"/>
      <c r="P45" s="106"/>
      <c r="Q45" s="106"/>
      <c r="R45" s="106"/>
      <c r="S45" s="106"/>
      <c r="T45" s="106"/>
      <c r="U45" s="106"/>
      <c r="V45" s="106"/>
      <c r="W45" s="106"/>
      <c r="X45" s="106"/>
      <c r="Y45" s="106"/>
      <c r="Z45" s="106"/>
      <c r="AA45" s="106"/>
      <c r="AB45" s="106"/>
      <c r="AC45" s="106"/>
      <c r="AD45" s="106"/>
      <c r="AE45" s="106"/>
      <c r="AF45" s="106"/>
      <c r="AG45" s="106"/>
      <c r="AH45" s="106"/>
      <c r="AI45" s="106"/>
    </row>
    <row r="46" spans="1:35">
      <c r="A46" s="101"/>
      <c r="B46" s="106"/>
      <c r="C46" s="106"/>
      <c r="D46" s="106"/>
      <c r="E46" s="106"/>
      <c r="F46" s="106"/>
      <c r="G46" s="106"/>
      <c r="H46" s="106"/>
      <c r="I46" s="106"/>
      <c r="J46" s="106"/>
      <c r="K46" s="106"/>
      <c r="L46" s="106"/>
      <c r="M46" s="106"/>
      <c r="N46" s="106"/>
      <c r="O46" s="106"/>
      <c r="P46" s="106"/>
      <c r="Q46" s="106"/>
      <c r="R46" s="106"/>
      <c r="S46" s="106"/>
      <c r="T46" s="106"/>
      <c r="U46" s="106"/>
      <c r="V46" s="106"/>
      <c r="W46" s="106"/>
      <c r="X46" s="106"/>
      <c r="Y46" s="106"/>
      <c r="Z46" s="106"/>
      <c r="AA46" s="106"/>
      <c r="AB46" s="106"/>
      <c r="AC46" s="106"/>
      <c r="AD46" s="106"/>
      <c r="AE46" s="106"/>
      <c r="AF46" s="106"/>
      <c r="AG46" s="106"/>
      <c r="AH46" s="106"/>
      <c r="AI46" s="106"/>
    </row>
    <row r="47" spans="1:35">
      <c r="A47" s="101"/>
      <c r="B47" s="106"/>
      <c r="C47" s="106"/>
      <c r="D47" s="106"/>
      <c r="E47" s="106"/>
      <c r="F47" s="106"/>
      <c r="G47" s="106"/>
      <c r="H47" s="106"/>
      <c r="I47" s="106"/>
      <c r="J47" s="106"/>
      <c r="K47" s="106"/>
      <c r="L47" s="106"/>
      <c r="M47" s="106"/>
      <c r="N47" s="106"/>
      <c r="O47" s="106"/>
      <c r="P47" s="106"/>
      <c r="Q47" s="106"/>
      <c r="R47" s="106"/>
      <c r="S47" s="106"/>
      <c r="T47" s="106"/>
      <c r="U47" s="106"/>
      <c r="V47" s="106"/>
      <c r="W47" s="106"/>
      <c r="X47" s="106"/>
      <c r="Y47" s="106"/>
      <c r="Z47" s="106"/>
      <c r="AA47" s="106"/>
      <c r="AB47" s="106"/>
      <c r="AC47" s="106"/>
      <c r="AD47" s="106"/>
      <c r="AE47" s="106"/>
      <c r="AF47" s="106"/>
      <c r="AG47" s="106"/>
      <c r="AH47" s="106"/>
      <c r="AI47" s="106"/>
    </row>
    <row r="48" spans="1:35">
      <c r="A48" s="101"/>
      <c r="B48" s="106"/>
      <c r="C48" s="106"/>
      <c r="D48" s="106"/>
      <c r="E48" s="106"/>
      <c r="F48" s="106"/>
      <c r="G48" s="106"/>
      <c r="H48" s="106"/>
      <c r="I48" s="106"/>
      <c r="J48" s="106"/>
      <c r="K48" s="106"/>
      <c r="L48" s="106"/>
      <c r="M48" s="106"/>
      <c r="N48" s="106"/>
      <c r="O48" s="106"/>
      <c r="P48" s="106"/>
      <c r="Q48" s="106"/>
      <c r="R48" s="106"/>
      <c r="S48" s="106"/>
      <c r="T48" s="106"/>
      <c r="U48" s="106"/>
      <c r="V48" s="106"/>
      <c r="W48" s="106"/>
      <c r="X48" s="106"/>
      <c r="Y48" s="106"/>
      <c r="Z48" s="106"/>
      <c r="AA48" s="106"/>
      <c r="AB48" s="106"/>
      <c r="AC48" s="106"/>
      <c r="AD48" s="106"/>
      <c r="AE48" s="106"/>
      <c r="AF48" s="106"/>
      <c r="AG48" s="106"/>
      <c r="AH48" s="106"/>
      <c r="AI48" s="106"/>
    </row>
    <row r="49" spans="1:35">
      <c r="A49" s="101"/>
      <c r="B49" s="106"/>
      <c r="C49" s="106"/>
      <c r="D49" s="106"/>
      <c r="E49" s="106"/>
      <c r="F49" s="106"/>
      <c r="G49" s="106"/>
      <c r="H49" s="106"/>
      <c r="I49" s="106"/>
      <c r="J49" s="106"/>
      <c r="K49" s="106"/>
      <c r="L49" s="106"/>
      <c r="M49" s="106"/>
      <c r="N49" s="106"/>
      <c r="O49" s="106"/>
      <c r="P49" s="106"/>
      <c r="Q49" s="106"/>
      <c r="R49" s="106"/>
      <c r="S49" s="106"/>
      <c r="T49" s="106"/>
      <c r="U49" s="106"/>
      <c r="V49" s="106"/>
      <c r="W49" s="106"/>
      <c r="X49" s="106"/>
      <c r="Y49" s="106"/>
      <c r="Z49" s="106"/>
      <c r="AA49" s="106"/>
      <c r="AB49" s="106"/>
      <c r="AC49" s="106"/>
      <c r="AD49" s="106"/>
      <c r="AE49" s="106"/>
      <c r="AF49" s="106"/>
      <c r="AG49" s="106"/>
      <c r="AH49" s="106"/>
      <c r="AI49" s="106"/>
    </row>
  </sheetData>
  <mergeCells count="20">
    <mergeCell ref="T3:U4"/>
    <mergeCell ref="B3:C4"/>
    <mergeCell ref="D3:E4"/>
    <mergeCell ref="F3:G4"/>
    <mergeCell ref="H3:I4"/>
    <mergeCell ref="J3:K4"/>
    <mergeCell ref="R3:S4"/>
    <mergeCell ref="L3:M4"/>
    <mergeCell ref="AG1:AI1"/>
    <mergeCell ref="V3:W4"/>
    <mergeCell ref="X3:Y4"/>
    <mergeCell ref="Z3:AI3"/>
    <mergeCell ref="Z4:AA4"/>
    <mergeCell ref="AB4:AC4"/>
    <mergeCell ref="AD4:AE4"/>
    <mergeCell ref="AH4:AI4"/>
    <mergeCell ref="AF4:AG4"/>
    <mergeCell ref="B2:AI2"/>
    <mergeCell ref="N3:O4"/>
    <mergeCell ref="P3:Q4"/>
  </mergeCells>
  <phoneticPr fontId="2"/>
  <pageMargins left="0.39370078740157483" right="0.39370078740157483" top="0.78740157480314965" bottom="0.78740157480314965" header="0" footer="0"/>
  <headerFooter alignWithMargins="0">
    <oddFooter>&amp;R&amp;D&amp;T</oddFooter>
  </headerFooter>
  <rowBreaks count="2" manualBreakCount="2">
    <brk id="36828" min="237" max="60636" man="1"/>
    <brk id="47720" min="247" max="1250" man="1"/>
  </rowBreaks>
</worksheet>
</file>