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20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2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22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23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24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25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26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27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28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29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30.xml" ContentType="application/vnd.openxmlformats-officedocument.drawing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3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32.xml" ContentType="application/vnd.openxmlformats-officedocument.drawing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33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34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drawings/drawing35.xml" ContentType="application/vnd.openxmlformats-officedocument.drawing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drawings/drawing36.xml" ContentType="application/vnd.openxmlformats-officedocument.drawing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37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38.xml" ContentType="application/vnd.openxmlformats-officedocument.drawing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drawings/drawing39.xml" ContentType="application/vnd.openxmlformats-officedocument.drawing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40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41.xml" ContentType="application/vnd.openxmlformats-officedocument.drawing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drawings/drawing42.xml" ContentType="application/vnd.openxmlformats-officedocument.drawing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N:\04_管理・家賃係\017_定期監査・行政監査・財政的援助団体等の監査\R08(包括外部監査)\03_提出資料準備（後半分）\北海道オープンデータポータル関係\"/>
    </mc:Choice>
  </mc:AlternateContent>
  <xr:revisionPtr revIDLastSave="0" documentId="13_ncr:1_{D085BE99-F84D-46C7-B2CA-8712724C85B0}" xr6:coauthVersionLast="47" xr6:coauthVersionMax="47" xr10:uidLastSave="{00000000-0000-0000-0000-000000000000}"/>
  <bookViews>
    <workbookView xWindow="-120" yWindow="-120" windowWidth="38640" windowHeight="21120" tabRatio="997" activeTab="42" xr2:uid="{00000000-000D-0000-FFFF-FFFF00000000}"/>
  </bookViews>
  <sheets>
    <sheet name="まとめ" sheetId="46" r:id="rId1"/>
    <sheet name="総計" sheetId="41" r:id="rId2"/>
    <sheet name="公募計" sheetId="39" r:id="rId3"/>
    <sheet name="任意計" sheetId="40" r:id="rId4"/>
    <sheet name="岩見沢" sheetId="1" r:id="rId5"/>
    <sheet name="美唄" sheetId="2" r:id="rId6"/>
    <sheet name="芦別" sheetId="3" r:id="rId7"/>
    <sheet name="赤平" sheetId="4" r:id="rId8"/>
    <sheet name="三笠" sheetId="44" r:id="rId9"/>
    <sheet name="滝川" sheetId="5" r:id="rId10"/>
    <sheet name="砂川" sheetId="6" r:id="rId11"/>
    <sheet name="深川" sheetId="7" r:id="rId12"/>
    <sheet name="沼田" sheetId="28" r:id="rId13"/>
    <sheet name="札幌・千歳恵庭圏" sheetId="8" r:id="rId14"/>
    <sheet name="小樽" sheetId="10" r:id="rId15"/>
    <sheet name="倶知安" sheetId="11" r:id="rId16"/>
    <sheet name="岩内" sheetId="29" r:id="rId17"/>
    <sheet name="余市" sheetId="45" r:id="rId18"/>
    <sheet name="室蘭" sheetId="12" r:id="rId19"/>
    <sheet name="苫小牧" sheetId="13" r:id="rId20"/>
    <sheet name="浦河" sheetId="31" r:id="rId21"/>
    <sheet name="新ひだか" sheetId="30" r:id="rId22"/>
    <sheet name="函館" sheetId="14" r:id="rId23"/>
    <sheet name="江差" sheetId="15" r:id="rId24"/>
    <sheet name="旭川" sheetId="16" r:id="rId25"/>
    <sheet name="稚内" sheetId="18" r:id="rId26"/>
    <sheet name="北見" sheetId="19" r:id="rId27"/>
    <sheet name="網走" sheetId="20" r:id="rId28"/>
    <sheet name="美幌" sheetId="36" r:id="rId29"/>
    <sheet name="斜里" sheetId="37" r:id="rId30"/>
    <sheet name="帯広" sheetId="21" r:id="rId31"/>
    <sheet name="釧路" sheetId="22" r:id="rId32"/>
    <sheet name="根室" sheetId="23" r:id="rId33"/>
    <sheet name="中標津" sheetId="24" r:id="rId34"/>
    <sheet name="夕張" sheetId="25" r:id="rId35"/>
    <sheet name="南幌" sheetId="27" r:id="rId36"/>
    <sheet name="木古内" sheetId="43" r:id="rId37"/>
    <sheet name="士別" sheetId="32" r:id="rId38"/>
    <sheet name="富良野" sheetId="33" r:id="rId39"/>
    <sheet name="名寄" sheetId="17" r:id="rId40"/>
    <sheet name="苫前" sheetId="34" r:id="rId41"/>
    <sheet name="紋別" sheetId="35" r:id="rId42"/>
    <sheet name="遠軽" sheetId="38" r:id="rId43"/>
  </sheets>
  <externalReferences>
    <externalReference r:id="rId44"/>
  </externalReferences>
  <definedNames>
    <definedName name="_xlnm.Print_Area" localSheetId="24">旭川!$A$1:$I$44</definedName>
    <definedName name="_xlnm.Print_Area" localSheetId="6">芦別!$A$1:$I$44</definedName>
    <definedName name="_xlnm.Print_Area" localSheetId="20">浦河!$A$1:$I$44</definedName>
    <definedName name="_xlnm.Print_Area" localSheetId="42">遠軽!$A$1:$I$44</definedName>
    <definedName name="_xlnm.Print_Area" localSheetId="4">岩見沢!$A$1:$I$44</definedName>
    <definedName name="_xlnm.Print_Area" localSheetId="16">岩内!$A$1:$I$44</definedName>
    <definedName name="_xlnm.Print_Area" localSheetId="15">倶知安!$A$1:$I$44</definedName>
    <definedName name="_xlnm.Print_Area" localSheetId="31">釧路!$A$1:$I$44</definedName>
    <definedName name="_xlnm.Print_Area" localSheetId="2">公募計!$A$1:$I$44</definedName>
    <definedName name="_xlnm.Print_Area" localSheetId="23">江差!$A$1:$I$44</definedName>
    <definedName name="_xlnm.Print_Area" localSheetId="32">根室!$A$1:$I$44</definedName>
    <definedName name="_xlnm.Print_Area" localSheetId="10">砂川!$A$1:$I$44</definedName>
    <definedName name="_xlnm.Print_Area" localSheetId="13">札幌・千歳恵庭圏!$A$1:$I$44</definedName>
    <definedName name="_xlnm.Print_Area" localSheetId="8">三笠!$A$1:$I$44</definedName>
    <definedName name="_xlnm.Print_Area" localSheetId="37">士別!$A$1:$I$44</definedName>
    <definedName name="_xlnm.Print_Area" localSheetId="18">室蘭!$A$1:$I$44</definedName>
    <definedName name="_xlnm.Print_Area" localSheetId="29">斜里!$A$1:$I$44</definedName>
    <definedName name="_xlnm.Print_Area" localSheetId="14">小樽!$A$1:$I$44</definedName>
    <definedName name="_xlnm.Print_Area" localSheetId="12">沼田!$A$1:$I$44</definedName>
    <definedName name="_xlnm.Print_Area" localSheetId="21">新ひだか!$A$1:$I$46</definedName>
    <definedName name="_xlnm.Print_Area" localSheetId="11">深川!$A$1:$I$44</definedName>
    <definedName name="_xlnm.Print_Area" localSheetId="7">赤平!$A$1:$I$44</definedName>
    <definedName name="_xlnm.Print_Area" localSheetId="1">総計!$A$1:$I$44</definedName>
    <definedName name="_xlnm.Print_Area" localSheetId="30">帯広!$A$1:$I$44</definedName>
    <definedName name="_xlnm.Print_Area" localSheetId="9">滝川!$A$1:$I$44</definedName>
    <definedName name="_xlnm.Print_Area" localSheetId="25">稚内!$A$1:$I$44</definedName>
    <definedName name="_xlnm.Print_Area" localSheetId="33">中標津!$A$1:$I$44</definedName>
    <definedName name="_xlnm.Print_Area" localSheetId="19">苫小牧!$A$1:$I$44</definedName>
    <definedName name="_xlnm.Print_Area" localSheetId="40">苫前!$A$1:$I$44</definedName>
    <definedName name="_xlnm.Print_Area" localSheetId="35">南幌!$A$1:$I$44</definedName>
    <definedName name="_xlnm.Print_Area" localSheetId="3">任意計!$A$1:$I$44</definedName>
    <definedName name="_xlnm.Print_Area" localSheetId="22">函館!$A$1:$I$44</definedName>
    <definedName name="_xlnm.Print_Area" localSheetId="5">美唄!$A$1:$I$44</definedName>
    <definedName name="_xlnm.Print_Area" localSheetId="28">美幌!$A$1:$I$44</definedName>
    <definedName name="_xlnm.Print_Area" localSheetId="38">富良野!$A$1:$I$44</definedName>
    <definedName name="_xlnm.Print_Area" localSheetId="26">北見!$A$1:$I$44</definedName>
    <definedName name="_xlnm.Print_Area" localSheetId="39">名寄!$A$1:$I$44</definedName>
    <definedName name="_xlnm.Print_Area" localSheetId="27">網走!$A$1:$I$44</definedName>
    <definedName name="_xlnm.Print_Area" localSheetId="36">木古内!$A$1:$I$44</definedName>
    <definedName name="_xlnm.Print_Area" localSheetId="41">紋別!$A$1:$I$44</definedName>
    <definedName name="_xlnm.Print_Area" localSheetId="34">夕張!$A$1:$I$44</definedName>
    <definedName name="_xlnm.Print_Area" localSheetId="17">余市!$A$1:$I$44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0" i="22" l="1"/>
  <c r="I31" i="22"/>
  <c r="I26" i="8"/>
  <c r="I26" i="39" s="1"/>
  <c r="D26" i="39"/>
  <c r="I30" i="39"/>
  <c r="I23" i="14"/>
  <c r="I23" i="39" s="1"/>
  <c r="I27" i="14"/>
  <c r="I27" i="39" s="1"/>
  <c r="I12" i="40"/>
  <c r="G12" i="40"/>
  <c r="I12" i="39"/>
  <c r="G12" i="39"/>
  <c r="B10" i="8"/>
  <c r="J9" i="46"/>
  <c r="H9" i="46"/>
  <c r="J7" i="46"/>
  <c r="H7" i="46"/>
  <c r="F7" i="46"/>
  <c r="J88" i="46"/>
  <c r="I88" i="46"/>
  <c r="L88" i="46" s="1"/>
  <c r="H88" i="46"/>
  <c r="G88" i="46"/>
  <c r="F88" i="46"/>
  <c r="K88" i="46" s="1"/>
  <c r="J87" i="46"/>
  <c r="I87" i="46"/>
  <c r="L87" i="46" s="1"/>
  <c r="H87" i="46"/>
  <c r="G87" i="46"/>
  <c r="F87" i="46"/>
  <c r="K87" i="46"/>
  <c r="D87" i="46"/>
  <c r="J86" i="46"/>
  <c r="I86" i="46"/>
  <c r="L86" i="46"/>
  <c r="H86" i="46"/>
  <c r="G86" i="46"/>
  <c r="F86" i="46"/>
  <c r="K86" i="46" s="1"/>
  <c r="J85" i="46"/>
  <c r="L85" i="46" s="1"/>
  <c r="I85" i="46"/>
  <c r="H85" i="46"/>
  <c r="G85" i="46"/>
  <c r="F85" i="46"/>
  <c r="K85" i="46"/>
  <c r="D85" i="46"/>
  <c r="J84" i="46"/>
  <c r="I84" i="46"/>
  <c r="L84" i="46" s="1"/>
  <c r="H84" i="46"/>
  <c r="G84" i="46"/>
  <c r="K84" i="46" s="1"/>
  <c r="F84" i="46"/>
  <c r="J83" i="46"/>
  <c r="I83" i="46"/>
  <c r="L83" i="46"/>
  <c r="H83" i="46"/>
  <c r="G83" i="46"/>
  <c r="K83" i="46" s="1"/>
  <c r="F83" i="46"/>
  <c r="D83" i="46"/>
  <c r="J82" i="46"/>
  <c r="I82" i="46"/>
  <c r="L82" i="46" s="1"/>
  <c r="H82" i="46"/>
  <c r="G82" i="46"/>
  <c r="F82" i="46"/>
  <c r="K82" i="46"/>
  <c r="J81" i="46"/>
  <c r="I81" i="46"/>
  <c r="L81" i="46" s="1"/>
  <c r="H81" i="46"/>
  <c r="G81" i="46"/>
  <c r="K81" i="46" s="1"/>
  <c r="F81" i="46"/>
  <c r="D81" i="46"/>
  <c r="J80" i="46"/>
  <c r="I80" i="46"/>
  <c r="L80" i="46" s="1"/>
  <c r="H80" i="46"/>
  <c r="G80" i="46"/>
  <c r="F80" i="46"/>
  <c r="K80" i="46" s="1"/>
  <c r="J79" i="46"/>
  <c r="I79" i="46"/>
  <c r="L79" i="46" s="1"/>
  <c r="H79" i="46"/>
  <c r="G79" i="46"/>
  <c r="F79" i="46"/>
  <c r="K79" i="46"/>
  <c r="D79" i="46"/>
  <c r="J78" i="46"/>
  <c r="I78" i="46"/>
  <c r="L78" i="46" s="1"/>
  <c r="H78" i="46"/>
  <c r="G78" i="46"/>
  <c r="K78" i="46" s="1"/>
  <c r="F78" i="46"/>
  <c r="J77" i="46"/>
  <c r="L77" i="46" s="1"/>
  <c r="I77" i="46"/>
  <c r="H77" i="46"/>
  <c r="G77" i="46"/>
  <c r="F77" i="46"/>
  <c r="K77" i="46"/>
  <c r="D77" i="46"/>
  <c r="J76" i="46"/>
  <c r="I76" i="46"/>
  <c r="L76" i="46" s="1"/>
  <c r="H76" i="46"/>
  <c r="G76" i="46"/>
  <c r="K76" i="46" s="1"/>
  <c r="F76" i="46"/>
  <c r="J75" i="46"/>
  <c r="I75" i="46"/>
  <c r="L75" i="46"/>
  <c r="H75" i="46"/>
  <c r="G75" i="46"/>
  <c r="K75" i="46" s="1"/>
  <c r="F75" i="46"/>
  <c r="D75" i="46"/>
  <c r="J74" i="46"/>
  <c r="I74" i="46"/>
  <c r="L74" i="46" s="1"/>
  <c r="H74" i="46"/>
  <c r="G74" i="46"/>
  <c r="F74" i="46"/>
  <c r="K74" i="46"/>
  <c r="J73" i="46"/>
  <c r="I73" i="46"/>
  <c r="L73" i="46" s="1"/>
  <c r="H73" i="46"/>
  <c r="G73" i="46"/>
  <c r="K73" i="46" s="1"/>
  <c r="F73" i="46"/>
  <c r="D73" i="46"/>
  <c r="J72" i="46"/>
  <c r="I72" i="46"/>
  <c r="L72" i="46" s="1"/>
  <c r="H72" i="46"/>
  <c r="G72" i="46"/>
  <c r="F72" i="46"/>
  <c r="K72" i="46" s="1"/>
  <c r="J71" i="46"/>
  <c r="I71" i="46"/>
  <c r="L71" i="46" s="1"/>
  <c r="H71" i="46"/>
  <c r="G71" i="46"/>
  <c r="F71" i="46"/>
  <c r="K71" i="46"/>
  <c r="D71" i="46"/>
  <c r="J70" i="46"/>
  <c r="I70" i="46"/>
  <c r="L70" i="46"/>
  <c r="H70" i="46"/>
  <c r="G70" i="46"/>
  <c r="F70" i="46"/>
  <c r="K70" i="46" s="1"/>
  <c r="J69" i="46"/>
  <c r="I69" i="46"/>
  <c r="L69" i="46" s="1"/>
  <c r="H69" i="46"/>
  <c r="G69" i="46"/>
  <c r="F69" i="46"/>
  <c r="K69" i="46"/>
  <c r="D69" i="46"/>
  <c r="J68" i="46"/>
  <c r="I68" i="46"/>
  <c r="L68" i="46" s="1"/>
  <c r="H68" i="46"/>
  <c r="G68" i="46"/>
  <c r="F68" i="46"/>
  <c r="K68" i="46" s="1"/>
  <c r="J67" i="46"/>
  <c r="I67" i="46"/>
  <c r="L67" i="46"/>
  <c r="H67" i="46"/>
  <c r="G67" i="46"/>
  <c r="K67" i="46" s="1"/>
  <c r="F67" i="46"/>
  <c r="D67" i="46"/>
  <c r="J66" i="46"/>
  <c r="I66" i="46"/>
  <c r="L66" i="46" s="1"/>
  <c r="H66" i="46"/>
  <c r="G66" i="46"/>
  <c r="F66" i="46"/>
  <c r="K66" i="46"/>
  <c r="J65" i="46"/>
  <c r="I65" i="46"/>
  <c r="L65" i="46" s="1"/>
  <c r="H65" i="46"/>
  <c r="G65" i="46"/>
  <c r="K65" i="46" s="1"/>
  <c r="F65" i="46"/>
  <c r="D65" i="46"/>
  <c r="J64" i="46"/>
  <c r="I64" i="46"/>
  <c r="L64" i="46" s="1"/>
  <c r="H64" i="46"/>
  <c r="G64" i="46"/>
  <c r="F64" i="46"/>
  <c r="K64" i="46" s="1"/>
  <c r="J63" i="46"/>
  <c r="I63" i="46"/>
  <c r="L63" i="46" s="1"/>
  <c r="H63" i="46"/>
  <c r="G63" i="46"/>
  <c r="F63" i="46"/>
  <c r="K63" i="46"/>
  <c r="D63" i="46"/>
  <c r="J62" i="46"/>
  <c r="I62" i="46"/>
  <c r="L62" i="46" s="1"/>
  <c r="H62" i="46"/>
  <c r="G62" i="46"/>
  <c r="K62" i="46" s="1"/>
  <c r="F62" i="46"/>
  <c r="J61" i="46"/>
  <c r="I61" i="46"/>
  <c r="L61" i="46" s="1"/>
  <c r="H61" i="46"/>
  <c r="G61" i="46"/>
  <c r="F61" i="46"/>
  <c r="K61" i="46"/>
  <c r="D61" i="46"/>
  <c r="J60" i="46"/>
  <c r="I60" i="46"/>
  <c r="L60" i="46" s="1"/>
  <c r="H60" i="46"/>
  <c r="G60" i="46"/>
  <c r="F60" i="46"/>
  <c r="K60" i="46" s="1"/>
  <c r="J59" i="46"/>
  <c r="I59" i="46"/>
  <c r="L59" i="46"/>
  <c r="H59" i="46"/>
  <c r="G59" i="46"/>
  <c r="K59" i="46" s="1"/>
  <c r="F59" i="46"/>
  <c r="D59" i="46"/>
  <c r="J58" i="46"/>
  <c r="I58" i="46"/>
  <c r="L58" i="46" s="1"/>
  <c r="H58" i="46"/>
  <c r="G58" i="46"/>
  <c r="F58" i="46"/>
  <c r="K58" i="46"/>
  <c r="K57" i="46"/>
  <c r="J57" i="46"/>
  <c r="L57" i="46" s="1"/>
  <c r="I57" i="46"/>
  <c r="H57" i="46"/>
  <c r="G57" i="46"/>
  <c r="F57" i="46"/>
  <c r="D57" i="46"/>
  <c r="J56" i="46"/>
  <c r="I56" i="46"/>
  <c r="L56" i="46" s="1"/>
  <c r="H56" i="46"/>
  <c r="G56" i="46"/>
  <c r="F56" i="46"/>
  <c r="K56" i="46" s="1"/>
  <c r="J55" i="46"/>
  <c r="I55" i="46"/>
  <c r="L55" i="46" s="1"/>
  <c r="H55" i="46"/>
  <c r="G55" i="46"/>
  <c r="F55" i="46"/>
  <c r="K55" i="46"/>
  <c r="D55" i="46"/>
  <c r="J54" i="46"/>
  <c r="I54" i="46"/>
  <c r="L54" i="46"/>
  <c r="H54" i="46"/>
  <c r="G54" i="46"/>
  <c r="F54" i="46"/>
  <c r="K54" i="46" s="1"/>
  <c r="J53" i="46"/>
  <c r="I53" i="46"/>
  <c r="L53" i="46" s="1"/>
  <c r="H53" i="46"/>
  <c r="G53" i="46"/>
  <c r="F53" i="46"/>
  <c r="K53" i="46"/>
  <c r="D53" i="46"/>
  <c r="J52" i="46"/>
  <c r="I52" i="46"/>
  <c r="L52" i="46" s="1"/>
  <c r="H52" i="46"/>
  <c r="G52" i="46"/>
  <c r="F52" i="46"/>
  <c r="K52" i="46" s="1"/>
  <c r="J51" i="46"/>
  <c r="I51" i="46"/>
  <c r="L51" i="46"/>
  <c r="H51" i="46"/>
  <c r="G51" i="46"/>
  <c r="K51" i="46" s="1"/>
  <c r="F51" i="46"/>
  <c r="D51" i="46"/>
  <c r="J50" i="46"/>
  <c r="I50" i="46"/>
  <c r="L50" i="46" s="1"/>
  <c r="H50" i="46"/>
  <c r="G50" i="46"/>
  <c r="F50" i="46"/>
  <c r="K50" i="46"/>
  <c r="J49" i="46"/>
  <c r="I49" i="46"/>
  <c r="H49" i="46"/>
  <c r="G49" i="46"/>
  <c r="K49" i="46" s="1"/>
  <c r="F49" i="46"/>
  <c r="D49" i="46"/>
  <c r="J48" i="46"/>
  <c r="I48" i="46"/>
  <c r="L48" i="46" s="1"/>
  <c r="H48" i="46"/>
  <c r="G48" i="46"/>
  <c r="F48" i="46"/>
  <c r="K48" i="46" s="1"/>
  <c r="J47" i="46"/>
  <c r="I47" i="46"/>
  <c r="L47" i="46" s="1"/>
  <c r="H47" i="46"/>
  <c r="G47" i="46"/>
  <c r="F47" i="46"/>
  <c r="K47" i="46"/>
  <c r="D47" i="46"/>
  <c r="J46" i="46"/>
  <c r="I46" i="46"/>
  <c r="L46" i="46"/>
  <c r="H46" i="46"/>
  <c r="G46" i="46"/>
  <c r="F46" i="46"/>
  <c r="K46" i="46" s="1"/>
  <c r="J45" i="46"/>
  <c r="I45" i="46"/>
  <c r="L45" i="46" s="1"/>
  <c r="H45" i="46"/>
  <c r="G45" i="46"/>
  <c r="F45" i="46"/>
  <c r="K45" i="46"/>
  <c r="D45" i="46"/>
  <c r="J44" i="46"/>
  <c r="I44" i="46"/>
  <c r="L44" i="46" s="1"/>
  <c r="H44" i="46"/>
  <c r="G44" i="46"/>
  <c r="F44" i="46"/>
  <c r="K44" i="46" s="1"/>
  <c r="J43" i="46"/>
  <c r="I43" i="46"/>
  <c r="L43" i="46"/>
  <c r="H43" i="46"/>
  <c r="G43" i="46"/>
  <c r="K43" i="46" s="1"/>
  <c r="F43" i="46"/>
  <c r="D43" i="46"/>
  <c r="J42" i="46"/>
  <c r="I42" i="46"/>
  <c r="L42" i="46" s="1"/>
  <c r="H42" i="46"/>
  <c r="G42" i="46"/>
  <c r="F42" i="46"/>
  <c r="K42" i="46"/>
  <c r="J41" i="46"/>
  <c r="I41" i="46"/>
  <c r="L41" i="46" s="1"/>
  <c r="H41" i="46"/>
  <c r="G41" i="46"/>
  <c r="K41" i="46" s="1"/>
  <c r="F41" i="46"/>
  <c r="D41" i="46"/>
  <c r="J40" i="46"/>
  <c r="I40" i="46"/>
  <c r="L40" i="46" s="1"/>
  <c r="H40" i="46"/>
  <c r="G40" i="46"/>
  <c r="F40" i="46"/>
  <c r="K40" i="46" s="1"/>
  <c r="J39" i="46"/>
  <c r="I39" i="46"/>
  <c r="L39" i="46" s="1"/>
  <c r="H39" i="46"/>
  <c r="G39" i="46"/>
  <c r="F39" i="46"/>
  <c r="K39" i="46"/>
  <c r="D39" i="46"/>
  <c r="J38" i="46"/>
  <c r="I38" i="46"/>
  <c r="L38" i="46" s="1"/>
  <c r="H38" i="46"/>
  <c r="G38" i="46"/>
  <c r="K38" i="46" s="1"/>
  <c r="F38" i="46"/>
  <c r="J37" i="46"/>
  <c r="I37" i="46"/>
  <c r="L37" i="46" s="1"/>
  <c r="H37" i="46"/>
  <c r="G37" i="46"/>
  <c r="F37" i="46"/>
  <c r="K37" i="46"/>
  <c r="D37" i="46"/>
  <c r="J36" i="46"/>
  <c r="I36" i="46"/>
  <c r="L36" i="46" s="1"/>
  <c r="H36" i="46"/>
  <c r="G36" i="46"/>
  <c r="F36" i="46"/>
  <c r="K36" i="46" s="1"/>
  <c r="J35" i="46"/>
  <c r="I35" i="46"/>
  <c r="L35" i="46"/>
  <c r="H35" i="46"/>
  <c r="G35" i="46"/>
  <c r="K35" i="46" s="1"/>
  <c r="F35" i="46"/>
  <c r="D35" i="46"/>
  <c r="J34" i="46"/>
  <c r="I34" i="46"/>
  <c r="L34" i="46" s="1"/>
  <c r="H34" i="46"/>
  <c r="G34" i="46"/>
  <c r="F34" i="46"/>
  <c r="K34" i="46"/>
  <c r="J33" i="46"/>
  <c r="I33" i="46"/>
  <c r="L33" i="46" s="1"/>
  <c r="H33" i="46"/>
  <c r="G33" i="46"/>
  <c r="K33" i="46" s="1"/>
  <c r="F33" i="46"/>
  <c r="D33" i="46"/>
  <c r="J32" i="46"/>
  <c r="I32" i="46"/>
  <c r="L32" i="46" s="1"/>
  <c r="H32" i="46"/>
  <c r="G32" i="46"/>
  <c r="F32" i="46"/>
  <c r="J31" i="46"/>
  <c r="I31" i="46"/>
  <c r="L31" i="46" s="1"/>
  <c r="H31" i="46"/>
  <c r="G31" i="46"/>
  <c r="F31" i="46"/>
  <c r="K31" i="46"/>
  <c r="D31" i="46"/>
  <c r="J30" i="46"/>
  <c r="I30" i="46"/>
  <c r="L30" i="46" s="1"/>
  <c r="H30" i="46"/>
  <c r="G30" i="46"/>
  <c r="F30" i="46"/>
  <c r="K30" i="46" s="1"/>
  <c r="J29" i="46"/>
  <c r="I29" i="46"/>
  <c r="L29" i="46" s="1"/>
  <c r="H29" i="46"/>
  <c r="G29" i="46"/>
  <c r="F29" i="46"/>
  <c r="K29" i="46"/>
  <c r="D29" i="46"/>
  <c r="J28" i="46"/>
  <c r="I28" i="46"/>
  <c r="L28" i="46" s="1"/>
  <c r="H28" i="46"/>
  <c r="G28" i="46"/>
  <c r="F28" i="46"/>
  <c r="K28" i="46" s="1"/>
  <c r="J27" i="46"/>
  <c r="I27" i="46"/>
  <c r="L27" i="46"/>
  <c r="H27" i="46"/>
  <c r="G27" i="46"/>
  <c r="K27" i="46" s="1"/>
  <c r="F27" i="46"/>
  <c r="D27" i="46"/>
  <c r="J26" i="46"/>
  <c r="I26" i="46"/>
  <c r="L26" i="46" s="1"/>
  <c r="H26" i="46"/>
  <c r="G26" i="46"/>
  <c r="F26" i="46"/>
  <c r="K26" i="46"/>
  <c r="J25" i="46"/>
  <c r="I25" i="46"/>
  <c r="L25" i="46" s="1"/>
  <c r="H25" i="46"/>
  <c r="G25" i="46"/>
  <c r="K25" i="46" s="1"/>
  <c r="F25" i="46"/>
  <c r="D25" i="46"/>
  <c r="J24" i="46"/>
  <c r="I24" i="46"/>
  <c r="L24" i="46" s="1"/>
  <c r="H24" i="46"/>
  <c r="G24" i="46"/>
  <c r="F24" i="46"/>
  <c r="K24" i="46" s="1"/>
  <c r="J23" i="46"/>
  <c r="I23" i="46"/>
  <c r="L23" i="46" s="1"/>
  <c r="H23" i="46"/>
  <c r="G23" i="46"/>
  <c r="F23" i="46"/>
  <c r="K23" i="46"/>
  <c r="D23" i="46"/>
  <c r="J22" i="46"/>
  <c r="I22" i="46"/>
  <c r="L22" i="46"/>
  <c r="H22" i="46"/>
  <c r="G22" i="46"/>
  <c r="F22" i="46"/>
  <c r="K22" i="46" s="1"/>
  <c r="J21" i="46"/>
  <c r="I21" i="46"/>
  <c r="L21" i="46" s="1"/>
  <c r="H21" i="46"/>
  <c r="G21" i="46"/>
  <c r="F21" i="46"/>
  <c r="K21" i="46"/>
  <c r="D21" i="46"/>
  <c r="J20" i="46"/>
  <c r="I20" i="46"/>
  <c r="L20" i="46" s="1"/>
  <c r="H20" i="46"/>
  <c r="G20" i="46"/>
  <c r="F20" i="46"/>
  <c r="K20" i="46" s="1"/>
  <c r="J19" i="46"/>
  <c r="I19" i="46"/>
  <c r="L19" i="46"/>
  <c r="H19" i="46"/>
  <c r="G19" i="46"/>
  <c r="K19" i="46" s="1"/>
  <c r="F19" i="46"/>
  <c r="D19" i="46"/>
  <c r="J18" i="46"/>
  <c r="I18" i="46"/>
  <c r="L18" i="46" s="1"/>
  <c r="H18" i="46"/>
  <c r="G18" i="46"/>
  <c r="F18" i="46"/>
  <c r="K18" i="46"/>
  <c r="J17" i="46"/>
  <c r="I17" i="46"/>
  <c r="L17" i="46" s="1"/>
  <c r="H17" i="46"/>
  <c r="G17" i="46"/>
  <c r="K17" i="46" s="1"/>
  <c r="F17" i="46"/>
  <c r="D17" i="46"/>
  <c r="J16" i="46"/>
  <c r="I16" i="46"/>
  <c r="L16" i="46" s="1"/>
  <c r="H16" i="46"/>
  <c r="G16" i="46"/>
  <c r="F16" i="46"/>
  <c r="J15" i="46"/>
  <c r="I15" i="46"/>
  <c r="L15" i="46" s="1"/>
  <c r="H15" i="46"/>
  <c r="G15" i="46"/>
  <c r="F15" i="46"/>
  <c r="K15" i="46"/>
  <c r="D15" i="46"/>
  <c r="J14" i="46"/>
  <c r="I14" i="46"/>
  <c r="L14" i="46" s="1"/>
  <c r="H14" i="46"/>
  <c r="G14" i="46"/>
  <c r="K14" i="46" s="1"/>
  <c r="F14" i="46"/>
  <c r="J13" i="46"/>
  <c r="I13" i="46"/>
  <c r="L13" i="46" s="1"/>
  <c r="H13" i="46"/>
  <c r="G13" i="46"/>
  <c r="F13" i="46"/>
  <c r="K13" i="46"/>
  <c r="D13" i="46"/>
  <c r="J12" i="46"/>
  <c r="I12" i="46"/>
  <c r="L12" i="46" s="1"/>
  <c r="H12" i="46"/>
  <c r="G12" i="46"/>
  <c r="F12" i="46"/>
  <c r="K12" i="46" s="1"/>
  <c r="J11" i="46"/>
  <c r="I11" i="46"/>
  <c r="L11" i="46"/>
  <c r="H11" i="46"/>
  <c r="G11" i="46"/>
  <c r="D11" i="46"/>
  <c r="D9" i="46"/>
  <c r="D7" i="46"/>
  <c r="D5" i="46" s="1"/>
  <c r="J3" i="46"/>
  <c r="B10" i="29"/>
  <c r="A1" i="38"/>
  <c r="A1" i="35"/>
  <c r="A1" i="34"/>
  <c r="A1" i="17"/>
  <c r="A1" i="33"/>
  <c r="A1" i="32"/>
  <c r="A1" i="43"/>
  <c r="A1" i="27"/>
  <c r="A1" i="25"/>
  <c r="A1" i="24"/>
  <c r="A1" i="23"/>
  <c r="A1" i="22"/>
  <c r="A1" i="21"/>
  <c r="A1" i="37"/>
  <c r="A1" i="36"/>
  <c r="A1" i="20"/>
  <c r="A1" i="19"/>
  <c r="A1" i="18"/>
  <c r="A1" i="16"/>
  <c r="A1" i="15"/>
  <c r="A1" i="14"/>
  <c r="A1" i="30"/>
  <c r="A1" i="31"/>
  <c r="A1" i="13"/>
  <c r="A1" i="12"/>
  <c r="A1" i="45"/>
  <c r="A1" i="29"/>
  <c r="A1" i="11"/>
  <c r="A1" i="10"/>
  <c r="A1" i="8"/>
  <c r="A1" i="28"/>
  <c r="A1" i="7"/>
  <c r="A1" i="6"/>
  <c r="A1" i="5"/>
  <c r="A1" i="44"/>
  <c r="A1" i="4"/>
  <c r="A1" i="3"/>
  <c r="A1" i="2"/>
  <c r="A1" i="1"/>
  <c r="A1" i="40"/>
  <c r="A1" i="39"/>
  <c r="B10" i="38"/>
  <c r="B10" i="35"/>
  <c r="B10" i="17"/>
  <c r="B10" i="33"/>
  <c r="B10" i="32"/>
  <c r="B10" i="43"/>
  <c r="B10" i="25"/>
  <c r="B10" i="24"/>
  <c r="B10" i="23"/>
  <c r="B10" i="22"/>
  <c r="B10" i="21"/>
  <c r="B10" i="37"/>
  <c r="B10" i="36"/>
  <c r="B10" i="20"/>
  <c r="B10" i="19"/>
  <c r="B10" i="18"/>
  <c r="B10" i="16"/>
  <c r="B10" i="15"/>
  <c r="B10" i="14"/>
  <c r="B10" i="30"/>
  <c r="B10" i="31"/>
  <c r="B10" i="13"/>
  <c r="B10" i="12"/>
  <c r="B10" i="45"/>
  <c r="B10" i="11"/>
  <c r="B10" i="10"/>
  <c r="B10" i="28"/>
  <c r="B10" i="7"/>
  <c r="B10" i="6"/>
  <c r="B10" i="5"/>
  <c r="B10" i="4"/>
  <c r="B10" i="3"/>
  <c r="B10" i="2"/>
  <c r="B10" i="1"/>
  <c r="F31" i="44"/>
  <c r="I31" i="45"/>
  <c r="H31" i="45"/>
  <c r="E32" i="45" s="1"/>
  <c r="G31" i="45"/>
  <c r="F31" i="45"/>
  <c r="E31" i="45"/>
  <c r="D31" i="45"/>
  <c r="D32" i="45" s="1"/>
  <c r="I31" i="44"/>
  <c r="H31" i="44"/>
  <c r="G31" i="44"/>
  <c r="E31" i="44"/>
  <c r="D31" i="44"/>
  <c r="D32" i="44"/>
  <c r="B10" i="44"/>
  <c r="I31" i="38"/>
  <c r="H31" i="38"/>
  <c r="H32" i="38" s="1"/>
  <c r="G31" i="38"/>
  <c r="F31" i="38"/>
  <c r="E31" i="38"/>
  <c r="D31" i="38"/>
  <c r="D32" i="38" s="1"/>
  <c r="I31" i="37"/>
  <c r="H31" i="37"/>
  <c r="H32" i="37" s="1"/>
  <c r="G31" i="37"/>
  <c r="G32" i="37"/>
  <c r="F31" i="37"/>
  <c r="E31" i="37"/>
  <c r="D31" i="37"/>
  <c r="E32" i="37" s="1"/>
  <c r="I31" i="36"/>
  <c r="H31" i="36"/>
  <c r="G31" i="36"/>
  <c r="F31" i="36"/>
  <c r="D32" i="36" s="1"/>
  <c r="E31" i="36"/>
  <c r="D31" i="36"/>
  <c r="E32" i="36" s="1"/>
  <c r="I31" i="35"/>
  <c r="H31" i="35"/>
  <c r="G31" i="35"/>
  <c r="F31" i="35"/>
  <c r="E31" i="35"/>
  <c r="D31" i="35"/>
  <c r="I31" i="20"/>
  <c r="H31" i="20"/>
  <c r="G31" i="20"/>
  <c r="F31" i="20"/>
  <c r="E31" i="20"/>
  <c r="D31" i="20"/>
  <c r="I31" i="19"/>
  <c r="H31" i="19"/>
  <c r="G31" i="19"/>
  <c r="F31" i="19"/>
  <c r="E31" i="19"/>
  <c r="D31" i="19"/>
  <c r="I31" i="24"/>
  <c r="H31" i="24"/>
  <c r="G31" i="24"/>
  <c r="F31" i="24"/>
  <c r="E31" i="24"/>
  <c r="D31" i="24"/>
  <c r="D32" i="24"/>
  <c r="I31" i="23"/>
  <c r="H31" i="23"/>
  <c r="H32" i="23"/>
  <c r="G31" i="23"/>
  <c r="F31" i="23"/>
  <c r="F32" i="23" s="1"/>
  <c r="E31" i="23"/>
  <c r="E32" i="23" s="1"/>
  <c r="D31" i="23"/>
  <c r="D32" i="23" s="1"/>
  <c r="H31" i="22"/>
  <c r="G31" i="22"/>
  <c r="F31" i="22"/>
  <c r="E31" i="22"/>
  <c r="D31" i="22"/>
  <c r="I31" i="21"/>
  <c r="H31" i="21"/>
  <c r="G31" i="21"/>
  <c r="F31" i="21"/>
  <c r="E31" i="21"/>
  <c r="D31" i="21"/>
  <c r="I31" i="18"/>
  <c r="H31" i="18"/>
  <c r="G31" i="18"/>
  <c r="F31" i="18"/>
  <c r="E31" i="18"/>
  <c r="D31" i="18"/>
  <c r="H32" i="18" s="1"/>
  <c r="I31" i="34"/>
  <c r="H31" i="34"/>
  <c r="H32" i="34"/>
  <c r="G31" i="34"/>
  <c r="F31" i="34"/>
  <c r="E32" i="34" s="1"/>
  <c r="F32" i="34"/>
  <c r="E31" i="34"/>
  <c r="D31" i="34"/>
  <c r="B10" i="34"/>
  <c r="I31" i="33"/>
  <c r="H31" i="33"/>
  <c r="G31" i="33"/>
  <c r="F31" i="33"/>
  <c r="E31" i="33"/>
  <c r="D31" i="33"/>
  <c r="F32" i="33" s="1"/>
  <c r="I31" i="32"/>
  <c r="H31" i="32"/>
  <c r="G31" i="32"/>
  <c r="G32" i="32"/>
  <c r="F31" i="32"/>
  <c r="E31" i="32"/>
  <c r="D31" i="32"/>
  <c r="F32" i="32" s="1"/>
  <c r="I31" i="17"/>
  <c r="H31" i="17"/>
  <c r="G31" i="17"/>
  <c r="F31" i="17"/>
  <c r="E31" i="17"/>
  <c r="E32" i="17" s="1"/>
  <c r="D31" i="17"/>
  <c r="I31" i="16"/>
  <c r="H31" i="16"/>
  <c r="G31" i="16"/>
  <c r="F31" i="16"/>
  <c r="E31" i="16"/>
  <c r="D31" i="16"/>
  <c r="I31" i="15"/>
  <c r="H31" i="15"/>
  <c r="G31" i="15"/>
  <c r="G32" i="15" s="1"/>
  <c r="F31" i="15"/>
  <c r="E31" i="15"/>
  <c r="D31" i="15"/>
  <c r="H31" i="14"/>
  <c r="G31" i="14"/>
  <c r="F31" i="14"/>
  <c r="E31" i="14"/>
  <c r="D31" i="14"/>
  <c r="G32" i="14" s="1"/>
  <c r="I31" i="43"/>
  <c r="H31" i="43"/>
  <c r="H32" i="43" s="1"/>
  <c r="G31" i="43"/>
  <c r="F31" i="43"/>
  <c r="E31" i="43"/>
  <c r="D31" i="43"/>
  <c r="G32" i="43" s="1"/>
  <c r="I31" i="31"/>
  <c r="H31" i="31"/>
  <c r="G31" i="31"/>
  <c r="F31" i="31"/>
  <c r="E31" i="31"/>
  <c r="D31" i="31"/>
  <c r="I31" i="30"/>
  <c r="H31" i="30"/>
  <c r="G31" i="30"/>
  <c r="F31" i="30"/>
  <c r="E31" i="30"/>
  <c r="E32" i="30" s="1"/>
  <c r="D31" i="30"/>
  <c r="F32" i="30" s="1"/>
  <c r="I31" i="29"/>
  <c r="H31" i="29"/>
  <c r="G31" i="29"/>
  <c r="F31" i="29"/>
  <c r="E31" i="29"/>
  <c r="D31" i="29"/>
  <c r="I31" i="11"/>
  <c r="H31" i="11"/>
  <c r="G31" i="11"/>
  <c r="F31" i="11"/>
  <c r="F32" i="11" s="1"/>
  <c r="E31" i="11"/>
  <c r="D31" i="11"/>
  <c r="I31" i="10"/>
  <c r="H31" i="10"/>
  <c r="G31" i="10"/>
  <c r="F31" i="10"/>
  <c r="E31" i="10"/>
  <c r="D31" i="10"/>
  <c r="H31" i="8"/>
  <c r="G31" i="8"/>
  <c r="F31" i="8"/>
  <c r="E31" i="8"/>
  <c r="D31" i="8"/>
  <c r="I31" i="25"/>
  <c r="H31" i="25"/>
  <c r="G31" i="25"/>
  <c r="F31" i="25"/>
  <c r="E31" i="25"/>
  <c r="D31" i="25"/>
  <c r="F32" i="25" s="1"/>
  <c r="I31" i="2"/>
  <c r="H31" i="2"/>
  <c r="G31" i="2"/>
  <c r="I9" i="46" s="1"/>
  <c r="F31" i="2"/>
  <c r="E31" i="2"/>
  <c r="D31" i="2"/>
  <c r="F9" i="46" s="1"/>
  <c r="I31" i="27"/>
  <c r="H31" i="27"/>
  <c r="H32" i="27" s="1"/>
  <c r="G31" i="27"/>
  <c r="F31" i="27"/>
  <c r="E31" i="27"/>
  <c r="D31" i="27"/>
  <c r="B10" i="27"/>
  <c r="I31" i="5"/>
  <c r="H31" i="5"/>
  <c r="G31" i="5"/>
  <c r="F31" i="5"/>
  <c r="E31" i="5"/>
  <c r="E32" i="5" s="1"/>
  <c r="D31" i="5"/>
  <c r="H32" i="5" s="1"/>
  <c r="I31" i="4"/>
  <c r="H31" i="4"/>
  <c r="H32" i="4" s="1"/>
  <c r="G31" i="4"/>
  <c r="F31" i="4"/>
  <c r="E31" i="4"/>
  <c r="D31" i="4"/>
  <c r="I31" i="7"/>
  <c r="H31" i="7"/>
  <c r="H32" i="7" s="1"/>
  <c r="G31" i="7"/>
  <c r="F31" i="7"/>
  <c r="E31" i="7"/>
  <c r="D31" i="7"/>
  <c r="I31" i="28"/>
  <c r="H31" i="28"/>
  <c r="G31" i="28"/>
  <c r="F31" i="28"/>
  <c r="E31" i="28"/>
  <c r="D31" i="28"/>
  <c r="H32" i="28" s="1"/>
  <c r="I31" i="6"/>
  <c r="H31" i="6"/>
  <c r="G31" i="6"/>
  <c r="F31" i="6"/>
  <c r="E31" i="6"/>
  <c r="D31" i="6"/>
  <c r="H32" i="6" s="1"/>
  <c r="I31" i="1"/>
  <c r="H31" i="1"/>
  <c r="G31" i="1"/>
  <c r="I7" i="46" s="1"/>
  <c r="F31" i="1"/>
  <c r="E31" i="1"/>
  <c r="G7" i="46" s="1"/>
  <c r="D31" i="1"/>
  <c r="I31" i="3"/>
  <c r="H31" i="3"/>
  <c r="G31" i="3"/>
  <c r="F31" i="3"/>
  <c r="E31" i="3"/>
  <c r="D31" i="3"/>
  <c r="I30" i="40"/>
  <c r="H30" i="40"/>
  <c r="G30" i="40"/>
  <c r="F30" i="40"/>
  <c r="E30" i="40"/>
  <c r="D30" i="40"/>
  <c r="I29" i="40"/>
  <c r="H29" i="40"/>
  <c r="G29" i="40"/>
  <c r="F29" i="40"/>
  <c r="E29" i="40"/>
  <c r="D29" i="40"/>
  <c r="I28" i="40"/>
  <c r="H28" i="40"/>
  <c r="G28" i="40"/>
  <c r="F28" i="40"/>
  <c r="E28" i="40"/>
  <c r="D28" i="40"/>
  <c r="I27" i="40"/>
  <c r="H27" i="40"/>
  <c r="G27" i="40"/>
  <c r="F27" i="40"/>
  <c r="E27" i="40"/>
  <c r="D27" i="40"/>
  <c r="I26" i="40"/>
  <c r="H26" i="40"/>
  <c r="G26" i="40"/>
  <c r="F26" i="40"/>
  <c r="E26" i="40"/>
  <c r="D26" i="40"/>
  <c r="I25" i="40"/>
  <c r="H25" i="40"/>
  <c r="G25" i="40"/>
  <c r="F25" i="40"/>
  <c r="E25" i="40"/>
  <c r="D25" i="40"/>
  <c r="I24" i="40"/>
  <c r="H24" i="40"/>
  <c r="G24" i="40"/>
  <c r="F24" i="40"/>
  <c r="E24" i="40"/>
  <c r="D24" i="40"/>
  <c r="I23" i="40"/>
  <c r="H23" i="40"/>
  <c r="G23" i="40"/>
  <c r="F23" i="40"/>
  <c r="E23" i="40"/>
  <c r="D23" i="40"/>
  <c r="I22" i="40"/>
  <c r="H22" i="40"/>
  <c r="G22" i="40"/>
  <c r="F22" i="40"/>
  <c r="E22" i="40"/>
  <c r="D22" i="40"/>
  <c r="I20" i="40"/>
  <c r="E20" i="40"/>
  <c r="D20" i="40"/>
  <c r="I15" i="40"/>
  <c r="I14" i="40"/>
  <c r="I13" i="40"/>
  <c r="G16" i="40"/>
  <c r="G15" i="40"/>
  <c r="G14" i="40"/>
  <c r="G13" i="40"/>
  <c r="E16" i="40"/>
  <c r="E15" i="40"/>
  <c r="E14" i="40"/>
  <c r="E13" i="40"/>
  <c r="E12" i="40"/>
  <c r="C16" i="40"/>
  <c r="C15" i="40"/>
  <c r="C14" i="40"/>
  <c r="C13" i="40"/>
  <c r="C12" i="40"/>
  <c r="B9" i="40"/>
  <c r="H30" i="39"/>
  <c r="G30" i="39"/>
  <c r="F30" i="39"/>
  <c r="E30" i="39"/>
  <c r="D30" i="39"/>
  <c r="I29" i="39"/>
  <c r="H29" i="39"/>
  <c r="G29" i="39"/>
  <c r="F29" i="39"/>
  <c r="E29" i="39"/>
  <c r="D29" i="39"/>
  <c r="I28" i="39"/>
  <c r="H28" i="39"/>
  <c r="G28" i="39"/>
  <c r="F28" i="39"/>
  <c r="E28" i="39"/>
  <c r="D28" i="39"/>
  <c r="H27" i="39"/>
  <c r="G27" i="39"/>
  <c r="F27" i="39"/>
  <c r="F27" i="41" s="1"/>
  <c r="E27" i="39"/>
  <c r="D27" i="39"/>
  <c r="D27" i="41" s="1"/>
  <c r="H26" i="39"/>
  <c r="G26" i="39"/>
  <c r="F26" i="39"/>
  <c r="F26" i="41" s="1"/>
  <c r="E26" i="39"/>
  <c r="I25" i="39"/>
  <c r="H25" i="39"/>
  <c r="G25" i="39"/>
  <c r="F25" i="39"/>
  <c r="E25" i="39"/>
  <c r="D25" i="39"/>
  <c r="I24" i="39"/>
  <c r="H24" i="39"/>
  <c r="G24" i="39"/>
  <c r="F24" i="39"/>
  <c r="E24" i="39"/>
  <c r="D24" i="39"/>
  <c r="H23" i="39"/>
  <c r="G23" i="39"/>
  <c r="F23" i="39"/>
  <c r="E23" i="39"/>
  <c r="D23" i="39"/>
  <c r="I22" i="39"/>
  <c r="H22" i="39"/>
  <c r="G22" i="39"/>
  <c r="F22" i="39"/>
  <c r="E22" i="39"/>
  <c r="D22" i="39"/>
  <c r="I20" i="39"/>
  <c r="E20" i="39"/>
  <c r="D20" i="39"/>
  <c r="I15" i="39"/>
  <c r="I14" i="39"/>
  <c r="I13" i="39"/>
  <c r="G16" i="39"/>
  <c r="G15" i="39"/>
  <c r="G14" i="39"/>
  <c r="G13" i="39"/>
  <c r="E16" i="39"/>
  <c r="E15" i="39"/>
  <c r="E14" i="39"/>
  <c r="E13" i="39"/>
  <c r="E12" i="39"/>
  <c r="C16" i="39"/>
  <c r="C15" i="39"/>
  <c r="C14" i="39"/>
  <c r="C13" i="39"/>
  <c r="C12" i="39"/>
  <c r="B9" i="39"/>
  <c r="B6" i="40"/>
  <c r="B6" i="39"/>
  <c r="I31" i="13"/>
  <c r="H31" i="13"/>
  <c r="G31" i="13"/>
  <c r="F31" i="13"/>
  <c r="E31" i="13"/>
  <c r="D31" i="13"/>
  <c r="I31" i="12"/>
  <c r="H31" i="12"/>
  <c r="G31" i="12"/>
  <c r="F31" i="12"/>
  <c r="E31" i="12"/>
  <c r="D31" i="12"/>
  <c r="H32" i="12" s="1"/>
  <c r="H32" i="44"/>
  <c r="E32" i="32"/>
  <c r="E32" i="44"/>
  <c r="G32" i="44"/>
  <c r="F32" i="44"/>
  <c r="E32" i="1"/>
  <c r="G8" i="46" s="1"/>
  <c r="F32" i="1"/>
  <c r="H8" i="46" s="1"/>
  <c r="H32" i="10"/>
  <c r="D32" i="21"/>
  <c r="G32" i="35"/>
  <c r="G32" i="38" l="1"/>
  <c r="F32" i="38"/>
  <c r="E32" i="38"/>
  <c r="H32" i="35"/>
  <c r="E32" i="35"/>
  <c r="F32" i="17"/>
  <c r="H32" i="17"/>
  <c r="G32" i="17"/>
  <c r="D32" i="17"/>
  <c r="E27" i="41"/>
  <c r="F29" i="41"/>
  <c r="D32" i="32"/>
  <c r="H32" i="32"/>
  <c r="I29" i="41"/>
  <c r="D32" i="43"/>
  <c r="E32" i="43"/>
  <c r="F32" i="43"/>
  <c r="G26" i="41"/>
  <c r="H26" i="41"/>
  <c r="D30" i="41"/>
  <c r="E31" i="40"/>
  <c r="D32" i="27"/>
  <c r="G32" i="27"/>
  <c r="G22" i="41"/>
  <c r="G28" i="41"/>
  <c r="G30" i="41"/>
  <c r="G15" i="41"/>
  <c r="H22" i="41"/>
  <c r="I24" i="41"/>
  <c r="C13" i="41"/>
  <c r="G16" i="41"/>
  <c r="I22" i="41"/>
  <c r="E25" i="41"/>
  <c r="I14" i="41"/>
  <c r="E23" i="41"/>
  <c r="C16" i="41"/>
  <c r="I15" i="41"/>
  <c r="E28" i="41"/>
  <c r="E30" i="41"/>
  <c r="I25" i="41"/>
  <c r="F28" i="41"/>
  <c r="H32" i="25"/>
  <c r="H28" i="41"/>
  <c r="H30" i="41"/>
  <c r="F31" i="40"/>
  <c r="B6" i="41"/>
  <c r="D3" i="46" s="1"/>
  <c r="G32" i="23"/>
  <c r="H32" i="21"/>
  <c r="F32" i="20"/>
  <c r="G32" i="19"/>
  <c r="F32" i="18"/>
  <c r="E32" i="16"/>
  <c r="F32" i="16"/>
  <c r="D32" i="15"/>
  <c r="E32" i="14"/>
  <c r="G32" i="13"/>
  <c r="D26" i="41"/>
  <c r="G32" i="45"/>
  <c r="H32" i="29"/>
  <c r="G32" i="29"/>
  <c r="H32" i="11"/>
  <c r="F32" i="8"/>
  <c r="I31" i="8"/>
  <c r="E32" i="28"/>
  <c r="G32" i="28"/>
  <c r="D32" i="7"/>
  <c r="F32" i="7"/>
  <c r="G32" i="7"/>
  <c r="E32" i="6"/>
  <c r="F32" i="5"/>
  <c r="H31" i="39"/>
  <c r="J5" i="46" s="1"/>
  <c r="G25" i="41"/>
  <c r="E20" i="41"/>
  <c r="E14" i="41"/>
  <c r="E32" i="4"/>
  <c r="D32" i="4"/>
  <c r="H23" i="41"/>
  <c r="I23" i="41"/>
  <c r="E15" i="41"/>
  <c r="D22" i="41"/>
  <c r="L9" i="46"/>
  <c r="E32" i="2"/>
  <c r="G10" i="46" s="1"/>
  <c r="D24" i="41"/>
  <c r="E26" i="41"/>
  <c r="G13" i="41"/>
  <c r="G14" i="41"/>
  <c r="D32" i="1"/>
  <c r="F8" i="46" s="1"/>
  <c r="K8" i="46" s="1"/>
  <c r="C14" i="41"/>
  <c r="L7" i="46"/>
  <c r="E24" i="41"/>
  <c r="I13" i="41"/>
  <c r="G31" i="40"/>
  <c r="F23" i="41"/>
  <c r="F25" i="41"/>
  <c r="E16" i="41"/>
  <c r="I20" i="41"/>
  <c r="G23" i="41"/>
  <c r="G27" i="41"/>
  <c r="I31" i="40"/>
  <c r="B9" i="41"/>
  <c r="H27" i="41"/>
  <c r="G29" i="41"/>
  <c r="H25" i="41"/>
  <c r="C12" i="41"/>
  <c r="I27" i="41"/>
  <c r="H29" i="41"/>
  <c r="G12" i="41"/>
  <c r="F22" i="41"/>
  <c r="I12" i="41"/>
  <c r="I28" i="41"/>
  <c r="D29" i="41"/>
  <c r="D20" i="41"/>
  <c r="E13" i="41"/>
  <c r="G32" i="25"/>
  <c r="E32" i="25"/>
  <c r="G32" i="21"/>
  <c r="F32" i="21"/>
  <c r="K32" i="46"/>
  <c r="F32" i="3"/>
  <c r="E32" i="3"/>
  <c r="F11" i="46"/>
  <c r="K11" i="46" s="1"/>
  <c r="D32" i="3"/>
  <c r="D32" i="10"/>
  <c r="G32" i="10"/>
  <c r="F32" i="10"/>
  <c r="D25" i="41"/>
  <c r="H32" i="8"/>
  <c r="F32" i="13"/>
  <c r="E32" i="13"/>
  <c r="D32" i="13"/>
  <c r="F32" i="6"/>
  <c r="G32" i="6"/>
  <c r="E32" i="7"/>
  <c r="D32" i="5"/>
  <c r="E32" i="31"/>
  <c r="H32" i="15"/>
  <c r="E32" i="21"/>
  <c r="H32" i="24"/>
  <c r="H32" i="36"/>
  <c r="F32" i="36"/>
  <c r="G32" i="36"/>
  <c r="G32" i="8"/>
  <c r="D31" i="39"/>
  <c r="F31" i="39"/>
  <c r="E29" i="41"/>
  <c r="H31" i="40"/>
  <c r="G32" i="3"/>
  <c r="D32" i="6"/>
  <c r="G32" i="5"/>
  <c r="D32" i="33"/>
  <c r="G32" i="33"/>
  <c r="H32" i="33"/>
  <c r="E32" i="33"/>
  <c r="G32" i="34"/>
  <c r="D32" i="34"/>
  <c r="I31" i="14"/>
  <c r="E32" i="10"/>
  <c r="E31" i="39"/>
  <c r="E22" i="41"/>
  <c r="H32" i="3"/>
  <c r="G32" i="31"/>
  <c r="F32" i="31"/>
  <c r="H32" i="14"/>
  <c r="H32" i="19"/>
  <c r="E32" i="19"/>
  <c r="H32" i="20"/>
  <c r="G32" i="20"/>
  <c r="E32" i="20"/>
  <c r="I30" i="41"/>
  <c r="H32" i="13"/>
  <c r="E12" i="41"/>
  <c r="G9" i="46"/>
  <c r="K9" i="46" s="1"/>
  <c r="D32" i="2"/>
  <c r="F10" i="46" s="1"/>
  <c r="G32" i="2"/>
  <c r="I10" i="46" s="1"/>
  <c r="F32" i="2"/>
  <c r="H10" i="46" s="1"/>
  <c r="D32" i="8"/>
  <c r="F32" i="14"/>
  <c r="F32" i="45"/>
  <c r="D32" i="11"/>
  <c r="F32" i="19"/>
  <c r="D28" i="41"/>
  <c r="E32" i="11"/>
  <c r="G32" i="11"/>
  <c r="G32" i="16"/>
  <c r="D32" i="19"/>
  <c r="B10" i="40"/>
  <c r="D32" i="22"/>
  <c r="G32" i="22"/>
  <c r="H32" i="22"/>
  <c r="F24" i="41"/>
  <c r="H32" i="2"/>
  <c r="J10" i="46" s="1"/>
  <c r="G32" i="30"/>
  <c r="E32" i="22"/>
  <c r="H32" i="45"/>
  <c r="I26" i="41"/>
  <c r="H32" i="30"/>
  <c r="D31" i="40"/>
  <c r="D32" i="12"/>
  <c r="E32" i="12"/>
  <c r="G31" i="39"/>
  <c r="D32" i="30"/>
  <c r="F32" i="12"/>
  <c r="I31" i="39"/>
  <c r="G24" i="41"/>
  <c r="F30" i="41"/>
  <c r="F32" i="4"/>
  <c r="E32" i="15"/>
  <c r="F32" i="22"/>
  <c r="F32" i="24"/>
  <c r="G32" i="24"/>
  <c r="E32" i="24"/>
  <c r="F32" i="37"/>
  <c r="D32" i="37"/>
  <c r="D32" i="14"/>
  <c r="F32" i="28"/>
  <c r="G32" i="12"/>
  <c r="D23" i="41"/>
  <c r="H24" i="41"/>
  <c r="G32" i="4"/>
  <c r="D32" i="25"/>
  <c r="D32" i="18"/>
  <c r="G32" i="18"/>
  <c r="D32" i="20"/>
  <c r="K16" i="46"/>
  <c r="L49" i="46"/>
  <c r="K7" i="46"/>
  <c r="E32" i="27"/>
  <c r="D32" i="35"/>
  <c r="D32" i="16"/>
  <c r="H32" i="1"/>
  <c r="J8" i="46" s="1"/>
  <c r="D32" i="28"/>
  <c r="H32" i="31"/>
  <c r="F32" i="15"/>
  <c r="E32" i="18"/>
  <c r="C15" i="41"/>
  <c r="G32" i="1"/>
  <c r="I8" i="46" s="1"/>
  <c r="E32" i="8"/>
  <c r="F32" i="27"/>
  <c r="F32" i="35"/>
  <c r="E32" i="29"/>
  <c r="D32" i="31"/>
  <c r="H32" i="16"/>
  <c r="D32" i="29"/>
  <c r="F32" i="29"/>
  <c r="F32" i="40" l="1"/>
  <c r="K10" i="46"/>
  <c r="G31" i="41"/>
  <c r="I3" i="46" s="1"/>
  <c r="L3" i="46" s="1"/>
  <c r="H31" i="41"/>
  <c r="I31" i="41"/>
  <c r="E31" i="41"/>
  <c r="G3" i="46" s="1"/>
  <c r="F31" i="41"/>
  <c r="H3" i="46" s="1"/>
  <c r="B10" i="41"/>
  <c r="H32" i="40"/>
  <c r="D31" i="41"/>
  <c r="G32" i="39"/>
  <c r="I6" i="46" s="1"/>
  <c r="I5" i="46"/>
  <c r="L5" i="46" s="1"/>
  <c r="D32" i="40"/>
  <c r="G32" i="40"/>
  <c r="E32" i="39"/>
  <c r="G6" i="46" s="1"/>
  <c r="G5" i="46"/>
  <c r="L10" i="46"/>
  <c r="H5" i="46"/>
  <c r="F32" i="39"/>
  <c r="H6" i="46" s="1"/>
  <c r="F5" i="46"/>
  <c r="D32" i="39"/>
  <c r="F6" i="46" s="1"/>
  <c r="H32" i="39"/>
  <c r="J6" i="46" s="1"/>
  <c r="L8" i="46"/>
  <c r="B10" i="39"/>
  <c r="E32" i="40"/>
  <c r="H32" i="41" l="1"/>
  <c r="J4" i="46" s="1"/>
  <c r="K5" i="46"/>
  <c r="L6" i="46"/>
  <c r="K6" i="46"/>
  <c r="F3" i="46"/>
  <c r="K3" i="46" s="1"/>
  <c r="D32" i="41"/>
  <c r="F4" i="46" s="1"/>
  <c r="E32" i="41"/>
  <c r="G4" i="46" s="1"/>
  <c r="F32" i="41"/>
  <c r="H4" i="46" s="1"/>
  <c r="G32" i="41"/>
  <c r="I4" i="46" s="1"/>
  <c r="L4" i="46" l="1"/>
  <c r="K4" i="46"/>
</calcChain>
</file>

<file path=xl/sharedStrings.xml><?xml version="1.0" encoding="utf-8"?>
<sst xmlns="http://schemas.openxmlformats.org/spreadsheetml/2006/main" count="2457" uniqueCount="164">
  <si>
    <t>①指定管理者</t>
    <rPh sb="1" eb="3">
      <t>シテイ</t>
    </rPh>
    <rPh sb="3" eb="6">
      <t>カンリシャ</t>
    </rPh>
    <phoneticPr fontId="3"/>
  </si>
  <si>
    <t>地区名</t>
    <rPh sb="0" eb="3">
      <t>チクメイ</t>
    </rPh>
    <phoneticPr fontId="3"/>
  </si>
  <si>
    <t>指定管理者</t>
    <rPh sb="0" eb="2">
      <t>シテイ</t>
    </rPh>
    <rPh sb="2" eb="5">
      <t>カンリシャ</t>
    </rPh>
    <phoneticPr fontId="3"/>
  </si>
  <si>
    <t>管理戸数</t>
    <rPh sb="0" eb="2">
      <t>カンリ</t>
    </rPh>
    <rPh sb="2" eb="4">
      <t>コスウ</t>
    </rPh>
    <phoneticPr fontId="3"/>
  </si>
  <si>
    <t>全回答者数</t>
    <rPh sb="0" eb="1">
      <t>ゼン</t>
    </rPh>
    <rPh sb="1" eb="4">
      <t>カイトウシャ</t>
    </rPh>
    <rPh sb="4" eb="5">
      <t>スウ</t>
    </rPh>
    <phoneticPr fontId="3"/>
  </si>
  <si>
    <t>性別</t>
    <rPh sb="0" eb="2">
      <t>セイベツ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</si>
  <si>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</si>
  <si>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</si>
  <si>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不明</t>
    <rPh sb="0" eb="2">
      <t>フメイ</t>
    </rPh>
    <phoneticPr fontId="3"/>
  </si>
  <si>
    <t>年齢</t>
    <rPh sb="0" eb="2">
      <t>ネンレイ</t>
    </rPh>
    <phoneticPr fontId="3"/>
  </si>
  <si>
    <t>20歳未満</t>
    <rPh sb="2" eb="3">
      <t>サイ</t>
    </rPh>
    <rPh sb="3" eb="5">
      <t>ミマン</t>
    </rPh>
    <phoneticPr fontId="3"/>
  </si>
  <si>
    <t>20～29歳</t>
    <rPh sb="5" eb="6">
      <t>サイ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</si>
  <si>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</si>
  <si>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</si>
  <si>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</si>
  <si>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</si>
  <si>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</si>
  <si>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職業</t>
    <rPh sb="0" eb="2">
      <t>ショクギョウ</t>
    </rPh>
    <phoneticPr fontId="3"/>
  </si>
  <si>
    <t>自営業</t>
    <rPh sb="0" eb="3">
      <t>ジエイギョウ</t>
    </rPh>
    <phoneticPr fontId="3"/>
  </si>
  <si>
    <t>会社員</t>
    <rPh sb="0" eb="3">
      <t>カイシャイン</t>
    </rPh>
    <phoneticPr fontId="3"/>
  </si>
  <si>
    <t>公務員</t>
    <rPh sb="0" eb="3">
      <t>コウムイン</t>
    </rPh>
    <phoneticPr fontId="3"/>
  </si>
  <si>
    <t>主婦</t>
    <rPh sb="0" eb="2">
      <t>シュフ</t>
    </rPh>
    <phoneticPr fontId="3"/>
  </si>
  <si>
    <t>無職</t>
    <rPh sb="0" eb="2">
      <t>ムショク</t>
    </rPh>
    <phoneticPr fontId="3"/>
  </si>
  <si>
    <t>その他</t>
    <rPh sb="2" eb="3">
      <t>タ</t>
    </rPh>
    <phoneticPr fontId="3"/>
  </si>
  <si>
    <t>質問の内容</t>
    <rPh sb="0" eb="2">
      <t>シツモン</t>
    </rPh>
    <rPh sb="3" eb="5">
      <t>ナイヨウ</t>
    </rPh>
    <phoneticPr fontId="3"/>
  </si>
  <si>
    <t>満足</t>
    <rPh sb="0" eb="2">
      <t>マンゾク</t>
    </rPh>
    <phoneticPr fontId="3"/>
  </si>
  <si>
    <t>やや満足</t>
    <rPh sb="2" eb="4">
      <t>マンゾク</t>
    </rPh>
    <phoneticPr fontId="3"/>
  </si>
  <si>
    <t>どちらとも
いえない</t>
    <phoneticPr fontId="3"/>
  </si>
  <si>
    <t>やや不満</t>
    <rPh sb="2" eb="4">
      <t>フマン</t>
    </rPh>
    <phoneticPr fontId="3"/>
  </si>
  <si>
    <t>不満</t>
    <rPh sb="0" eb="2">
      <t>フマン</t>
    </rPh>
    <phoneticPr fontId="3"/>
  </si>
  <si>
    <t>未回答</t>
    <rPh sb="0" eb="3">
      <t>ミカイトウ</t>
    </rPh>
    <phoneticPr fontId="3"/>
  </si>
  <si>
    <t>電話・窓口対応について</t>
    <rPh sb="0" eb="2">
      <t>デンワ</t>
    </rPh>
    <rPh sb="3" eb="5">
      <t>マドグチ</t>
    </rPh>
    <rPh sb="5" eb="7">
      <t>タイオウ</t>
    </rPh>
    <phoneticPr fontId="3"/>
  </si>
  <si>
    <t>修繕必要時の対応について</t>
    <rPh sb="0" eb="2">
      <t>シュウゼン</t>
    </rPh>
    <rPh sb="2" eb="5">
      <t>ヒツヨウジ</t>
    </rPh>
    <rPh sb="6" eb="8">
      <t>タイオウ</t>
    </rPh>
    <phoneticPr fontId="3"/>
  </si>
  <si>
    <t>修繕工事の施工状況について</t>
    <rPh sb="0" eb="2">
      <t>シュウゼン</t>
    </rPh>
    <rPh sb="2" eb="4">
      <t>コウジ</t>
    </rPh>
    <rPh sb="5" eb="7">
      <t>セコウ</t>
    </rPh>
    <rPh sb="7" eb="9">
      <t>ジョウキョウ</t>
    </rPh>
    <phoneticPr fontId="3"/>
  </si>
  <si>
    <t>夜間休日等の緊急事態対応について</t>
    <rPh sb="0" eb="2">
      <t>ヤカン</t>
    </rPh>
    <rPh sb="2" eb="4">
      <t>キュウジツ</t>
    </rPh>
    <rPh sb="4" eb="5">
      <t>トウ</t>
    </rPh>
    <rPh sb="6" eb="8">
      <t>キンキュウ</t>
    </rPh>
    <rPh sb="8" eb="10">
      <t>ジタイ</t>
    </rPh>
    <rPh sb="10" eb="12">
      <t>タイオウ</t>
    </rPh>
    <phoneticPr fontId="3"/>
  </si>
  <si>
    <t>建物の維持管理状況について</t>
    <rPh sb="0" eb="2">
      <t>タテモノ</t>
    </rPh>
    <rPh sb="3" eb="5">
      <t>イジ</t>
    </rPh>
    <rPh sb="5" eb="7">
      <t>カンリ</t>
    </rPh>
    <rPh sb="7" eb="9">
      <t>ジョウキョウ</t>
    </rPh>
    <phoneticPr fontId="3"/>
  </si>
  <si>
    <t>共同施設の管理状況について</t>
    <rPh sb="0" eb="2">
      <t>キョウドウ</t>
    </rPh>
    <rPh sb="2" eb="4">
      <t>シセツ</t>
    </rPh>
    <rPh sb="5" eb="7">
      <t>カンリ</t>
    </rPh>
    <rPh sb="7" eb="9">
      <t>ジョウキョウ</t>
    </rPh>
    <phoneticPr fontId="3"/>
  </si>
  <si>
    <t>個人情報・プライバシーへの配慮について</t>
    <rPh sb="0" eb="2">
      <t>コジン</t>
    </rPh>
    <rPh sb="2" eb="4">
      <t>ジョウホウ</t>
    </rPh>
    <rPh sb="13" eb="15">
      <t>ハイリョ</t>
    </rPh>
    <phoneticPr fontId="3"/>
  </si>
  <si>
    <t>合計（件）</t>
    <rPh sb="0" eb="2">
      <t>ゴウケイ</t>
    </rPh>
    <rPh sb="3" eb="4">
      <t>ケン</t>
    </rPh>
    <phoneticPr fontId="3"/>
  </si>
  <si>
    <t>割合（％）</t>
    <rPh sb="0" eb="2">
      <t>ワリアイ</t>
    </rPh>
    <phoneticPr fontId="3"/>
  </si>
  <si>
    <t>②モニタリング回答者等</t>
    <rPh sb="7" eb="10">
      <t>カイトウシャ</t>
    </rPh>
    <rPh sb="10" eb="11">
      <t>トウ</t>
    </rPh>
    <phoneticPr fontId="3"/>
  </si>
  <si>
    <t>調査対象者</t>
    <rPh sb="0" eb="2">
      <t>チョウサ</t>
    </rPh>
    <rPh sb="2" eb="5">
      <t>タイショウシャ</t>
    </rPh>
    <phoneticPr fontId="3"/>
  </si>
  <si>
    <t>指定管理者制度の導入について</t>
    <rPh sb="0" eb="2">
      <t>シテイ</t>
    </rPh>
    <rPh sb="2" eb="5">
      <t>カンリシャ</t>
    </rPh>
    <rPh sb="5" eb="7">
      <t>セイド</t>
    </rPh>
    <rPh sb="8" eb="10">
      <t>ドウニュウ</t>
    </rPh>
    <phoneticPr fontId="3"/>
  </si>
  <si>
    <t>知らなかった</t>
    <rPh sb="0" eb="1">
      <t>シ</t>
    </rPh>
    <phoneticPr fontId="3"/>
  </si>
  <si>
    <t>維持管理以外の対応について</t>
    <rPh sb="0" eb="2">
      <t>イジ</t>
    </rPh>
    <rPh sb="2" eb="4">
      <t>カンリ</t>
    </rPh>
    <rPh sb="4" eb="6">
      <t>イガイ</t>
    </rPh>
    <rPh sb="7" eb="9">
      <t>タイオウ</t>
    </rPh>
    <phoneticPr fontId="3"/>
  </si>
  <si>
    <t>指定管理者の全般的な管理状況について</t>
    <rPh sb="0" eb="2">
      <t>シテイ</t>
    </rPh>
    <rPh sb="2" eb="5">
      <t>カンリシャ</t>
    </rPh>
    <rPh sb="6" eb="9">
      <t>ゼンパンテキ</t>
    </rPh>
    <rPh sb="10" eb="12">
      <t>カンリ</t>
    </rPh>
    <rPh sb="12" eb="14">
      <t>ジョウキョウ</t>
    </rPh>
    <phoneticPr fontId="3"/>
  </si>
  <si>
    <t>③回答集計</t>
    <rPh sb="1" eb="3">
      <t>カイトウ</t>
    </rPh>
    <rPh sb="3" eb="5">
      <t>シュウケイ</t>
    </rPh>
    <phoneticPr fontId="3"/>
  </si>
  <si>
    <t>知っていた</t>
    <rPh sb="0" eb="1">
      <t>シ</t>
    </rPh>
    <phoneticPr fontId="3"/>
  </si>
  <si>
    <t>岩見沢市</t>
    <rPh sb="0" eb="4">
      <t>イワミザワシ</t>
    </rPh>
    <phoneticPr fontId="3"/>
  </si>
  <si>
    <t>（株）セキュメント</t>
    <rPh sb="0" eb="3">
      <t>カブ</t>
    </rPh>
    <phoneticPr fontId="3"/>
  </si>
  <si>
    <t>美唄市</t>
    <rPh sb="0" eb="3">
      <t>ビバイシ</t>
    </rPh>
    <phoneticPr fontId="3"/>
  </si>
  <si>
    <t>芦別市</t>
    <rPh sb="0" eb="3">
      <t>アシベツシ</t>
    </rPh>
    <phoneticPr fontId="3"/>
  </si>
  <si>
    <t>赤平市</t>
    <rPh sb="0" eb="3">
      <t>アカビラシ</t>
    </rPh>
    <phoneticPr fontId="3"/>
  </si>
  <si>
    <t>滝川市</t>
    <rPh sb="0" eb="3">
      <t>タキカワシ</t>
    </rPh>
    <phoneticPr fontId="3"/>
  </si>
  <si>
    <t>砂川市</t>
    <rPh sb="0" eb="3">
      <t>スナガワシ</t>
    </rPh>
    <phoneticPr fontId="3"/>
  </si>
  <si>
    <t>深川市</t>
    <rPh sb="0" eb="3">
      <t>フカガワシ</t>
    </rPh>
    <phoneticPr fontId="3"/>
  </si>
  <si>
    <t>札幌圏</t>
    <rPh sb="0" eb="2">
      <t>サッポロ</t>
    </rPh>
    <rPh sb="2" eb="3">
      <t>ケン</t>
    </rPh>
    <phoneticPr fontId="3"/>
  </si>
  <si>
    <t>小樽市</t>
    <rPh sb="0" eb="3">
      <t>オタルシ</t>
    </rPh>
    <phoneticPr fontId="3"/>
  </si>
  <si>
    <t>函館圏</t>
    <rPh sb="0" eb="2">
      <t>ハコダテ</t>
    </rPh>
    <rPh sb="2" eb="3">
      <t>ケン</t>
    </rPh>
    <phoneticPr fontId="3"/>
  </si>
  <si>
    <t>（一財）函館市住宅都市施設公社</t>
    <rPh sb="1" eb="2">
      <t>イチ</t>
    </rPh>
    <rPh sb="2" eb="3">
      <t>ザイ</t>
    </rPh>
    <rPh sb="4" eb="7">
      <t>ハコダテシ</t>
    </rPh>
    <rPh sb="7" eb="9">
      <t>ジュウタク</t>
    </rPh>
    <rPh sb="9" eb="11">
      <t>トシ</t>
    </rPh>
    <rPh sb="11" eb="13">
      <t>シセツ</t>
    </rPh>
    <rPh sb="13" eb="15">
      <t>コウシャ</t>
    </rPh>
    <phoneticPr fontId="3"/>
  </si>
  <si>
    <t>江差町</t>
    <rPh sb="0" eb="3">
      <t>エサシチョウ</t>
    </rPh>
    <phoneticPr fontId="3"/>
  </si>
  <si>
    <t>名寄市</t>
    <rPh sb="0" eb="3">
      <t>ナヨロシ</t>
    </rPh>
    <phoneticPr fontId="3"/>
  </si>
  <si>
    <t>稚内市</t>
    <rPh sb="0" eb="3">
      <t>ワッカナイシ</t>
    </rPh>
    <phoneticPr fontId="3"/>
  </si>
  <si>
    <t>帯広圏</t>
    <rPh sb="0" eb="2">
      <t>オビヒロ</t>
    </rPh>
    <rPh sb="2" eb="3">
      <t>ケン</t>
    </rPh>
    <phoneticPr fontId="3"/>
  </si>
  <si>
    <t>根室市</t>
    <rPh sb="0" eb="3">
      <t>ネムロシ</t>
    </rPh>
    <phoneticPr fontId="3"/>
  </si>
  <si>
    <t>渡辺建設工業（株）</t>
    <rPh sb="0" eb="2">
      <t>ワタナベ</t>
    </rPh>
    <rPh sb="2" eb="4">
      <t>ケンセツ</t>
    </rPh>
    <rPh sb="4" eb="6">
      <t>コウギョウ</t>
    </rPh>
    <rPh sb="6" eb="9">
      <t>カブ</t>
    </rPh>
    <phoneticPr fontId="3"/>
  </si>
  <si>
    <t>中標津町</t>
    <rPh sb="0" eb="4">
      <t>ナカシベツチョウ</t>
    </rPh>
    <phoneticPr fontId="3"/>
  </si>
  <si>
    <t>夕張市</t>
    <rPh sb="0" eb="3">
      <t>ユウバリシ</t>
    </rPh>
    <phoneticPr fontId="3"/>
  </si>
  <si>
    <t>南幌町</t>
    <rPh sb="0" eb="3">
      <t>ナンポロチョウ</t>
    </rPh>
    <phoneticPr fontId="3"/>
  </si>
  <si>
    <t>沼田町</t>
    <rPh sb="0" eb="3">
      <t>ヌマタチョウ</t>
    </rPh>
    <phoneticPr fontId="3"/>
  </si>
  <si>
    <t>新ひだか町</t>
    <rPh sb="0" eb="1">
      <t>シン</t>
    </rPh>
    <rPh sb="4" eb="5">
      <t>チョウ</t>
    </rPh>
    <phoneticPr fontId="3"/>
  </si>
  <si>
    <t>士別市</t>
    <rPh sb="0" eb="3">
      <t>シベツシ</t>
    </rPh>
    <phoneticPr fontId="3"/>
  </si>
  <si>
    <t>富良野市</t>
    <rPh sb="0" eb="4">
      <t>フラノシ</t>
    </rPh>
    <phoneticPr fontId="3"/>
  </si>
  <si>
    <t>苫前町</t>
    <rPh sb="0" eb="3">
      <t>トママエチョウ</t>
    </rPh>
    <phoneticPr fontId="3"/>
  </si>
  <si>
    <t>公募地区計</t>
    <rPh sb="0" eb="2">
      <t>コウボ</t>
    </rPh>
    <rPh sb="2" eb="4">
      <t>チク</t>
    </rPh>
    <rPh sb="4" eb="5">
      <t>ケイ</t>
    </rPh>
    <phoneticPr fontId="3"/>
  </si>
  <si>
    <t>任意指定地区計</t>
    <rPh sb="0" eb="2">
      <t>ニンイ</t>
    </rPh>
    <rPh sb="2" eb="4">
      <t>シテイ</t>
    </rPh>
    <rPh sb="4" eb="6">
      <t>チク</t>
    </rPh>
    <rPh sb="6" eb="7">
      <t>ケイ</t>
    </rPh>
    <phoneticPr fontId="3"/>
  </si>
  <si>
    <t>ｴﾑｴﾑｴｽﾏﾝｼｮﾝﾏﾈｰｼﾞﾒﾝﾄｻｰﾋﾞｽ（株）</t>
    <rPh sb="24" eb="27">
      <t>カブ</t>
    </rPh>
    <phoneticPr fontId="3"/>
  </si>
  <si>
    <t>どちらともいえない</t>
    <phoneticPr fontId="3"/>
  </si>
  <si>
    <t>木古内町</t>
    <rPh sb="0" eb="4">
      <t>キコナイチョウ</t>
    </rPh>
    <phoneticPr fontId="3"/>
  </si>
  <si>
    <t>どちらとも
いえない</t>
    <phoneticPr fontId="3"/>
  </si>
  <si>
    <t>（一財）北海道住宅管理公社</t>
    <rPh sb="0" eb="4">
      <t>イチザイ</t>
    </rPh>
    <rPh sb="4" eb="7">
      <t>ホッカイドウ</t>
    </rPh>
    <rPh sb="7" eb="9">
      <t>ジュウタク</t>
    </rPh>
    <rPh sb="9" eb="11">
      <t>カンリ</t>
    </rPh>
    <rPh sb="11" eb="13">
      <t>コウシャ</t>
    </rPh>
    <phoneticPr fontId="3"/>
  </si>
  <si>
    <t>倶知安町</t>
    <rPh sb="0" eb="3">
      <t>クッチャン</t>
    </rPh>
    <rPh sb="3" eb="4">
      <t>マチ</t>
    </rPh>
    <phoneticPr fontId="3"/>
  </si>
  <si>
    <t>岩内町</t>
    <rPh sb="0" eb="2">
      <t>イワナイ</t>
    </rPh>
    <rPh sb="2" eb="3">
      <t>マチ</t>
    </rPh>
    <phoneticPr fontId="3"/>
  </si>
  <si>
    <t>室蘭圏</t>
    <rPh sb="0" eb="2">
      <t>ムロラン</t>
    </rPh>
    <rPh sb="2" eb="3">
      <t>ケン</t>
    </rPh>
    <phoneticPr fontId="5"/>
  </si>
  <si>
    <t>浦河町</t>
    <rPh sb="0" eb="3">
      <t>ウラカワチョウ</t>
    </rPh>
    <phoneticPr fontId="3"/>
  </si>
  <si>
    <t>辻久建設、ｵｵﾌﾙ建築設計事務所ｺﾝｿ-ｼｱﾑ</t>
    <rPh sb="0" eb="4">
      <t>ツジキュウケンセツ</t>
    </rPh>
    <rPh sb="9" eb="11">
      <t>ケンチク</t>
    </rPh>
    <rPh sb="11" eb="13">
      <t>セッケイ</t>
    </rPh>
    <rPh sb="13" eb="16">
      <t>ジムショ</t>
    </rPh>
    <phoneticPr fontId="3"/>
  </si>
  <si>
    <t>北見市</t>
    <rPh sb="0" eb="3">
      <t>キ</t>
    </rPh>
    <phoneticPr fontId="3"/>
  </si>
  <si>
    <t>網走市</t>
    <rPh sb="0" eb="3">
      <t>ア</t>
    </rPh>
    <phoneticPr fontId="3"/>
  </si>
  <si>
    <t>紋別市</t>
    <rPh sb="0" eb="3">
      <t>モ</t>
    </rPh>
    <phoneticPr fontId="3"/>
  </si>
  <si>
    <t>美幌町</t>
    <rPh sb="0" eb="3">
      <t>ビ</t>
    </rPh>
    <phoneticPr fontId="3"/>
  </si>
  <si>
    <t>斜里町</t>
    <rPh sb="0" eb="3">
      <t>シャ</t>
    </rPh>
    <phoneticPr fontId="3"/>
  </si>
  <si>
    <t>遠軽町</t>
    <rPh sb="0" eb="3">
      <t>エ</t>
    </rPh>
    <phoneticPr fontId="3"/>
  </si>
  <si>
    <t>エーワン、創造設計舎コンソーシアム</t>
    <phoneticPr fontId="3"/>
  </si>
  <si>
    <t>釧路圏</t>
    <rPh sb="0" eb="2">
      <t>クシロ</t>
    </rPh>
    <rPh sb="2" eb="3">
      <t>ケン</t>
    </rPh>
    <phoneticPr fontId="4"/>
  </si>
  <si>
    <t>（株）日動</t>
    <rPh sb="0" eb="3">
      <t>カブ</t>
    </rPh>
    <rPh sb="3" eb="5">
      <t>ニチドウ</t>
    </rPh>
    <phoneticPr fontId="5"/>
  </si>
  <si>
    <t>旭川市</t>
    <rPh sb="0" eb="2">
      <t>アサヒカワ</t>
    </rPh>
    <phoneticPr fontId="3"/>
  </si>
  <si>
    <t>アライ地所（株）</t>
    <rPh sb="3" eb="5">
      <t>ジショ</t>
    </rPh>
    <rPh sb="6" eb="7">
      <t>カブ</t>
    </rPh>
    <phoneticPr fontId="3"/>
  </si>
  <si>
    <t>石塚建設興業（株）</t>
    <rPh sb="0" eb="2">
      <t>イシヅカ</t>
    </rPh>
    <rPh sb="2" eb="4">
      <t>ケンセツ</t>
    </rPh>
    <rPh sb="4" eb="6">
      <t>コウギョウ</t>
    </rPh>
    <rPh sb="7" eb="8">
      <t>カブ</t>
    </rPh>
    <phoneticPr fontId="3"/>
  </si>
  <si>
    <t>（有）藤原工産</t>
    <rPh sb="1" eb="2">
      <t>ユウ</t>
    </rPh>
    <rPh sb="3" eb="5">
      <t>フジワラ</t>
    </rPh>
    <rPh sb="5" eb="6">
      <t>コウ</t>
    </rPh>
    <rPh sb="6" eb="7">
      <t>サン</t>
    </rPh>
    <phoneticPr fontId="3"/>
  </si>
  <si>
    <t>（一財）釧路市住宅公社</t>
    <rPh sb="1" eb="2">
      <t>イチ</t>
    </rPh>
    <rPh sb="2" eb="3">
      <t>ザイ</t>
    </rPh>
    <rPh sb="4" eb="7">
      <t>クシロシ</t>
    </rPh>
    <rPh sb="7" eb="9">
      <t>ジュウタク</t>
    </rPh>
    <rPh sb="9" eb="11">
      <t>コウシャ</t>
    </rPh>
    <phoneticPr fontId="4"/>
  </si>
  <si>
    <t>苫小牧市</t>
    <rPh sb="0" eb="3">
      <t>トマコマイ</t>
    </rPh>
    <rPh sb="3" eb="4">
      <t>シ</t>
    </rPh>
    <phoneticPr fontId="5"/>
  </si>
  <si>
    <t>どちらとも
いえない</t>
    <phoneticPr fontId="3"/>
  </si>
  <si>
    <t>三笠市</t>
    <rPh sb="0" eb="3">
      <t>ミカサシ</t>
    </rPh>
    <phoneticPr fontId="3"/>
  </si>
  <si>
    <t>余市町</t>
    <rPh sb="0" eb="2">
      <t>ヨイチ</t>
    </rPh>
    <rPh sb="2" eb="3">
      <t>マチ</t>
    </rPh>
    <phoneticPr fontId="3"/>
  </si>
  <si>
    <t>（有）藤原工産</t>
    <rPh sb="0" eb="3">
      <t>ユウ</t>
    </rPh>
    <rPh sb="3" eb="5">
      <t>フジワラ</t>
    </rPh>
    <rPh sb="5" eb="7">
      <t>コウサン</t>
    </rPh>
    <phoneticPr fontId="3"/>
  </si>
  <si>
    <t>（有）藤原工産</t>
    <rPh sb="0" eb="7">
      <t>ユウフジワラコウサン</t>
    </rPh>
    <phoneticPr fontId="3"/>
  </si>
  <si>
    <t>３１地区</t>
    <rPh sb="2" eb="4">
      <t>チク</t>
    </rPh>
    <phoneticPr fontId="3"/>
  </si>
  <si>
    <t>９地区</t>
    <rPh sb="1" eb="3">
      <t>チク</t>
    </rPh>
    <phoneticPr fontId="3"/>
  </si>
  <si>
    <t>全道計（指定管理地区）</t>
    <rPh sb="0" eb="2">
      <t>ゼンドウ</t>
    </rPh>
    <rPh sb="2" eb="3">
      <t>ケイ</t>
    </rPh>
    <rPh sb="4" eb="6">
      <t>シテイ</t>
    </rPh>
    <rPh sb="6" eb="8">
      <t>カンリ</t>
    </rPh>
    <rPh sb="8" eb="10">
      <t>チク</t>
    </rPh>
    <phoneticPr fontId="3"/>
  </si>
  <si>
    <t>不選択</t>
    <rPh sb="0" eb="1">
      <t>フ</t>
    </rPh>
    <rPh sb="1" eb="3">
      <t>センタク</t>
    </rPh>
    <phoneticPr fontId="3"/>
  </si>
  <si>
    <t>○令和６年度道営住宅指定管理者満足度調査実施結果</t>
    <rPh sb="1" eb="3">
      <t>レイワ</t>
    </rPh>
    <rPh sb="4" eb="6">
      <t>ネンド</t>
    </rPh>
    <rPh sb="6" eb="8">
      <t>ドウエイ</t>
    </rPh>
    <rPh sb="8" eb="10">
      <t>ジュウタク</t>
    </rPh>
    <rPh sb="10" eb="12">
      <t>シテイ</t>
    </rPh>
    <rPh sb="12" eb="14">
      <t>カンリ</t>
    </rPh>
    <rPh sb="14" eb="15">
      <t>モノ</t>
    </rPh>
    <rPh sb="15" eb="18">
      <t>マンゾクド</t>
    </rPh>
    <rPh sb="18" eb="20">
      <t>チョウサ</t>
    </rPh>
    <rPh sb="20" eb="22">
      <t>ジッシ</t>
    </rPh>
    <rPh sb="22" eb="24">
      <t>ケッカ</t>
    </rPh>
    <phoneticPr fontId="3"/>
  </si>
  <si>
    <t>42戸</t>
    <rPh sb="2" eb="3">
      <t>コ</t>
    </rPh>
    <phoneticPr fontId="12"/>
  </si>
  <si>
    <t>(有)シーズ・オブ・エリア</t>
    <rPh sb="0" eb="3">
      <t>ユウ</t>
    </rPh>
    <phoneticPr fontId="13"/>
  </si>
  <si>
    <t>〇まとめ</t>
    <phoneticPr fontId="3"/>
  </si>
  <si>
    <t>振興局</t>
    <rPh sb="0" eb="3">
      <t>シンコウキョク</t>
    </rPh>
    <phoneticPr fontId="3"/>
  </si>
  <si>
    <t>所在市町</t>
    <rPh sb="0" eb="3">
      <t>ショザイシ</t>
    </rPh>
    <rPh sb="3" eb="4">
      <t>マチ</t>
    </rPh>
    <phoneticPr fontId="3"/>
  </si>
  <si>
    <t>指定管理者名</t>
    <rPh sb="0" eb="2">
      <t>シテイ</t>
    </rPh>
    <rPh sb="2" eb="6">
      <t>カンリシャメイ</t>
    </rPh>
    <phoneticPr fontId="3"/>
  </si>
  <si>
    <t>管理戸数
（調査時点）</t>
    <rPh sb="0" eb="2">
      <t>カンリ</t>
    </rPh>
    <rPh sb="2" eb="4">
      <t>コスウ</t>
    </rPh>
    <rPh sb="6" eb="8">
      <t>チョウサ</t>
    </rPh>
    <rPh sb="8" eb="10">
      <t>ジテン</t>
    </rPh>
    <phoneticPr fontId="3"/>
  </si>
  <si>
    <t>満足＋やや満足</t>
    <rPh sb="0" eb="2">
      <t>マンゾク</t>
    </rPh>
    <rPh sb="5" eb="7">
      <t>マンゾク</t>
    </rPh>
    <phoneticPr fontId="3"/>
  </si>
  <si>
    <t>やや不満＋不満</t>
    <rPh sb="2" eb="4">
      <t>フマン</t>
    </rPh>
    <rPh sb="5" eb="7">
      <t>フマン</t>
    </rPh>
    <phoneticPr fontId="3"/>
  </si>
  <si>
    <t>全道計</t>
    <rPh sb="0" eb="1">
      <t>ゼン</t>
    </rPh>
    <rPh sb="1" eb="3">
      <t>ドウケイ</t>
    </rPh>
    <phoneticPr fontId="3"/>
  </si>
  <si>
    <t>回答数</t>
    <rPh sb="0" eb="3">
      <t>カイトウスウ</t>
    </rPh>
    <phoneticPr fontId="3"/>
  </si>
  <si>
    <t>空知</t>
    <rPh sb="0" eb="2">
      <t>ソラチ</t>
    </rPh>
    <phoneticPr fontId="3"/>
  </si>
  <si>
    <t>ｴﾑｴﾑｴｽﾏﾝｼｮﾝﾏﾈｼﾞﾒﾝﾄｻｰﾋﾞｽ（株）</t>
    <rPh sb="23" eb="26">
      <t>カブ</t>
    </rPh>
    <phoneticPr fontId="3"/>
  </si>
  <si>
    <t>石狩</t>
    <rPh sb="0" eb="2">
      <t>イシカリ</t>
    </rPh>
    <phoneticPr fontId="3"/>
  </si>
  <si>
    <t>（一財）北海道住宅管理公社</t>
    <rPh sb="1" eb="2">
      <t>イチ</t>
    </rPh>
    <rPh sb="2" eb="3">
      <t>ザイ</t>
    </rPh>
    <rPh sb="4" eb="7">
      <t>ホッカイドウ</t>
    </rPh>
    <rPh sb="7" eb="9">
      <t>ジュウタク</t>
    </rPh>
    <rPh sb="9" eb="11">
      <t>カンリ</t>
    </rPh>
    <rPh sb="11" eb="13">
      <t>コウシャ</t>
    </rPh>
    <phoneticPr fontId="3"/>
  </si>
  <si>
    <t>千歳恵庭圏</t>
    <rPh sb="0" eb="5">
      <t>チトセエニワケン</t>
    </rPh>
    <phoneticPr fontId="3"/>
  </si>
  <si>
    <t>（一財）北海道住宅管理公社</t>
    <rPh sb="1" eb="2">
      <t>イチ</t>
    </rPh>
    <rPh sb="2" eb="3">
      <t>ザイ</t>
    </rPh>
    <rPh sb="4" eb="13">
      <t>ホッカイドウジュウタクカンリコウシャ</t>
    </rPh>
    <phoneticPr fontId="3"/>
  </si>
  <si>
    <t>後志</t>
    <rPh sb="0" eb="2">
      <t>シリベシ</t>
    </rPh>
    <phoneticPr fontId="3"/>
  </si>
  <si>
    <t>倶知安町</t>
    <rPh sb="0" eb="4">
      <t>クッチャンチョウ</t>
    </rPh>
    <phoneticPr fontId="3"/>
  </si>
  <si>
    <t>岩内町</t>
    <rPh sb="0" eb="3">
      <t>イワナイチョウ</t>
    </rPh>
    <phoneticPr fontId="3"/>
  </si>
  <si>
    <t>余市町</t>
    <rPh sb="0" eb="3">
      <t>ヨイチチョウ</t>
    </rPh>
    <phoneticPr fontId="3"/>
  </si>
  <si>
    <t>胆振</t>
    <rPh sb="0" eb="2">
      <t>イブリ</t>
    </rPh>
    <phoneticPr fontId="3"/>
  </si>
  <si>
    <t>室蘭圏</t>
    <rPh sb="0" eb="2">
      <t>ムロラン</t>
    </rPh>
    <rPh sb="2" eb="3">
      <t>ケン</t>
    </rPh>
    <phoneticPr fontId="3"/>
  </si>
  <si>
    <t>（株）日動</t>
    <rPh sb="0" eb="3">
      <t>カブ</t>
    </rPh>
    <rPh sb="3" eb="5">
      <t>ニチドウ</t>
    </rPh>
    <phoneticPr fontId="3"/>
  </si>
  <si>
    <t>苫小牧市</t>
    <rPh sb="0" eb="4">
      <t>トマコマイシ</t>
    </rPh>
    <phoneticPr fontId="3"/>
  </si>
  <si>
    <t>日高</t>
    <rPh sb="0" eb="2">
      <t>ヒダカ</t>
    </rPh>
    <phoneticPr fontId="3"/>
  </si>
  <si>
    <t>渡島</t>
    <rPh sb="0" eb="2">
      <t>オシマ</t>
    </rPh>
    <phoneticPr fontId="3"/>
  </si>
  <si>
    <t>檜山</t>
    <rPh sb="0" eb="2">
      <t>ヒヤマ</t>
    </rPh>
    <phoneticPr fontId="3"/>
  </si>
  <si>
    <t>増川建設・ｵｵﾌﾙ建築設計ｺﾝｿｰｼｱﾑ</t>
    <rPh sb="0" eb="2">
      <t>マスカワ</t>
    </rPh>
    <rPh sb="2" eb="4">
      <t>ケンセツ</t>
    </rPh>
    <rPh sb="9" eb="11">
      <t>ケンチク</t>
    </rPh>
    <rPh sb="11" eb="13">
      <t>セッケイ</t>
    </rPh>
    <phoneticPr fontId="3"/>
  </si>
  <si>
    <t>上川</t>
    <rPh sb="0" eb="2">
      <t>カミカワ</t>
    </rPh>
    <phoneticPr fontId="3"/>
  </si>
  <si>
    <t>旭川市</t>
    <rPh sb="0" eb="3">
      <t>アサヒカワシ</t>
    </rPh>
    <phoneticPr fontId="3"/>
  </si>
  <si>
    <t>アライ地所（株）</t>
    <rPh sb="3" eb="5">
      <t>チショ</t>
    </rPh>
    <rPh sb="5" eb="8">
      <t>カブ</t>
    </rPh>
    <phoneticPr fontId="3"/>
  </si>
  <si>
    <t>宗谷</t>
    <rPh sb="0" eb="2">
      <t>ソウヤ</t>
    </rPh>
    <phoneticPr fontId="3"/>
  </si>
  <si>
    <t>石塚建設興業（株）</t>
    <rPh sb="0" eb="2">
      <t>イシヅカ</t>
    </rPh>
    <rPh sb="2" eb="4">
      <t>ケンセツ</t>
    </rPh>
    <rPh sb="4" eb="6">
      <t>コウギョウ</t>
    </rPh>
    <rPh sb="6" eb="9">
      <t>カブ</t>
    </rPh>
    <phoneticPr fontId="3"/>
  </si>
  <si>
    <t>オホーツク</t>
    <phoneticPr fontId="3"/>
  </si>
  <si>
    <t>北見市</t>
    <rPh sb="0" eb="3">
      <t>キタミシ</t>
    </rPh>
    <phoneticPr fontId="3"/>
  </si>
  <si>
    <t>（有）藤原工産</t>
    <rPh sb="0" eb="3">
      <t>ユウ</t>
    </rPh>
    <rPh sb="3" eb="7">
      <t>フジワラコウサン</t>
    </rPh>
    <phoneticPr fontId="3"/>
  </si>
  <si>
    <t>網走市</t>
    <rPh sb="0" eb="3">
      <t>アバシリシ</t>
    </rPh>
    <phoneticPr fontId="3"/>
  </si>
  <si>
    <t>美幌町</t>
    <rPh sb="0" eb="3">
      <t>ビホロチョウ</t>
    </rPh>
    <phoneticPr fontId="3"/>
  </si>
  <si>
    <t>斜里町</t>
    <rPh sb="0" eb="3">
      <t>シャリチョウ</t>
    </rPh>
    <phoneticPr fontId="3"/>
  </si>
  <si>
    <t>十勝</t>
    <rPh sb="0" eb="2">
      <t>トカチ</t>
    </rPh>
    <phoneticPr fontId="3"/>
  </si>
  <si>
    <t>エーワン、創造設計舎ｺﾝｿｰｼｱﾑ</t>
    <rPh sb="5" eb="7">
      <t>ソウゾウ</t>
    </rPh>
    <rPh sb="7" eb="10">
      <t>セッケイシャ</t>
    </rPh>
    <phoneticPr fontId="3"/>
  </si>
  <si>
    <t>釧路</t>
    <rPh sb="0" eb="2">
      <t>クシロ</t>
    </rPh>
    <phoneticPr fontId="3"/>
  </si>
  <si>
    <t>釧路圏</t>
    <rPh sb="0" eb="2">
      <t>クシロ</t>
    </rPh>
    <rPh sb="2" eb="3">
      <t>ケン</t>
    </rPh>
    <phoneticPr fontId="3"/>
  </si>
  <si>
    <t>（一財）釧路市住宅公社</t>
    <rPh sb="1" eb="2">
      <t>イチ</t>
    </rPh>
    <rPh sb="2" eb="3">
      <t>ザイ</t>
    </rPh>
    <rPh sb="4" eb="7">
      <t>クシロシ</t>
    </rPh>
    <rPh sb="7" eb="9">
      <t>ジュウタク</t>
    </rPh>
    <rPh sb="9" eb="11">
      <t>コウシャ</t>
    </rPh>
    <phoneticPr fontId="3"/>
  </si>
  <si>
    <t>根室</t>
    <rPh sb="0" eb="2">
      <t>ネムロ</t>
    </rPh>
    <phoneticPr fontId="3"/>
  </si>
  <si>
    <t>（有）シーズ・オブ・エリア</t>
    <rPh sb="0" eb="3">
      <t>ユウ</t>
    </rPh>
    <phoneticPr fontId="3"/>
  </si>
  <si>
    <t>任意地区計</t>
    <rPh sb="0" eb="2">
      <t>ニンイ</t>
    </rPh>
    <rPh sb="2" eb="4">
      <t>チク</t>
    </rPh>
    <rPh sb="4" eb="5">
      <t>ケイ</t>
    </rPh>
    <phoneticPr fontId="3"/>
  </si>
  <si>
    <t>留萌</t>
    <rPh sb="0" eb="2">
      <t>ルモイ</t>
    </rPh>
    <phoneticPr fontId="3"/>
  </si>
  <si>
    <t>紋別市</t>
    <rPh sb="0" eb="3">
      <t>モンベツシ</t>
    </rPh>
    <phoneticPr fontId="3"/>
  </si>
  <si>
    <t>遠軽町</t>
    <rPh sb="0" eb="3">
      <t>エンガルチョウ</t>
    </rPh>
    <phoneticPr fontId="3"/>
  </si>
  <si>
    <t>札幌圏・千歳恵庭圏</t>
    <rPh sb="0" eb="2">
      <t>サッポロ</t>
    </rPh>
    <rPh sb="2" eb="3">
      <t>ケン</t>
    </rPh>
    <rPh sb="4" eb="6">
      <t>チトセ</t>
    </rPh>
    <rPh sb="6" eb="8">
      <t>エニワ</t>
    </rPh>
    <rPh sb="8" eb="9">
      <t>ケン</t>
    </rPh>
    <phoneticPr fontId="3"/>
  </si>
  <si>
    <t>（留萌市除く）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</si>
</sst>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#&quot;人&quot;"/>
    <numFmt numFmtId="178" formatCode="#,##0.0_ 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ＤＨＰ特太ゴシック体"/>
      <family val="3"/>
      <charset val="128"/>
    </font>
    <font>
      <sz val="14"/>
      <name val="ＤＨＰ特太ゴシック体"/>
      <family val="3"/>
      <charset val="128"/>
    </font>
    <font>
      <sz val="12"/>
      <name val="Century Gothic"/>
      <family val="2"/>
    </font>
    <font>
      <b/>
      <sz val="12"/>
      <name val="Century Gothic"/>
      <family val="2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color indexed="2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BIZ UD明朝 Medium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24"/>
      <name val="ＤＦ特太ゴシック体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BIZ UD明朝 Medium"/>
      <family val="1"/>
      <charset val="128"/>
    </font>
    <font>
      <sz val="12"/>
      <color rgb="FFFF0000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25" fillId="4" borderId="0" applyNumberFormat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2" fillId="0" borderId="0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77" fontId="8" fillId="0" borderId="13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/>
    </xf>
    <xf numFmtId="177" fontId="8" fillId="0" borderId="17" xfId="0" applyNumberFormat="1" applyFont="1" applyFill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Fill="1" applyBorder="1" applyAlignment="1">
      <alignment vertical="center"/>
    </xf>
    <xf numFmtId="0" fontId="8" fillId="0" borderId="23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5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8" fillId="0" borderId="28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177" fontId="8" fillId="0" borderId="30" xfId="0" applyNumberFormat="1" applyFont="1" applyBorder="1" applyAlignment="1">
      <alignment horizontal="center" vertical="center"/>
    </xf>
    <xf numFmtId="177" fontId="8" fillId="0" borderId="31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38" fontId="9" fillId="24" borderId="35" xfId="33" applyFont="1" applyFill="1" applyBorder="1" applyAlignment="1">
      <alignment vertical="center"/>
    </xf>
    <xf numFmtId="38" fontId="9" fillId="24" borderId="36" xfId="33" applyFont="1" applyFill="1" applyBorder="1" applyAlignment="1">
      <alignment vertical="center"/>
    </xf>
    <xf numFmtId="38" fontId="9" fillId="24" borderId="16" xfId="33" applyFont="1" applyFill="1" applyBorder="1" applyAlignment="1">
      <alignment vertical="center"/>
    </xf>
    <xf numFmtId="178" fontId="9" fillId="24" borderId="37" xfId="0" applyNumberFormat="1" applyFont="1" applyFill="1" applyBorder="1" applyAlignment="1">
      <alignment vertical="center"/>
    </xf>
    <xf numFmtId="178" fontId="9" fillId="24" borderId="38" xfId="0" applyNumberFormat="1" applyFont="1" applyFill="1" applyBorder="1" applyAlignment="1">
      <alignment vertical="center"/>
    </xf>
    <xf numFmtId="178" fontId="9" fillId="24" borderId="13" xfId="0" applyNumberFormat="1" applyFont="1" applyFill="1" applyBorder="1" applyAlignment="1">
      <alignment vertical="center"/>
    </xf>
    <xf numFmtId="0" fontId="9" fillId="24" borderId="35" xfId="0" applyFont="1" applyFill="1" applyBorder="1" applyAlignment="1">
      <alignment vertical="center"/>
    </xf>
    <xf numFmtId="0" fontId="9" fillId="24" borderId="36" xfId="0" applyFont="1" applyFill="1" applyBorder="1" applyAlignment="1">
      <alignment vertical="center"/>
    </xf>
    <xf numFmtId="0" fontId="9" fillId="24" borderId="16" xfId="0" applyFont="1" applyFill="1" applyBorder="1" applyAlignment="1">
      <alignment vertical="center"/>
    </xf>
    <xf numFmtId="178" fontId="9" fillId="24" borderId="38" xfId="0" applyNumberFormat="1" applyFont="1" applyFill="1" applyBorder="1" applyAlignment="1">
      <alignment horizontal="right" vertical="center"/>
    </xf>
    <xf numFmtId="0" fontId="10" fillId="25" borderId="37" xfId="0" applyFont="1" applyFill="1" applyBorder="1" applyAlignment="1">
      <alignment horizontal="center" vertical="center"/>
    </xf>
    <xf numFmtId="0" fontId="10" fillId="25" borderId="38" xfId="0" applyFont="1" applyFill="1" applyBorder="1" applyAlignment="1">
      <alignment horizontal="center" vertical="center"/>
    </xf>
    <xf numFmtId="0" fontId="10" fillId="25" borderId="38" xfId="0" applyFont="1" applyFill="1" applyBorder="1" applyAlignment="1">
      <alignment horizontal="center" vertical="center" wrapText="1"/>
    </xf>
    <xf numFmtId="0" fontId="10" fillId="25" borderId="39" xfId="0" applyFont="1" applyFill="1" applyBorder="1" applyAlignment="1">
      <alignment horizontal="center" vertical="center"/>
    </xf>
    <xf numFmtId="0" fontId="10" fillId="25" borderId="17" xfId="0" applyFont="1" applyFill="1" applyBorder="1" applyAlignment="1">
      <alignment horizontal="center" vertical="center"/>
    </xf>
    <xf numFmtId="0" fontId="11" fillId="25" borderId="37" xfId="0" applyFont="1" applyFill="1" applyBorder="1" applyAlignment="1">
      <alignment horizontal="center" vertical="center"/>
    </xf>
    <xf numFmtId="0" fontId="11" fillId="25" borderId="38" xfId="0" applyFont="1" applyFill="1" applyBorder="1" applyAlignment="1">
      <alignment horizontal="center" vertical="center"/>
    </xf>
    <xf numFmtId="0" fontId="10" fillId="25" borderId="40" xfId="0" applyFont="1" applyFill="1" applyBorder="1" applyAlignment="1">
      <alignment vertical="center"/>
    </xf>
    <xf numFmtId="0" fontId="10" fillId="25" borderId="21" xfId="0" applyFont="1" applyFill="1" applyBorder="1" applyAlignment="1">
      <alignment horizontal="center" vertical="center"/>
    </xf>
    <xf numFmtId="176" fontId="10" fillId="25" borderId="41" xfId="0" applyNumberFormat="1" applyFont="1" applyFill="1" applyBorder="1" applyAlignment="1">
      <alignment horizontal="center" vertical="center"/>
    </xf>
    <xf numFmtId="176" fontId="10" fillId="25" borderId="42" xfId="0" applyNumberFormat="1" applyFont="1" applyFill="1" applyBorder="1" applyAlignment="1">
      <alignment horizontal="center" vertical="center"/>
    </xf>
    <xf numFmtId="176" fontId="10" fillId="25" borderId="43" xfId="0" applyNumberFormat="1" applyFont="1" applyFill="1" applyBorder="1" applyAlignment="1">
      <alignment horizontal="center" vertical="center"/>
    </xf>
    <xf numFmtId="0" fontId="10" fillId="25" borderId="44" xfId="0" applyFont="1" applyFill="1" applyBorder="1" applyAlignment="1">
      <alignment horizontal="center" vertical="center"/>
    </xf>
    <xf numFmtId="0" fontId="10" fillId="25" borderId="45" xfId="0" applyFont="1" applyFill="1" applyBorder="1" applyAlignment="1">
      <alignment horizontal="center" vertical="center"/>
    </xf>
    <xf numFmtId="0" fontId="10" fillId="25" borderId="46" xfId="0" applyFont="1" applyFill="1" applyBorder="1" applyAlignment="1">
      <alignment horizontal="center" vertical="center"/>
    </xf>
    <xf numFmtId="0" fontId="10" fillId="25" borderId="41" xfId="0" applyFont="1" applyFill="1" applyBorder="1" applyAlignment="1">
      <alignment horizontal="center" vertical="center"/>
    </xf>
    <xf numFmtId="0" fontId="10" fillId="25" borderId="42" xfId="0" applyFont="1" applyFill="1" applyBorder="1" applyAlignment="1">
      <alignment horizontal="center" vertical="center"/>
    </xf>
    <xf numFmtId="0" fontId="10" fillId="25" borderId="43" xfId="0" applyFont="1" applyFill="1" applyBorder="1" applyAlignment="1">
      <alignment horizontal="center" vertical="center"/>
    </xf>
    <xf numFmtId="0" fontId="14" fillId="25" borderId="38" xfId="0" applyFont="1" applyFill="1" applyBorder="1" applyAlignment="1">
      <alignment horizontal="center" vertical="center" wrapText="1"/>
    </xf>
    <xf numFmtId="0" fontId="3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34" fillId="26" borderId="50" xfId="0" applyFont="1" applyFill="1" applyBorder="1" applyAlignment="1">
      <alignment horizontal="center" vertical="center"/>
    </xf>
    <xf numFmtId="38" fontId="35" fillId="26" borderId="50" xfId="33" applyFont="1" applyFill="1" applyBorder="1">
      <alignment vertical="center"/>
    </xf>
    <xf numFmtId="38" fontId="35" fillId="26" borderId="51" xfId="33" applyFont="1" applyFill="1" applyBorder="1">
      <alignment vertical="center"/>
    </xf>
    <xf numFmtId="38" fontId="35" fillId="26" borderId="52" xfId="33" applyFont="1" applyFill="1" applyBorder="1">
      <alignment vertical="center"/>
    </xf>
    <xf numFmtId="0" fontId="34" fillId="26" borderId="53" xfId="0" applyFont="1" applyFill="1" applyBorder="1" applyAlignment="1">
      <alignment horizontal="center" vertical="center"/>
    </xf>
    <xf numFmtId="0" fontId="35" fillId="26" borderId="53" xfId="0" applyFont="1" applyFill="1" applyBorder="1">
      <alignment vertical="center"/>
    </xf>
    <xf numFmtId="0" fontId="35" fillId="26" borderId="54" xfId="0" applyFont="1" applyFill="1" applyBorder="1">
      <alignment vertical="center"/>
    </xf>
    <xf numFmtId="0" fontId="35" fillId="26" borderId="55" xfId="0" applyFont="1" applyFill="1" applyBorder="1">
      <alignment vertical="center"/>
    </xf>
    <xf numFmtId="0" fontId="35" fillId="26" borderId="56" xfId="0" applyFont="1" applyFill="1" applyBorder="1">
      <alignment vertical="center"/>
    </xf>
    <xf numFmtId="0" fontId="34" fillId="27" borderId="50" xfId="0" applyFont="1" applyFill="1" applyBorder="1" applyAlignment="1">
      <alignment horizontal="center" vertical="center"/>
    </xf>
    <xf numFmtId="38" fontId="35" fillId="27" borderId="50" xfId="33" applyFont="1" applyFill="1" applyBorder="1">
      <alignment vertical="center"/>
    </xf>
    <xf numFmtId="38" fontId="35" fillId="27" borderId="51" xfId="33" applyFont="1" applyFill="1" applyBorder="1">
      <alignment vertical="center"/>
    </xf>
    <xf numFmtId="38" fontId="35" fillId="27" borderId="52" xfId="33" applyFont="1" applyFill="1" applyBorder="1">
      <alignment vertical="center"/>
    </xf>
    <xf numFmtId="38" fontId="35" fillId="27" borderId="57" xfId="33" applyFont="1" applyFill="1" applyBorder="1">
      <alignment vertical="center"/>
    </xf>
    <xf numFmtId="0" fontId="34" fillId="27" borderId="53" xfId="0" applyFont="1" applyFill="1" applyBorder="1" applyAlignment="1">
      <alignment horizontal="center" vertical="center"/>
    </xf>
    <xf numFmtId="0" fontId="35" fillId="27" borderId="53" xfId="0" applyFont="1" applyFill="1" applyBorder="1">
      <alignment vertical="center"/>
    </xf>
    <xf numFmtId="0" fontId="35" fillId="27" borderId="54" xfId="0" applyFont="1" applyFill="1" applyBorder="1">
      <alignment vertical="center"/>
    </xf>
    <xf numFmtId="0" fontId="35" fillId="27" borderId="55" xfId="0" applyFont="1" applyFill="1" applyBorder="1">
      <alignment vertical="center"/>
    </xf>
    <xf numFmtId="0" fontId="35" fillId="27" borderId="56" xfId="0" applyFont="1" applyFill="1" applyBorder="1">
      <alignment vertical="center"/>
    </xf>
    <xf numFmtId="0" fontId="0" fillId="0" borderId="50" xfId="0" applyBorder="1" applyAlignment="1">
      <alignment horizontal="center" vertical="center"/>
    </xf>
    <xf numFmtId="0" fontId="36" fillId="0" borderId="50" xfId="0" applyFont="1" applyBorder="1">
      <alignment vertical="center"/>
    </xf>
    <xf numFmtId="0" fontId="36" fillId="0" borderId="51" xfId="0" applyFont="1" applyBorder="1">
      <alignment vertical="center"/>
    </xf>
    <xf numFmtId="0" fontId="36" fillId="0" borderId="52" xfId="0" applyFont="1" applyBorder="1">
      <alignment vertical="center"/>
    </xf>
    <xf numFmtId="0" fontId="36" fillId="0" borderId="57" xfId="0" applyFont="1" applyBorder="1">
      <alignment vertical="center"/>
    </xf>
    <xf numFmtId="0" fontId="0" fillId="0" borderId="53" xfId="0" applyBorder="1" applyAlignment="1">
      <alignment horizontal="center" vertical="center"/>
    </xf>
    <xf numFmtId="0" fontId="36" fillId="0" borderId="53" xfId="0" applyFont="1" applyBorder="1">
      <alignment vertical="center"/>
    </xf>
    <xf numFmtId="0" fontId="36" fillId="0" borderId="54" xfId="0" applyFont="1" applyBorder="1">
      <alignment vertical="center"/>
    </xf>
    <xf numFmtId="0" fontId="36" fillId="0" borderId="55" xfId="0" applyFont="1" applyBorder="1">
      <alignment vertical="center"/>
    </xf>
    <xf numFmtId="0" fontId="36" fillId="0" borderId="56" xfId="0" applyFont="1" applyBorder="1">
      <alignment vertical="center"/>
    </xf>
    <xf numFmtId="38" fontId="36" fillId="0" borderId="50" xfId="0" applyNumberFormat="1" applyFont="1" applyBorder="1">
      <alignment vertical="center"/>
    </xf>
    <xf numFmtId="0" fontId="34" fillId="28" borderId="50" xfId="0" applyFont="1" applyFill="1" applyBorder="1" applyAlignment="1">
      <alignment horizontal="center" vertical="center"/>
    </xf>
    <xf numFmtId="38" fontId="35" fillId="28" borderId="50" xfId="0" applyNumberFormat="1" applyFont="1" applyFill="1" applyBorder="1">
      <alignment vertical="center"/>
    </xf>
    <xf numFmtId="0" fontId="35" fillId="28" borderId="50" xfId="0" applyFont="1" applyFill="1" applyBorder="1">
      <alignment vertical="center"/>
    </xf>
    <xf numFmtId="0" fontId="35" fillId="28" borderId="51" xfId="0" applyFont="1" applyFill="1" applyBorder="1">
      <alignment vertical="center"/>
    </xf>
    <xf numFmtId="0" fontId="35" fillId="28" borderId="52" xfId="0" applyFont="1" applyFill="1" applyBorder="1">
      <alignment vertical="center"/>
    </xf>
    <xf numFmtId="0" fontId="35" fillId="28" borderId="57" xfId="0" applyFont="1" applyFill="1" applyBorder="1">
      <alignment vertical="center"/>
    </xf>
    <xf numFmtId="0" fontId="34" fillId="28" borderId="53" xfId="0" applyFont="1" applyFill="1" applyBorder="1" applyAlignment="1">
      <alignment horizontal="center" vertical="center"/>
    </xf>
    <xf numFmtId="0" fontId="35" fillId="28" borderId="53" xfId="0" applyFont="1" applyFill="1" applyBorder="1">
      <alignment vertical="center"/>
    </xf>
    <xf numFmtId="0" fontId="35" fillId="28" borderId="54" xfId="0" applyFont="1" applyFill="1" applyBorder="1">
      <alignment vertical="center"/>
    </xf>
    <xf numFmtId="0" fontId="35" fillId="28" borderId="55" xfId="0" applyFont="1" applyFill="1" applyBorder="1">
      <alignment vertical="center"/>
    </xf>
    <xf numFmtId="0" fontId="35" fillId="28" borderId="56" xfId="0" applyFont="1" applyFill="1" applyBorder="1">
      <alignment vertical="center"/>
    </xf>
    <xf numFmtId="0" fontId="36" fillId="0" borderId="58" xfId="0" applyFont="1" applyBorder="1">
      <alignment vertical="center"/>
    </xf>
    <xf numFmtId="0" fontId="36" fillId="0" borderId="59" xfId="0" applyFont="1" applyBorder="1">
      <alignment vertical="center"/>
    </xf>
    <xf numFmtId="0" fontId="37" fillId="25" borderId="38" xfId="0" applyFont="1" applyFill="1" applyBorder="1" applyAlignment="1">
      <alignment horizontal="center" vertical="center"/>
    </xf>
    <xf numFmtId="38" fontId="35" fillId="26" borderId="57" xfId="33" applyFont="1" applyFill="1" applyBorder="1">
      <alignment vertical="center"/>
    </xf>
    <xf numFmtId="0" fontId="0" fillId="0" borderId="0" xfId="0" applyAlignment="1">
      <alignment horizontal="right" vertical="center"/>
    </xf>
    <xf numFmtId="0" fontId="10" fillId="25" borderId="18" xfId="0" applyFont="1" applyFill="1" applyBorder="1" applyAlignment="1">
      <alignment horizontal="center" vertical="center"/>
    </xf>
    <xf numFmtId="0" fontId="10" fillId="25" borderId="35" xfId="0" applyFont="1" applyFill="1" applyBorder="1" applyAlignment="1">
      <alignment horizontal="center" vertical="center"/>
    </xf>
    <xf numFmtId="38" fontId="8" fillId="0" borderId="32" xfId="33" applyFont="1" applyBorder="1" applyAlignment="1">
      <alignment horizontal="right" vertical="center"/>
    </xf>
    <xf numFmtId="38" fontId="8" fillId="0" borderId="33" xfId="33" applyFont="1" applyBorder="1" applyAlignment="1">
      <alignment horizontal="right" vertical="center"/>
    </xf>
    <xf numFmtId="0" fontId="0" fillId="0" borderId="6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36" fillId="0" borderId="12" xfId="33" applyFont="1" applyBorder="1" applyAlignment="1">
      <alignment horizontal="right" vertical="center"/>
    </xf>
    <xf numFmtId="0" fontId="0" fillId="0" borderId="61" xfId="0" applyBorder="1" applyAlignment="1">
      <alignment horizontal="center" vertical="center"/>
    </xf>
    <xf numFmtId="0" fontId="34" fillId="28" borderId="62" xfId="0" applyFont="1" applyFill="1" applyBorder="1" applyAlignment="1">
      <alignment horizontal="center" vertical="center"/>
    </xf>
    <xf numFmtId="0" fontId="34" fillId="28" borderId="63" xfId="0" applyFont="1" applyFill="1" applyBorder="1" applyAlignment="1">
      <alignment horizontal="center" vertical="center"/>
    </xf>
    <xf numFmtId="0" fontId="34" fillId="28" borderId="64" xfId="0" applyFont="1" applyFill="1" applyBorder="1" applyAlignment="1">
      <alignment horizontal="center" vertical="center"/>
    </xf>
    <xf numFmtId="0" fontId="34" fillId="28" borderId="54" xfId="0" applyFont="1" applyFill="1" applyBorder="1" applyAlignment="1">
      <alignment horizontal="center" vertical="center"/>
    </xf>
    <xf numFmtId="0" fontId="34" fillId="28" borderId="65" xfId="0" applyFont="1" applyFill="1" applyBorder="1" applyAlignment="1">
      <alignment horizontal="center" vertical="center"/>
    </xf>
    <xf numFmtId="0" fontId="34" fillId="28" borderId="66" xfId="0" applyFont="1" applyFill="1" applyBorder="1" applyAlignment="1">
      <alignment horizontal="center" vertical="center"/>
    </xf>
    <xf numFmtId="38" fontId="35" fillId="28" borderId="12" xfId="33" applyFont="1" applyFill="1" applyBorder="1" applyAlignment="1">
      <alignment horizontal="right" vertical="center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4" fillId="26" borderId="62" xfId="0" applyFont="1" applyFill="1" applyBorder="1" applyAlignment="1">
      <alignment horizontal="center" vertical="center"/>
    </xf>
    <xf numFmtId="0" fontId="34" fillId="26" borderId="63" xfId="0" applyFont="1" applyFill="1" applyBorder="1" applyAlignment="1">
      <alignment horizontal="center" vertical="center"/>
    </xf>
    <xf numFmtId="0" fontId="34" fillId="26" borderId="64" xfId="0" applyFont="1" applyFill="1" applyBorder="1" applyAlignment="1">
      <alignment horizontal="center" vertical="center"/>
    </xf>
    <xf numFmtId="0" fontId="34" fillId="26" borderId="54" xfId="0" applyFont="1" applyFill="1" applyBorder="1" applyAlignment="1">
      <alignment horizontal="center" vertical="center"/>
    </xf>
    <xf numFmtId="0" fontId="34" fillId="26" borderId="65" xfId="0" applyFont="1" applyFill="1" applyBorder="1" applyAlignment="1">
      <alignment horizontal="center" vertical="center"/>
    </xf>
    <xf numFmtId="0" fontId="34" fillId="26" borderId="66" xfId="0" applyFont="1" applyFill="1" applyBorder="1" applyAlignment="1">
      <alignment horizontal="center" vertical="center"/>
    </xf>
    <xf numFmtId="38" fontId="35" fillId="26" borderId="12" xfId="33" applyFont="1" applyFill="1" applyBorder="1" applyAlignment="1">
      <alignment horizontal="right" vertical="center"/>
    </xf>
    <xf numFmtId="0" fontId="34" fillId="27" borderId="62" xfId="0" applyFont="1" applyFill="1" applyBorder="1" applyAlignment="1">
      <alignment horizontal="center" vertical="center"/>
    </xf>
    <xf numFmtId="0" fontId="34" fillId="27" borderId="63" xfId="0" applyFont="1" applyFill="1" applyBorder="1" applyAlignment="1">
      <alignment horizontal="center" vertical="center"/>
    </xf>
    <xf numFmtId="0" fontId="34" fillId="27" borderId="64" xfId="0" applyFont="1" applyFill="1" applyBorder="1" applyAlignment="1">
      <alignment horizontal="center" vertical="center"/>
    </xf>
    <xf numFmtId="0" fontId="34" fillId="27" borderId="54" xfId="0" applyFont="1" applyFill="1" applyBorder="1" applyAlignment="1">
      <alignment horizontal="center" vertical="center"/>
    </xf>
    <xf numFmtId="0" fontId="34" fillId="27" borderId="65" xfId="0" applyFont="1" applyFill="1" applyBorder="1" applyAlignment="1">
      <alignment horizontal="center" vertical="center"/>
    </xf>
    <xf numFmtId="0" fontId="34" fillId="27" borderId="66" xfId="0" applyFont="1" applyFill="1" applyBorder="1" applyAlignment="1">
      <alignment horizontal="center" vertical="center"/>
    </xf>
    <xf numFmtId="38" fontId="35" fillId="27" borderId="12" xfId="0" applyNumberFormat="1" applyFont="1" applyFill="1" applyBorder="1" applyAlignment="1">
      <alignment horizontal="right" vertical="center"/>
    </xf>
    <xf numFmtId="0" fontId="35" fillId="27" borderId="12" xfId="0" applyFont="1" applyFill="1" applyBorder="1" applyAlignment="1">
      <alignment horizontal="right" vertical="center"/>
    </xf>
    <xf numFmtId="0" fontId="2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10" fillId="0" borderId="7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2" xfId="0" applyFont="1" applyBorder="1" applyAlignment="1">
      <alignment vertical="center"/>
    </xf>
    <xf numFmtId="0" fontId="10" fillId="0" borderId="73" xfId="0" applyFont="1" applyBorder="1" applyAlignment="1">
      <alignment vertical="center"/>
    </xf>
    <xf numFmtId="0" fontId="10" fillId="0" borderId="74" xfId="0" applyFont="1" applyBorder="1" applyAlignment="1">
      <alignment vertical="center"/>
    </xf>
    <xf numFmtId="0" fontId="10" fillId="0" borderId="75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72" xfId="0" applyFont="1" applyFill="1" applyBorder="1" applyAlignment="1">
      <alignment vertical="center"/>
    </xf>
    <xf numFmtId="0" fontId="10" fillId="0" borderId="73" xfId="0" applyFont="1" applyFill="1" applyBorder="1" applyAlignment="1">
      <alignment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3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84" xfId="0" applyFont="1" applyBorder="1" applyAlignment="1">
      <alignment horizontal="right" vertical="center"/>
    </xf>
    <xf numFmtId="176" fontId="9" fillId="0" borderId="85" xfId="0" quotePrefix="1" applyNumberFormat="1" applyFont="1" applyBorder="1" applyAlignment="1">
      <alignment horizontal="center" vertical="center"/>
    </xf>
    <xf numFmtId="176" fontId="9" fillId="0" borderId="76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25" borderId="21" xfId="0" applyFont="1" applyFill="1" applyBorder="1" applyAlignment="1">
      <alignment horizontal="center" vertical="center"/>
    </xf>
    <xf numFmtId="0" fontId="10" fillId="25" borderId="86" xfId="0" applyFont="1" applyFill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85" xfId="0" applyFont="1" applyBorder="1" applyAlignment="1">
      <alignment horizontal="center" vertical="center"/>
    </xf>
    <xf numFmtId="176" fontId="9" fillId="0" borderId="76" xfId="0" quotePrefix="1" applyNumberFormat="1" applyFont="1" applyBorder="1" applyAlignment="1">
      <alignment horizontal="center" vertical="center"/>
    </xf>
    <xf numFmtId="176" fontId="9" fillId="0" borderId="39" xfId="0" quotePrefix="1" applyNumberFormat="1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10" fillId="0" borderId="40" xfId="0" applyFont="1" applyBorder="1" applyAlignment="1">
      <alignment horizontal="left" vertical="center"/>
    </xf>
    <xf numFmtId="0" fontId="10" fillId="0" borderId="76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85" xfId="42" applyFont="1" applyBorder="1" applyAlignment="1">
      <alignment horizontal="center" vertical="center"/>
    </xf>
    <xf numFmtId="0" fontId="10" fillId="0" borderId="76" xfId="42" applyFont="1" applyBorder="1" applyAlignment="1">
      <alignment horizontal="center" vertical="center"/>
    </xf>
    <xf numFmtId="0" fontId="10" fillId="0" borderId="39" xfId="42" applyFont="1" applyBorder="1" applyAlignment="1">
      <alignment horizontal="center" vertical="center"/>
    </xf>
    <xf numFmtId="176" fontId="9" fillId="0" borderId="85" xfId="42" quotePrefix="1" applyNumberFormat="1" applyFont="1" applyBorder="1" applyAlignment="1">
      <alignment horizontal="center" vertical="center"/>
    </xf>
    <xf numFmtId="176" fontId="9" fillId="0" borderId="76" xfId="42" applyNumberFormat="1" applyFont="1" applyBorder="1" applyAlignment="1">
      <alignment horizontal="center" vertical="center"/>
    </xf>
    <xf numFmtId="176" fontId="9" fillId="0" borderId="39" xfId="42" applyNumberFormat="1" applyFont="1" applyBorder="1" applyAlignment="1">
      <alignment horizontal="center" vertical="center"/>
    </xf>
    <xf numFmtId="0" fontId="10" fillId="0" borderId="71" xfId="0" applyFont="1" applyBorder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72" xfId="0" applyFont="1" applyBorder="1" applyAlignment="1">
      <alignment vertical="center" shrinkToFit="1"/>
    </xf>
    <xf numFmtId="0" fontId="10" fillId="0" borderId="73" xfId="0" applyFont="1" applyBorder="1" applyAlignment="1">
      <alignment vertical="center" shrinkToFit="1"/>
    </xf>
    <xf numFmtId="0" fontId="10" fillId="0" borderId="85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74" xfId="0" applyFont="1" applyBorder="1" applyAlignment="1">
      <alignment vertical="center" shrinkToFit="1"/>
    </xf>
    <xf numFmtId="0" fontId="10" fillId="0" borderId="75" xfId="0" applyFont="1" applyBorder="1" applyAlignment="1">
      <alignment vertical="center" shrinkToFit="1"/>
    </xf>
    <xf numFmtId="0" fontId="10" fillId="0" borderId="24" xfId="0" applyFont="1" applyBorder="1" applyAlignment="1">
      <alignment vertical="center" shrinkToFit="1"/>
    </xf>
    <xf numFmtId="0" fontId="11" fillId="0" borderId="8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良い 2" xfId="44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8084812663198591"/>
          <c:y val="0.32315650059871548"/>
          <c:w val="0.65886929943525696"/>
          <c:h val="0.59055335824957367"/>
        </c:manualLayout>
      </c:layout>
      <c:pieChart>
        <c:varyColors val="1"/>
        <c:ser>
          <c:idx val="0"/>
          <c:order val="0"/>
          <c:tx>
            <c:strRef>
              <c:f>総計!$A$20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C3B-4937-9A12-95B340DA77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3B-4937-9A12-95B340DA77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C3B-4937-9A12-95B340DA77C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3B-4937-9A12-95B340DA77C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C3B-4937-9A12-95B340DA77C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3B-4937-9A12-95B340DA77C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C3B-4937-9A12-95B340DA77C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3B-4937-9A12-95B340DA77CE}"/>
              </c:ext>
            </c:extLst>
          </c:dPt>
          <c:dLbls>
            <c:dLbl>
              <c:idx val="2"/>
              <c:layout>
                <c:manualLayout>
                  <c:x val="-0.23760905208185748"/>
                  <c:y val="-4.22801988461120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3B-4937-9A12-95B340DA77CE}"/>
                </c:ext>
              </c:extLst>
            </c:dLbl>
            <c:dLbl>
              <c:idx val="3"/>
              <c:layout>
                <c:manualLayout>
                  <c:x val="0.25886970426897155"/>
                  <c:y val="3.4484560397692224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3-CC3B-4937-9A12-95B340DA77CE}"/>
                </c:ext>
              </c:extLst>
            </c:dLbl>
            <c:dLbl>
              <c:idx val="7"/>
              <c:layout>
                <c:manualLayout>
                  <c:x val="0.30755824545068106"/>
                  <c:y val="4.52951848760840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3B-4937-9A12-95B340DA77CE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総計!$B$19:$I$19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総計!$B$20:$I$20</c:f>
              <c:numCache>
                <c:formatCode>General</c:formatCode>
                <c:ptCount val="8"/>
                <c:pt idx="2" formatCode="#,##0_);[Red]\(#,##0\)">
                  <c:v>1275</c:v>
                </c:pt>
                <c:pt idx="3" formatCode="#,##0_);[Red]\(#,##0\)">
                  <c:v>1056</c:v>
                </c:pt>
                <c:pt idx="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C3B-4937-9A12-95B340DA7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総計!$D$21:$H$21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総計!$D$32:$H$32</c:f>
              <c:numCache>
                <c:formatCode>#,##0.0_ </c:formatCode>
                <c:ptCount val="5"/>
                <c:pt idx="0">
                  <c:v>30.7</c:v>
                </c:pt>
                <c:pt idx="1">
                  <c:v>22.7</c:v>
                </c:pt>
                <c:pt idx="2">
                  <c:v>40</c:v>
                </c:pt>
                <c:pt idx="3">
                  <c:v>3.6</c:v>
                </c:pt>
                <c:pt idx="4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6-4B7C-8A62-9A1329D66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61520"/>
        <c:axId val="1"/>
      </c:barChart>
      <c:catAx>
        <c:axId val="236861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61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公募計!$A$20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95DB-4A59-B66F-D88905DBAA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DB-4A59-B66F-D88905DBAA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5DB-4A59-B66F-D88905DBAAF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DB-4A59-B66F-D88905DBAAF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5DB-4A59-B66F-D88905DBAAF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DB-4A59-B66F-D88905DBAAF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5DB-4A59-B66F-D88905DBAAF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5DB-4A59-B66F-D88905DBAAFB}"/>
              </c:ext>
            </c:extLst>
          </c:dPt>
          <c:dLbls>
            <c:dLbl>
              <c:idx val="2"/>
              <c:layout>
                <c:manualLayout>
                  <c:x val="-0.25489827730924497"/>
                  <c:y val="-3.7302514605029209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DB-4A59-B66F-D88905DBAAFB}"/>
                </c:ext>
              </c:extLst>
            </c:dLbl>
            <c:dLbl>
              <c:idx val="3"/>
              <c:layout>
                <c:manualLayout>
                  <c:x val="0.26772852631999683"/>
                  <c:y val="2.957727058311259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DB-4A59-B66F-D88905DBAAFB}"/>
                </c:ext>
              </c:extLst>
            </c:dLbl>
            <c:dLbl>
              <c:idx val="7"/>
              <c:layout>
                <c:manualLayout>
                  <c:x val="0.31008633438586664"/>
                  <c:y val="7.295838020247469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DB-4A59-B66F-D88905DBAAFB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公募計!$B$19:$I$19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公募計!$B$20:$I$20</c:f>
              <c:numCache>
                <c:formatCode>General</c:formatCode>
                <c:ptCount val="8"/>
                <c:pt idx="2" formatCode="#,##0_);[Red]\(#,##0\)">
                  <c:v>1219</c:v>
                </c:pt>
                <c:pt idx="3" formatCode="#,##0_);[Red]\(#,##0\)">
                  <c:v>1023</c:v>
                </c:pt>
                <c:pt idx="7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DB-4A59-B66F-D88905DBA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883235851191822"/>
          <c:y val="0"/>
          <c:w val="0.71580449569371152"/>
          <c:h val="0.7410218077579012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公募計!$D$21:$H$21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公募計!$D$32:$H$32</c:f>
              <c:numCache>
                <c:formatCode>#,##0.0_ </c:formatCode>
                <c:ptCount val="5"/>
                <c:pt idx="0">
                  <c:v>31</c:v>
                </c:pt>
                <c:pt idx="1">
                  <c:v>22.6</c:v>
                </c:pt>
                <c:pt idx="2">
                  <c:v>39.9</c:v>
                </c:pt>
                <c:pt idx="3">
                  <c:v>3.6</c:v>
                </c:pt>
                <c:pt idx="4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F-40CF-9BF5-1854E6342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1952"/>
        <c:axId val="1"/>
      </c:barChart>
      <c:catAx>
        <c:axId val="2368519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19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任意計!$A$20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ECB7-4CE4-9414-EB39709CA0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CB7-4CE4-9414-EB39709CA0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CB7-4CE4-9414-EB39709CA06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CB7-4CE4-9414-EB39709CA06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CB7-4CE4-9414-EB39709CA06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CB7-4CE4-9414-EB39709CA06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CB7-4CE4-9414-EB39709CA06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CB7-4CE4-9414-EB39709CA06F}"/>
              </c:ext>
            </c:extLst>
          </c:dPt>
          <c:dLbls>
            <c:dLbl>
              <c:idx val="2"/>
              <c:layout>
                <c:manualLayout>
                  <c:x val="-0.25257731958762886"/>
                  <c:y val="-9.805072753002656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B7-4CE4-9414-EB39709CA06F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CB7-4CE4-9414-EB39709CA06F}"/>
                </c:ext>
              </c:extLst>
            </c:dLbl>
            <c:dLbl>
              <c:idx val="7"/>
              <c:layout>
                <c:manualLayout>
                  <c:x val="0.33902508320480551"/>
                  <c:y val="5.0619035523785334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B7-4CE4-9414-EB39709CA06F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任意計!$B$19:$I$19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任意計!$B$20:$I$20</c:f>
              <c:numCache>
                <c:formatCode>General</c:formatCode>
                <c:ptCount val="8"/>
                <c:pt idx="2">
                  <c:v>56</c:v>
                </c:pt>
                <c:pt idx="3">
                  <c:v>33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CB7-4CE4-9414-EB39709CA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任意計!$D$21:$H$21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任意計!$D$32:$H$32</c:f>
              <c:numCache>
                <c:formatCode>#,##0.0_ </c:formatCode>
                <c:ptCount val="5"/>
                <c:pt idx="0">
                  <c:v>24.7</c:v>
                </c:pt>
                <c:pt idx="1">
                  <c:v>27.3</c:v>
                </c:pt>
                <c:pt idx="2">
                  <c:v>41.3</c:v>
                </c:pt>
                <c:pt idx="3">
                  <c:v>4.3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7-4F0E-A2BD-60A8B76FA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3696"/>
        <c:axId val="1"/>
      </c:barChart>
      <c:catAx>
        <c:axId val="2438436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3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/>
              <a:t>指定管理者制度の導入について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岩見沢!$A$20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7F8C-42C1-A2AF-B647C351D9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8C-42C1-A2AF-B647C351D9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F8C-42C1-A2AF-B647C351D90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8C-42C1-A2AF-B647C351D9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F8C-42C1-A2AF-B647C351D90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8C-42C1-A2AF-B647C351D90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F8C-42C1-A2AF-B647C351D90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C-42C1-A2AF-B647C351D90F}"/>
              </c:ext>
            </c:extLst>
          </c:dPt>
          <c:dLbls>
            <c:dLbl>
              <c:idx val="3"/>
              <c:layout>
                <c:manualLayout>
                  <c:x val="0.18317383403997578"/>
                  <c:y val="0.15439638593562904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知らなかった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19%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7F8C-42C1-A2AF-B647C351D90F}"/>
                </c:ext>
              </c:extLst>
            </c:dLbl>
            <c:dLbl>
              <c:idx val="7"/>
              <c:layout>
                <c:manualLayout>
                  <c:x val="0.36625152489741597"/>
                  <c:y val="2.798264800233304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8C-42C1-A2AF-B647C351D90F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岩見沢!$B$19:$I$19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岩見沢!$B$20:$I$20</c:f>
              <c:numCache>
                <c:formatCode>General</c:formatCode>
                <c:ptCount val="8"/>
                <c:pt idx="2">
                  <c:v>41</c:v>
                </c:pt>
                <c:pt idx="3">
                  <c:v>10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F8C-42C1-A2AF-B647C351D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岩見沢!$D$21:$H$21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岩見沢!$D$32:$H$32</c:f>
              <c:numCache>
                <c:formatCode>#,##0.0_ </c:formatCode>
                <c:ptCount val="5"/>
                <c:pt idx="0">
                  <c:v>42</c:v>
                </c:pt>
                <c:pt idx="1">
                  <c:v>20.7</c:v>
                </c:pt>
                <c:pt idx="2">
                  <c:v>31.5</c:v>
                </c:pt>
                <c:pt idx="3">
                  <c:v>3.8</c:v>
                </c:pt>
                <c:pt idx="4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A-45FD-AF93-EF4CA0F7A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49456"/>
        <c:axId val="1"/>
      </c:barChart>
      <c:catAx>
        <c:axId val="236849456"/>
        <c:scaling>
          <c:orientation val="minMax"/>
        </c:scaling>
        <c:delete val="0"/>
        <c:axPos val="l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49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美唄!$A$20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76D1-4886-A9DC-86FC4E8ED7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D1-4886-A9DC-86FC4E8ED7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6D1-4886-A9DC-86FC4E8ED7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D1-4886-A9DC-86FC4E8ED7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6D1-4886-A9DC-86FC4E8ED7B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D1-4886-A9DC-86FC4E8ED7B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6D1-4886-A9DC-86FC4E8ED7B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D1-4886-A9DC-86FC4E8ED7B0}"/>
              </c:ext>
            </c:extLst>
          </c:dPt>
          <c:dLbls>
            <c:dLbl>
              <c:idx val="3"/>
              <c:layout>
                <c:manualLayout>
                  <c:x val="0.20490085336191616"/>
                  <c:y val="0.16519467324648934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1-4886-A9DC-86FC4E8ED7B0}"/>
                </c:ext>
              </c:extLst>
            </c:dLbl>
            <c:dLbl>
              <c:idx val="7"/>
              <c:layout>
                <c:manualLayout>
                  <c:x val="0.22760718622083598"/>
                  <c:y val="6.38841498979294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D1-4886-A9DC-86FC4E8ED7B0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美唄!$B$19:$I$19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美唄!$B$20:$I$20</c:f>
              <c:numCache>
                <c:formatCode>General</c:formatCode>
                <c:ptCount val="8"/>
                <c:pt idx="2">
                  <c:v>16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1-4886-A9DC-86FC4E8ED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美唄!$D$21:$H$21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美唄!$D$32:$H$32</c:f>
              <c:numCache>
                <c:formatCode>#,##0.0_ </c:formatCode>
                <c:ptCount val="5"/>
                <c:pt idx="0">
                  <c:v>38.1</c:v>
                </c:pt>
                <c:pt idx="1">
                  <c:v>29</c:v>
                </c:pt>
                <c:pt idx="2">
                  <c:v>24.1</c:v>
                </c:pt>
                <c:pt idx="3">
                  <c:v>1</c:v>
                </c:pt>
                <c:pt idx="4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8C-4868-AFFF-FC874F665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6640"/>
        <c:axId val="1"/>
      </c:barChart>
      <c:catAx>
        <c:axId val="2438266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6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芦別!$A$20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6E3-466B-8DA9-92A692CDF1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E3-466B-8DA9-92A692CDF1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6E3-466B-8DA9-92A692CDF1E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E3-466B-8DA9-92A692CDF1E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6E3-466B-8DA9-92A692CDF1E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6E3-466B-8DA9-92A692CDF1E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6E3-466B-8DA9-92A692CDF1E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6E3-466B-8DA9-92A692CDF1E4}"/>
              </c:ext>
            </c:extLst>
          </c:dPt>
          <c:dLbls>
            <c:dLbl>
              <c:idx val="3"/>
              <c:layout>
                <c:manualLayout>
                  <c:x val="0.19693134905451393"/>
                  <c:y val="5.56156461966503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知らなかった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29%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3-F6E3-466B-8DA9-92A692CDF1E4}"/>
                </c:ext>
              </c:extLst>
            </c:dLbl>
            <c:dLbl>
              <c:idx val="7"/>
              <c:layout>
                <c:manualLayout>
                  <c:x val="-8.4630565680568703E-2"/>
                  <c:y val="2.646905857322107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E3-466B-8DA9-92A692CDF1E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芦別!$B$19:$I$19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芦別!$B$20:$I$20</c:f>
              <c:numCache>
                <c:formatCode>General</c:formatCode>
                <c:ptCount val="8"/>
                <c:pt idx="2">
                  <c:v>9</c:v>
                </c:pt>
                <c:pt idx="3">
                  <c:v>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E3-466B-8DA9-92A692CDF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芦別!$D$21:$H$21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芦別!$D$32:$H$32</c:f>
              <c:numCache>
                <c:formatCode>#,##0.0_ </c:formatCode>
                <c:ptCount val="5"/>
                <c:pt idx="0">
                  <c:v>35.1</c:v>
                </c:pt>
                <c:pt idx="1">
                  <c:v>19.8</c:v>
                </c:pt>
                <c:pt idx="2">
                  <c:v>41.4</c:v>
                </c:pt>
                <c:pt idx="3">
                  <c:v>1.8</c:v>
                </c:pt>
                <c:pt idx="4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D-486A-847F-D0574AC91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47376"/>
        <c:axId val="1"/>
      </c:barChart>
      <c:catAx>
        <c:axId val="236847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47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赤平!$A$20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0E7C-4379-8C73-FDAEBACA98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7C-4379-8C73-FDAEBACA98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E7C-4379-8C73-FDAEBACA98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7C-4379-8C73-FDAEBACA98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E7C-4379-8C73-FDAEBACA98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7C-4379-8C73-FDAEBACA98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E7C-4379-8C73-FDAEBACA98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E7C-4379-8C73-FDAEBACA9837}"/>
              </c:ext>
            </c:extLst>
          </c:dPt>
          <c:dLbls>
            <c:dLbl>
              <c:idx val="2"/>
              <c:layout>
                <c:manualLayout>
                  <c:x val="-0.21396386498199352"/>
                  <c:y val="-0.1692975071664429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ysClr val="windowText" lastClr="000000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7C-4379-8C73-FDAEBACA983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 altLang="ja-JP">
                        <a:solidFill>
                          <a:schemeClr val="bg1"/>
                        </a:solidFill>
                      </a:rPr>
                      <a:t>[</a:t>
                    </a:r>
                    <a:r>
                      <a:rPr lang="ja-JP" altLang="en-US">
                        <a:solidFill>
                          <a:schemeClr val="bg1"/>
                        </a:solidFill>
                      </a:rPr>
                      <a:t>分類名</a:t>
                    </a:r>
                    <a:r>
                      <a:rPr lang="en-US" altLang="ja-JP">
                        <a:solidFill>
                          <a:schemeClr val="bg1"/>
                        </a:solidFill>
                      </a:rPr>
                      <a:t>]</a:t>
                    </a: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
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[</a:t>
                    </a: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パーセンテージ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]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0E7C-4379-8C73-FDAEBACA983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赤平!$B$19:$I$19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赤平!$B$20:$I$20</c:f>
              <c:numCache>
                <c:formatCode>General</c:formatCode>
                <c:ptCount val="8"/>
                <c:pt idx="2">
                  <c:v>11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7C-4379-8C73-FDAEBACA9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赤平!$D$21:$H$21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赤平!$D$32:$H$32</c:f>
              <c:numCache>
                <c:formatCode>#,##0.0_ </c:formatCode>
                <c:ptCount val="5"/>
                <c:pt idx="0">
                  <c:v>54.9</c:v>
                </c:pt>
                <c:pt idx="1">
                  <c:v>9.9</c:v>
                </c:pt>
                <c:pt idx="2">
                  <c:v>32</c:v>
                </c:pt>
                <c:pt idx="3">
                  <c:v>2.2000000000000002</c:v>
                </c:pt>
                <c:pt idx="4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C-4CE4-BF44-AE37D943E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63600"/>
        <c:axId val="1"/>
      </c:barChart>
      <c:catAx>
        <c:axId val="2368636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63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三笠!$A$20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002-41F1-A8AD-9F79E4CDABA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002-41F1-A8AD-9F79E4CDABA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002-41F1-A8AD-9F79E4CDABA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002-41F1-A8AD-9F79E4CDABA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002-41F1-A8AD-9F79E4CDABA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002-41F1-A8AD-9F79E4CDABA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002-41F1-A8AD-9F79E4CDABA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002-41F1-A8AD-9F79E4CDABAF}"/>
              </c:ext>
            </c:extLst>
          </c:dPt>
          <c:dLbls>
            <c:dLbl>
              <c:idx val="3"/>
              <c:layout>
                <c:manualLayout>
                  <c:x val="0.212750945501891"/>
                  <c:y val="0.13412279110272507"/>
                </c:manualLayout>
              </c:layout>
              <c:tx>
                <c:rich>
                  <a:bodyPr/>
                  <a:lstStyle/>
                  <a:p>
                    <a:r>
                      <a:rPr lang="ja-JP" altLang="en-US">
                        <a:solidFill>
                          <a:schemeClr val="bg1"/>
                        </a:solidFill>
                      </a:rPr>
                      <a:t>知らなかった</a:t>
                    </a:r>
                    <a:r>
                      <a:rPr lang="en-US" altLang="ja-JP">
                        <a:solidFill>
                          <a:schemeClr val="bg1"/>
                        </a:solidFill>
                      </a:rPr>
                      <a:t>29%</a:t>
                    </a:r>
                    <a:endParaRPr lang="ja-JP" alt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002-41F1-A8AD-9F79E4CDABAF}"/>
                </c:ext>
              </c:extLst>
            </c:dLbl>
            <c:dLbl>
              <c:idx val="7"/>
              <c:layout>
                <c:manualLayout>
                  <c:x val="0.28083782834232335"/>
                  <c:y val="2.23389818208207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02-41F1-A8AD-9F79E4CDABAF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三笠!$B$19:$I$19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三笠!$B$20:$I$20</c:f>
              <c:numCache>
                <c:formatCode>General</c:formatCode>
                <c:ptCount val="8"/>
                <c:pt idx="2">
                  <c:v>5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002-41F1-A8AD-9F79E4CDA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三笠!$D$21:$H$21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三笠!$D$32:$H$32</c:f>
              <c:numCache>
                <c:formatCode>#,##0.0_ </c:formatCode>
                <c:ptCount val="5"/>
                <c:pt idx="0">
                  <c:v>12.9</c:v>
                </c:pt>
                <c:pt idx="1">
                  <c:v>7.4</c:v>
                </c:pt>
                <c:pt idx="2">
                  <c:v>75.900000000000006</c:v>
                </c:pt>
                <c:pt idx="3">
                  <c:v>3.7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9-46BC-9677-5FE635DC8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4864"/>
        <c:axId val="1"/>
      </c:barChart>
      <c:catAx>
        <c:axId val="2368548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4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滝川!$A$20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364A-400C-803B-C140139B37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4A-400C-803B-C140139B376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64A-400C-803B-C140139B376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4A-400C-803B-C140139B376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64A-400C-803B-C140139B376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4A-400C-803B-C140139B376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64A-400C-803B-C140139B376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4A-400C-803B-C140139B3761}"/>
              </c:ext>
            </c:extLst>
          </c:dPt>
          <c:dLbls>
            <c:dLbl>
              <c:idx val="2"/>
              <c:layout>
                <c:manualLayout>
                  <c:x val="2.588633674676676E-3"/>
                  <c:y val="-0.194078159584890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4A-400C-803B-C140139B3761}"/>
                </c:ext>
              </c:extLst>
            </c:dLbl>
            <c:dLbl>
              <c:idx val="3"/>
              <c:layout>
                <c:manualLayout>
                  <c:x val="-0.1540955156406161"/>
                  <c:y val="0.1893117526975794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4A-400C-803B-C140139B3761}"/>
                </c:ext>
              </c:extLst>
            </c:dLbl>
            <c:dLbl>
              <c:idx val="7"/>
              <c:layout>
                <c:manualLayout>
                  <c:x val="0.22761603198176741"/>
                  <c:y val="2.437736949547973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4A-400C-803B-C140139B376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滝川!$B$19:$I$19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滝川!$B$20:$I$20</c:f>
              <c:numCache>
                <c:formatCode>General</c:formatCode>
                <c:ptCount val="8"/>
                <c:pt idx="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4A-400C-803B-C140139B3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滝川!$D$21:$H$21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滝川!$D$32:$H$32</c:f>
              <c:numCache>
                <c:formatCode>#,##0.0_ </c:formatCode>
                <c:ptCount val="5"/>
                <c:pt idx="0">
                  <c:v>39</c:v>
                </c:pt>
                <c:pt idx="1">
                  <c:v>26.5</c:v>
                </c:pt>
                <c:pt idx="2">
                  <c:v>28.5</c:v>
                </c:pt>
                <c:pt idx="3">
                  <c:v>4.5999999999999996</c:v>
                </c:pt>
                <c:pt idx="4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A-4654-BD91-DA7C052E9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1616"/>
        <c:axId val="1"/>
      </c:barChart>
      <c:catAx>
        <c:axId val="2438416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16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砂川!$A$20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523-44B8-B04C-9872BD3D7F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23-44B8-B04C-9872BD3D7F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523-44B8-B04C-9872BD3D7F2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23-44B8-B04C-9872BD3D7F2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523-44B8-B04C-9872BD3D7F2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23-44B8-B04C-9872BD3D7F2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523-44B8-B04C-9872BD3D7F2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523-44B8-B04C-9872BD3D7F21}"/>
              </c:ext>
            </c:extLst>
          </c:dPt>
          <c:dLbls>
            <c:dLbl>
              <c:idx val="2"/>
              <c:layout>
                <c:manualLayout>
                  <c:x val="-0.23593182600246948"/>
                  <c:y val="-0.2005283736084713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23-44B8-B04C-9872BD3D7F21}"/>
                </c:ext>
              </c:extLst>
            </c:dLbl>
            <c:dLbl>
              <c:idx val="3"/>
              <c:layout>
                <c:manualLayout>
                  <c:x val="0.16037730502196218"/>
                  <c:y val="0.1816425015838537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知らなかった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17%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523-44B8-B04C-9872BD3D7F2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砂川!$B$19:$I$19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砂川!$B$20:$I$20</c:f>
              <c:numCache>
                <c:formatCode>General</c:formatCode>
                <c:ptCount val="8"/>
                <c:pt idx="2">
                  <c:v>15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523-44B8-B04C-9872BD3D7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砂川!$D$21:$H$21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砂川!$D$32:$H$32</c:f>
              <c:numCache>
                <c:formatCode>#,##0.0_ </c:formatCode>
                <c:ptCount val="5"/>
                <c:pt idx="0">
                  <c:v>25.1</c:v>
                </c:pt>
                <c:pt idx="1">
                  <c:v>26.4</c:v>
                </c:pt>
                <c:pt idx="2">
                  <c:v>40.6</c:v>
                </c:pt>
                <c:pt idx="3">
                  <c:v>4.5</c:v>
                </c:pt>
                <c:pt idx="4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B-4952-A604-0680C377B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3616"/>
        <c:axId val="1"/>
      </c:barChart>
      <c:catAx>
        <c:axId val="2368536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36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深川!$A$20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8FE6-4094-B218-30FFE231C4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E6-4094-B218-30FFE231C4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FE6-4094-B218-30FFE231C4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E6-4094-B218-30FFE231C4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FE6-4094-B218-30FFE231C44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E6-4094-B218-30FFE231C44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FE6-4094-B218-30FFE231C44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E6-4094-B218-30FFE231C447}"/>
              </c:ext>
            </c:extLst>
          </c:dPt>
          <c:dLbls>
            <c:dLbl>
              <c:idx val="2"/>
              <c:layout>
                <c:manualLayout>
                  <c:x val="-0.24289405684754523"/>
                  <c:y val="-0.110243130694113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E6-4094-B218-30FFE231C447}"/>
                </c:ext>
              </c:extLst>
            </c:dLbl>
            <c:dLbl>
              <c:idx val="3"/>
              <c:layout>
                <c:manualLayout>
                  <c:x val="0.22383690410791673"/>
                  <c:y val="0.1382866287210634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E6-4094-B218-30FFE231C447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深川!$B$19:$I$19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深川!$B$20:$I$20</c:f>
              <c:numCache>
                <c:formatCode>General</c:formatCode>
                <c:ptCount val="8"/>
                <c:pt idx="2">
                  <c:v>9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E6-4094-B218-30FFE231C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深川!$D$21:$H$21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深川!$D$32:$H$32</c:f>
              <c:numCache>
                <c:formatCode>#,##0.0_ </c:formatCode>
                <c:ptCount val="5"/>
                <c:pt idx="0">
                  <c:v>21.7</c:v>
                </c:pt>
                <c:pt idx="1">
                  <c:v>27.7</c:v>
                </c:pt>
                <c:pt idx="2">
                  <c:v>38.6</c:v>
                </c:pt>
                <c:pt idx="3">
                  <c:v>11.8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CA-4C92-BECB-0E711B0F0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64016"/>
        <c:axId val="1"/>
      </c:barChart>
      <c:catAx>
        <c:axId val="2368640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640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沼田!$A$20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25C0-40A1-80EB-A54C4EF6CA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5C0-40A1-80EB-A54C4EF6CA5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5C0-40A1-80EB-A54C4EF6CA5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5C0-40A1-80EB-A54C4EF6CA5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5C0-40A1-80EB-A54C4EF6CA5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5C0-40A1-80EB-A54C4EF6CA5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5C0-40A1-80EB-A54C4EF6CA5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5C0-40A1-80EB-A54C4EF6CA5E}"/>
              </c:ext>
            </c:extLst>
          </c:dPt>
          <c:dLbls>
            <c:dLbl>
              <c:idx val="2"/>
              <c:layout>
                <c:manualLayout>
                  <c:x val="3.061063795596982E-2"/>
                  <c:y val="-0.178689474160557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C0-40A1-80EB-A54C4EF6CA5E}"/>
                </c:ext>
              </c:extLst>
            </c:dLbl>
            <c:dLbl>
              <c:idx val="3"/>
              <c:layout>
                <c:manualLayout>
                  <c:x val="-0.29177004660131767"/>
                  <c:y val="0.106247081183817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C0-40A1-80EB-A54C4EF6CA5E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沼田!$B$19:$I$19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沼田!$B$20:$I$20</c:f>
              <c:numCache>
                <c:formatCode>General</c:formatCode>
                <c:ptCount val="8"/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C0-40A1-80EB-A54C4EF6C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沼田!$D$21:$H$21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沼田!$D$32:$H$32</c:f>
              <c:numCache>
                <c:formatCode>#,##0.0_ </c:formatCode>
                <c:ptCount val="5"/>
                <c:pt idx="0">
                  <c:v>21</c:v>
                </c:pt>
                <c:pt idx="1">
                  <c:v>29</c:v>
                </c:pt>
                <c:pt idx="2">
                  <c:v>42</c:v>
                </c:pt>
                <c:pt idx="3">
                  <c:v>4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1-4D2A-BF2C-D14306CDC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61104"/>
        <c:axId val="1"/>
      </c:barChart>
      <c:catAx>
        <c:axId val="2368611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611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札幌・千歳恵庭圏!$A$20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E50-4FDF-8332-13E24D2AA60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E50-4FDF-8332-13E24D2AA60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E50-4FDF-8332-13E24D2AA60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E50-4FDF-8332-13E24D2AA60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E50-4FDF-8332-13E24D2AA60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E50-4FDF-8332-13E24D2AA60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E50-4FDF-8332-13E24D2AA60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E50-4FDF-8332-13E24D2AA609}"/>
              </c:ext>
            </c:extLst>
          </c:dPt>
          <c:dLbls>
            <c:dLbl>
              <c:idx val="2"/>
              <c:layout>
                <c:manualLayout>
                  <c:x val="-0.20918367346938777"/>
                  <c:y val="0.1456283755523631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50-4FDF-8332-13E24D2AA609}"/>
                </c:ext>
              </c:extLst>
            </c:dLbl>
            <c:dLbl>
              <c:idx val="3"/>
              <c:layout>
                <c:manualLayout>
                  <c:x val="0.2790294070384059"/>
                  <c:y val="-0.1350855594551836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50-4FDF-8332-13E24D2AA609}"/>
                </c:ext>
              </c:extLst>
            </c:dLbl>
            <c:dLbl>
              <c:idx val="7"/>
              <c:layout>
                <c:manualLayout>
                  <c:x val="0.30283303872730194"/>
                  <c:y val="4.237093342546962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50-4FDF-8332-13E24D2AA60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札幌・千歳恵庭圏!$B$19:$I$19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札幌・千歳恵庭圏!$B$20:$I$20</c:f>
              <c:numCache>
                <c:formatCode>General</c:formatCode>
                <c:ptCount val="8"/>
                <c:pt idx="2">
                  <c:v>272</c:v>
                </c:pt>
                <c:pt idx="3">
                  <c:v>607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50-4FDF-8332-13E24D2AA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札幌・千歳恵庭圏!$D$21:$H$21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札幌・千歳恵庭圏!$D$32:$H$32</c:f>
              <c:numCache>
                <c:formatCode>#,##0.0_ </c:formatCode>
                <c:ptCount val="5"/>
                <c:pt idx="0">
                  <c:v>28.1</c:v>
                </c:pt>
                <c:pt idx="1">
                  <c:v>23.1</c:v>
                </c:pt>
                <c:pt idx="2">
                  <c:v>42.7</c:v>
                </c:pt>
                <c:pt idx="3">
                  <c:v>3.5</c:v>
                </c:pt>
                <c:pt idx="4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17-4289-8E01-CEC6450C2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6112"/>
        <c:axId val="1"/>
      </c:barChart>
      <c:catAx>
        <c:axId val="2368561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61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小樽!$A$20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5A93-4B95-840E-3847FD209E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A93-4B95-840E-3847FD209E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A93-4B95-840E-3847FD209E0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93-4B95-840E-3847FD209E0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A93-4B95-840E-3847FD209E0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A93-4B95-840E-3847FD209E0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A93-4B95-840E-3847FD209E0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A93-4B95-840E-3847FD209E00}"/>
              </c:ext>
            </c:extLst>
          </c:dPt>
          <c:dLbls>
            <c:dLbl>
              <c:idx val="2"/>
              <c:layout>
                <c:manualLayout>
                  <c:x val="-0.21336720442078425"/>
                  <c:y val="7.172902525115386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5A93-4B95-840E-3847FD209E00}"/>
                </c:ext>
              </c:extLst>
            </c:dLbl>
            <c:dLbl>
              <c:idx val="3"/>
              <c:layout>
                <c:manualLayout>
                  <c:x val="0.25814586158735298"/>
                  <c:y val="-0.15375436691103267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93-4B95-840E-3847FD209E00}"/>
                </c:ext>
              </c:extLst>
            </c:dLbl>
            <c:dLbl>
              <c:idx val="7"/>
              <c:layout>
                <c:manualLayout>
                  <c:x val="-0.24614191777264591"/>
                  <c:y val="3.819189268008165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93-4B95-840E-3847FD209E00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小樽!$B$19:$I$19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小樽!$B$20:$I$20</c:f>
              <c:numCache>
                <c:formatCode>General</c:formatCode>
                <c:ptCount val="8"/>
                <c:pt idx="2">
                  <c:v>42</c:v>
                </c:pt>
                <c:pt idx="3">
                  <c:v>54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A93-4B95-840E-3847FD209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小樽!$D$21:$H$21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小樽!$D$32:$H$32</c:f>
              <c:numCache>
                <c:formatCode>#,##0.0_ </c:formatCode>
                <c:ptCount val="5"/>
                <c:pt idx="0">
                  <c:v>19.5</c:v>
                </c:pt>
                <c:pt idx="1">
                  <c:v>23.8</c:v>
                </c:pt>
                <c:pt idx="2">
                  <c:v>50.1</c:v>
                </c:pt>
                <c:pt idx="3">
                  <c:v>3.6</c:v>
                </c:pt>
                <c:pt idx="4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2-4D2E-A244-C8F72A744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62352"/>
        <c:axId val="1"/>
      </c:barChart>
      <c:catAx>
        <c:axId val="2368623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623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倶知安!$A$20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658D-46D9-A09A-4BED372720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8D-46D9-A09A-4BED372720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58D-46D9-A09A-4BED372720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8D-46D9-A09A-4BED372720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58D-46D9-A09A-4BED372720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58D-46D9-A09A-4BED372720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58D-46D9-A09A-4BED372720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58D-46D9-A09A-4BED3727202F}"/>
              </c:ext>
            </c:extLst>
          </c:dPt>
          <c:dLbls>
            <c:dLbl>
              <c:idx val="2"/>
              <c:layout>
                <c:manualLayout>
                  <c:x val="-0.22857142857142856"/>
                  <c:y val="-9.83606081497877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8D-46D9-A09A-4BED3727202F}"/>
                </c:ext>
              </c:extLst>
            </c:dLbl>
            <c:dLbl>
              <c:idx val="3"/>
              <c:layout>
                <c:manualLayout>
                  <c:x val="0.23843910420288372"/>
                  <c:y val="0.1067077905584382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8D-46D9-A09A-4BED3727202F}"/>
                </c:ext>
              </c:extLst>
            </c:dLbl>
            <c:dLbl>
              <c:idx val="7"/>
              <c:layout>
                <c:manualLayout>
                  <c:x val="0.25714098237720284"/>
                  <c:y val="1.46668124817731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8D-46D9-A09A-4BED3727202F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倶知安!$B$19:$I$19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倶知安!$B$20:$I$20</c:f>
              <c:numCache>
                <c:formatCode>General</c:formatCode>
                <c:ptCount val="8"/>
                <c:pt idx="2">
                  <c:v>6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8D-46D9-A09A-4BED37272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倶知安!$D$21:$H$21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倶知安!$D$32:$H$32</c:f>
              <c:numCache>
                <c:formatCode>#,##0.0_ </c:formatCode>
                <c:ptCount val="5"/>
                <c:pt idx="0">
                  <c:v>23.3</c:v>
                </c:pt>
                <c:pt idx="1">
                  <c:v>22</c:v>
                </c:pt>
                <c:pt idx="2">
                  <c:v>32.4</c:v>
                </c:pt>
                <c:pt idx="3">
                  <c:v>15.5</c:v>
                </c:pt>
                <c:pt idx="4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5-4348-A9BB-4D6635771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0704"/>
        <c:axId val="1"/>
      </c:barChart>
      <c:catAx>
        <c:axId val="2368507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0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岩内!$A$20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AA88-42FA-9E03-420E86D58EB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88-42FA-9E03-420E86D58EB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A88-42FA-9E03-420E86D58EB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88-42FA-9E03-420E86D58EB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A88-42FA-9E03-420E86D58EB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A88-42FA-9E03-420E86D58EB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A88-42FA-9E03-420E86D58EB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A88-42FA-9E03-420E86D58EB4}"/>
              </c:ext>
            </c:extLst>
          </c:dPt>
          <c:dLbls>
            <c:dLbl>
              <c:idx val="2"/>
              <c:layout>
                <c:manualLayout>
                  <c:x val="-0.2236024133346968"/>
                  <c:y val="-8.00390072208715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88-42FA-9E03-420E86D58EB4}"/>
                </c:ext>
              </c:extLst>
            </c:dLbl>
            <c:dLbl>
              <c:idx val="3"/>
              <c:layout>
                <c:manualLayout>
                  <c:x val="6.0298803558646079E-2"/>
                  <c:y val="0.23729271744257774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88-42FA-9E03-420E86D58EB4}"/>
                </c:ext>
              </c:extLst>
            </c:dLbl>
            <c:dLbl>
              <c:idx val="7"/>
              <c:layout>
                <c:manualLayout>
                  <c:x val="-1.3014827691993046E-2"/>
                  <c:y val="8.9988751406074236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A88-42FA-9E03-420E86D58EB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岩内!$B$19:$I$19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岩内!$B$20:$I$20</c:f>
              <c:numCache>
                <c:formatCode>General</c:formatCode>
                <c:ptCount val="8"/>
                <c:pt idx="2">
                  <c:v>4</c:v>
                </c:pt>
                <c:pt idx="3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A88-42FA-9E03-420E86D58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岩内!$D$21:$H$21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岩内!$D$32:$H$32</c:f>
              <c:numCache>
                <c:formatCode>#,##0.0_ </c:formatCode>
                <c:ptCount val="5"/>
                <c:pt idx="0">
                  <c:v>39.299999999999997</c:v>
                </c:pt>
                <c:pt idx="1">
                  <c:v>9</c:v>
                </c:pt>
                <c:pt idx="2">
                  <c:v>27.2</c:v>
                </c:pt>
                <c:pt idx="3">
                  <c:v>9</c:v>
                </c:pt>
                <c:pt idx="4">
                  <c:v>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1D-44E8-89B5-571C942E6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49872"/>
        <c:axId val="1"/>
      </c:barChart>
      <c:catAx>
        <c:axId val="2368498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498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余市!$A$20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5F84-478B-89DE-E096B23D481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84-478B-89DE-E096B23D481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F84-478B-89DE-E096B23D481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84-478B-89DE-E096B23D481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F84-478B-89DE-E096B23D481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F84-478B-89DE-E096B23D481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F84-478B-89DE-E096B23D481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F84-478B-89DE-E096B23D4811}"/>
              </c:ext>
            </c:extLst>
          </c:dPt>
          <c:dLbls>
            <c:dLbl>
              <c:idx val="2"/>
              <c:layout>
                <c:manualLayout>
                  <c:x val="-0.2422680412371134"/>
                  <c:y val="-9.796694004473459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5F84-478B-89DE-E096B23D4811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5F84-478B-89DE-E096B23D481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余市!$B$19:$I$19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余市!$B$20:$I$20</c:f>
              <c:numCache>
                <c:formatCode>General</c:formatCode>
                <c:ptCount val="8"/>
                <c:pt idx="2">
                  <c:v>8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84-478B-89DE-E096B23D4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余市!$D$21:$H$21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余市!$D$32:$H$32</c:f>
              <c:numCache>
                <c:formatCode>#,##0.0_ </c:formatCode>
                <c:ptCount val="5"/>
                <c:pt idx="0">
                  <c:v>28.4</c:v>
                </c:pt>
                <c:pt idx="1">
                  <c:v>13.7</c:v>
                </c:pt>
                <c:pt idx="2">
                  <c:v>51.9</c:v>
                </c:pt>
                <c:pt idx="3">
                  <c:v>2.9</c:v>
                </c:pt>
                <c:pt idx="4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23-4EF1-B972-5BC732DAE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7472"/>
        <c:axId val="1"/>
      </c:barChart>
      <c:catAx>
        <c:axId val="2438274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7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室蘭!$A$20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110-4333-9FFD-B6D31ED58C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10-4333-9FFD-B6D31ED58C2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110-4333-9FFD-B6D31ED58C2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10-4333-9FFD-B6D31ED58C2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110-4333-9FFD-B6D31ED58C2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10-4333-9FFD-B6D31ED58C2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110-4333-9FFD-B6D31ED58C2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10-4333-9FFD-B6D31ED58C29}"/>
              </c:ext>
            </c:extLst>
          </c:dPt>
          <c:dLbls>
            <c:dLbl>
              <c:idx val="2"/>
              <c:layout>
                <c:manualLayout>
                  <c:x val="-0.29849987823686985"/>
                  <c:y val="-6.4589660126202389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1110-4333-9FFD-B6D31ED58C29}"/>
                </c:ext>
              </c:extLst>
            </c:dLbl>
            <c:dLbl>
              <c:idx val="3"/>
              <c:layout>
                <c:manualLayout>
                  <c:x val="0.22088623264875396"/>
                  <c:y val="9.562582968122056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10-4333-9FFD-B6D31ED58C29}"/>
                </c:ext>
              </c:extLst>
            </c:dLbl>
            <c:dLbl>
              <c:idx val="7"/>
              <c:layout>
                <c:manualLayout>
                  <c:x val="-0.30409672195230913"/>
                  <c:y val="5.04345290172061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10-4333-9FFD-B6D31ED58C2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室蘭!$B$19:$I$19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室蘭!$B$20:$I$20</c:f>
              <c:numCache>
                <c:formatCode>General</c:formatCode>
                <c:ptCount val="8"/>
                <c:pt idx="2">
                  <c:v>84</c:v>
                </c:pt>
                <c:pt idx="3">
                  <c:v>44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10-4333-9FFD-B6D31ED58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室蘭!$D$21:$H$21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室蘭!$D$32:$H$32</c:f>
              <c:numCache>
                <c:formatCode>#,##0.0_ </c:formatCode>
                <c:ptCount val="5"/>
                <c:pt idx="0">
                  <c:v>30.3</c:v>
                </c:pt>
                <c:pt idx="1">
                  <c:v>18.600000000000001</c:v>
                </c:pt>
                <c:pt idx="2">
                  <c:v>43.9</c:v>
                </c:pt>
                <c:pt idx="3">
                  <c:v>3.7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1C-45DA-B7B1-99F99171C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6944"/>
        <c:axId val="1"/>
      </c:barChart>
      <c:catAx>
        <c:axId val="23685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6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苫小牧!$A$20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6275-4378-B6FB-5CF3EFDB80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75-4378-B6FB-5CF3EFDB80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275-4378-B6FB-5CF3EFDB80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75-4378-B6FB-5CF3EFDB80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275-4378-B6FB-5CF3EFDB80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75-4378-B6FB-5CF3EFDB80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275-4378-B6FB-5CF3EFDB80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75-4378-B6FB-5CF3EFDB80C7}"/>
              </c:ext>
            </c:extLst>
          </c:dPt>
          <c:dLbls>
            <c:dLbl>
              <c:idx val="2"/>
              <c:layout>
                <c:manualLayout>
                  <c:x val="-0.27513447182738521"/>
                  <c:y val="-0.13469411081679306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6275-4378-B6FB-5CF3EFDB80C7}"/>
                </c:ext>
              </c:extLst>
            </c:dLbl>
            <c:dLbl>
              <c:idx val="3"/>
              <c:layout>
                <c:manualLayout>
                  <c:x val="0.21982943041210759"/>
                  <c:y val="0.1420719184295511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75-4378-B6FB-5CF3EFDB80C7}"/>
                </c:ext>
              </c:extLst>
            </c:dLbl>
            <c:dLbl>
              <c:idx val="7"/>
              <c:layout>
                <c:manualLayout>
                  <c:x val="-0.21148331458567679"/>
                  <c:y val="4.00295275590551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75-4378-B6FB-5CF3EFDB80C7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苫小牧!$B$19:$I$19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苫小牧!$B$20:$I$20</c:f>
              <c:numCache>
                <c:formatCode>General</c:formatCode>
                <c:ptCount val="8"/>
                <c:pt idx="2">
                  <c:v>65</c:v>
                </c:pt>
                <c:pt idx="3">
                  <c:v>27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75-4378-B6FB-5CF3EFDB8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苫小牧!$D$21:$H$21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苫小牧!$D$32:$H$32</c:f>
              <c:numCache>
                <c:formatCode>#,##0.0_ </c:formatCode>
                <c:ptCount val="5"/>
                <c:pt idx="0">
                  <c:v>28.3</c:v>
                </c:pt>
                <c:pt idx="1">
                  <c:v>24.2</c:v>
                </c:pt>
                <c:pt idx="2">
                  <c:v>39.700000000000003</c:v>
                </c:pt>
                <c:pt idx="3">
                  <c:v>3.8</c:v>
                </c:pt>
                <c:pt idx="4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D-415E-98B9-C6E00DE94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2448"/>
        <c:axId val="1"/>
      </c:barChart>
      <c:catAx>
        <c:axId val="2438424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2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浦河!$A$20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70B5-4E17-95CF-A5F71D0FCF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0B5-4E17-95CF-A5F71D0FCF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0B5-4E17-95CF-A5F71D0FCF2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0B5-4E17-95CF-A5F71D0FCF2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0B5-4E17-95CF-A5F71D0FCF2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0B5-4E17-95CF-A5F71D0FCF2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0B5-4E17-95CF-A5F71D0FCF2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0B5-4E17-95CF-A5F71D0FCF23}"/>
              </c:ext>
            </c:extLst>
          </c:dPt>
          <c:dLbls>
            <c:dLbl>
              <c:idx val="2"/>
              <c:layout>
                <c:manualLayout>
                  <c:x val="-0.14379215002704815"/>
                  <c:y val="-0.20376425233219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B5-4E17-95CF-A5F71D0FCF23}"/>
                </c:ext>
              </c:extLst>
            </c:dLbl>
            <c:dLbl>
              <c:idx val="3"/>
              <c:layout>
                <c:manualLayout>
                  <c:x val="-0.15612109555007914"/>
                  <c:y val="4.70233310905420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B5-4E17-95CF-A5F71D0FCF23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浦河!$B$19:$I$19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浦河!$B$20:$I$20</c:f>
              <c:numCache>
                <c:formatCode>General</c:formatCode>
                <c:ptCount val="8"/>
                <c:pt idx="2">
                  <c:v>13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B5-4E17-95CF-A5F71D0FC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浦河!$D$21:$H$21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浦河!$D$32:$H$32</c:f>
              <c:numCache>
                <c:formatCode>#,##0.0_ </c:formatCode>
                <c:ptCount val="5"/>
                <c:pt idx="0">
                  <c:v>28</c:v>
                </c:pt>
                <c:pt idx="1">
                  <c:v>10.7</c:v>
                </c:pt>
                <c:pt idx="2">
                  <c:v>50.4</c:v>
                </c:pt>
                <c:pt idx="3">
                  <c:v>4.9000000000000004</c:v>
                </c:pt>
                <c:pt idx="4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56-49F5-BAB8-DAFF05DD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31984"/>
        <c:axId val="1"/>
      </c:barChart>
      <c:catAx>
        <c:axId val="2368319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31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新ひだか!$A$20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75F8-428E-B4AF-7A830ABDA7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5F8-428E-B4AF-7A830ABDA74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5F8-428E-B4AF-7A830ABDA74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5F8-428E-B4AF-7A830ABDA74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5F8-428E-B4AF-7A830ABDA74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5F8-428E-B4AF-7A830ABDA74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5F8-428E-B4AF-7A830ABDA74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5F8-428E-B4AF-7A830ABDA74C}"/>
              </c:ext>
            </c:extLst>
          </c:dPt>
          <c:dLbls>
            <c:dLbl>
              <c:idx val="2"/>
              <c:layout>
                <c:manualLayout>
                  <c:x val="-0.27621463237811383"/>
                  <c:y val="-0.167436489607390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F8-428E-B4AF-7A830ABDA74C}"/>
                </c:ext>
              </c:extLst>
            </c:dLbl>
            <c:dLbl>
              <c:idx val="3"/>
              <c:layout>
                <c:manualLayout>
                  <c:x val="0.18255099691485932"/>
                  <c:y val="0.19582531350247886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F8-428E-B4AF-7A830ABDA74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新ひだか!$B$19:$I$19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新ひだか!$B$20:$I$20</c:f>
              <c:numCache>
                <c:formatCode>General</c:formatCode>
                <c:ptCount val="8"/>
                <c:pt idx="2">
                  <c:v>8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F8-428E-B4AF-7A830ABDA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新ひだか!$D$21:$H$21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新ひだか!$D$32:$H$32</c:f>
              <c:numCache>
                <c:formatCode>#,##0.0_ </c:formatCode>
                <c:ptCount val="5"/>
                <c:pt idx="0">
                  <c:v>26.7</c:v>
                </c:pt>
                <c:pt idx="1">
                  <c:v>18.600000000000001</c:v>
                </c:pt>
                <c:pt idx="2">
                  <c:v>44.1</c:v>
                </c:pt>
                <c:pt idx="3">
                  <c:v>1.1000000000000001</c:v>
                </c:pt>
                <c:pt idx="4">
                  <c:v>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10-4E98-B8E6-A35EC96E3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60688"/>
        <c:axId val="1"/>
      </c:barChart>
      <c:catAx>
        <c:axId val="2368606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60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函館!$A$20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A203-4B3F-8D62-B7D87771BA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03-4B3F-8D62-B7D87771BA1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203-4B3F-8D62-B7D87771BA1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03-4B3F-8D62-B7D87771BA1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203-4B3F-8D62-B7D87771BA1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03-4B3F-8D62-B7D87771BA1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203-4B3F-8D62-B7D87771BA1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03-4B3F-8D62-B7D87771BA17}"/>
              </c:ext>
            </c:extLst>
          </c:dPt>
          <c:dLbls>
            <c:dLbl>
              <c:idx val="2"/>
              <c:layout>
                <c:manualLayout>
                  <c:x val="-0.26056185432063961"/>
                  <c:y val="3.1575891723212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203-4B3F-8D62-B7D87771BA17}"/>
                </c:ext>
              </c:extLst>
            </c:dLbl>
            <c:dLbl>
              <c:idx val="3"/>
              <c:layout>
                <c:manualLayout>
                  <c:x val="0.27552409529371485"/>
                  <c:y val="-3.92782756994086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03-4B3F-8D62-B7D87771BA17}"/>
                </c:ext>
              </c:extLst>
            </c:dLbl>
            <c:dLbl>
              <c:idx val="7"/>
              <c:layout>
                <c:manualLayout>
                  <c:x val="-0.2825160601727853"/>
                  <c:y val="2.9268115679088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03-4B3F-8D62-B7D87771BA17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函館!$B$19:$I$19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函館!$B$20:$I$20</c:f>
              <c:numCache>
                <c:formatCode>General</c:formatCode>
                <c:ptCount val="8"/>
                <c:pt idx="2">
                  <c:v>116</c:v>
                </c:pt>
                <c:pt idx="3">
                  <c:v>127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203-4B3F-8D62-B7D87771B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函館!$D$21:$H$21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函館!$D$32:$H$32</c:f>
              <c:numCache>
                <c:formatCode>#,##0.0_ </c:formatCode>
                <c:ptCount val="5"/>
                <c:pt idx="0">
                  <c:v>30.5</c:v>
                </c:pt>
                <c:pt idx="1">
                  <c:v>25.1</c:v>
                </c:pt>
                <c:pt idx="2">
                  <c:v>37.799999999999997</c:v>
                </c:pt>
                <c:pt idx="3">
                  <c:v>3.8</c:v>
                </c:pt>
                <c:pt idx="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E8-44B6-9D0C-D61FFA5A5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2480"/>
        <c:axId val="1"/>
      </c:barChart>
      <c:catAx>
        <c:axId val="2438224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2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江差!$A$20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DB53-4EC7-BABA-CE4E6FC074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53-4EC7-BABA-CE4E6FC074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B53-4EC7-BABA-CE4E6FC074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53-4EC7-BABA-CE4E6FC074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B53-4EC7-BABA-CE4E6FC0743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53-4EC7-BABA-CE4E6FC0743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B53-4EC7-BABA-CE4E6FC0743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53-4EC7-BABA-CE4E6FC07432}"/>
              </c:ext>
            </c:extLst>
          </c:dPt>
          <c:dLbls>
            <c:dLbl>
              <c:idx val="3"/>
              <c:layout>
                <c:manualLayout>
                  <c:x val="0.22140745461647582"/>
                  <c:y val="0.1059987662832468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53-4EC7-BABA-CE4E6FC07432}"/>
                </c:ext>
              </c:extLst>
            </c:dLbl>
            <c:dLbl>
              <c:idx val="7"/>
              <c:layout>
                <c:manualLayout>
                  <c:x val="0.25268647870629074"/>
                  <c:y val="3.20279235928842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B53-4EC7-BABA-CE4E6FC0743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江差!$B$19:$I$19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江差!$B$20:$I$20</c:f>
              <c:numCache>
                <c:formatCode>General</c:formatCode>
                <c:ptCount val="8"/>
                <c:pt idx="2">
                  <c:v>13</c:v>
                </c:pt>
                <c:pt idx="3">
                  <c:v>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B53-4EC7-BABA-CE4E6FC07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江差!$D$21:$H$21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江差!$D$32:$H$32</c:f>
              <c:numCache>
                <c:formatCode>#,##0.0_ </c:formatCode>
                <c:ptCount val="5"/>
                <c:pt idx="0">
                  <c:v>46.3</c:v>
                </c:pt>
                <c:pt idx="1">
                  <c:v>22.1</c:v>
                </c:pt>
                <c:pt idx="2">
                  <c:v>30.8</c:v>
                </c:pt>
                <c:pt idx="3">
                  <c:v>0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0-4AD1-B667-27EE53E72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2368"/>
        <c:axId val="1"/>
      </c:barChart>
      <c:catAx>
        <c:axId val="2368523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2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旭川!$A$20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8A20-49D2-805D-05731912A7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20-49D2-805D-05731912A7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A20-49D2-805D-05731912A79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20-49D2-805D-05731912A79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A20-49D2-805D-05731912A79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20-49D2-805D-05731912A79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A20-49D2-805D-05731912A79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20-49D2-805D-05731912A79D}"/>
              </c:ext>
            </c:extLst>
          </c:dPt>
          <c:dLbls>
            <c:dLbl>
              <c:idx val="2"/>
              <c:layout>
                <c:manualLayout>
                  <c:x val="-0.24692791935712416"/>
                  <c:y val="-0.1791010196306107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20-49D2-805D-05731912A79D}"/>
                </c:ext>
              </c:extLst>
            </c:dLbl>
            <c:dLbl>
              <c:idx val="3"/>
              <c:layout>
                <c:manualLayout>
                  <c:x val="-4.2469485658765696E-2"/>
                  <c:y val="3.59399833085380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20-49D2-805D-05731912A79D}"/>
                </c:ext>
              </c:extLst>
            </c:dLbl>
            <c:dLbl>
              <c:idx val="7"/>
              <c:layout>
                <c:manualLayout>
                  <c:x val="0.27516058725874815"/>
                  <c:y val="4.3411344415281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A20-49D2-805D-05731912A79D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旭川!$B$19:$I$19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旭川!$B$20:$I$20</c:f>
              <c:numCache>
                <c:formatCode>General</c:formatCode>
                <c:ptCount val="8"/>
                <c:pt idx="2">
                  <c:v>100</c:v>
                </c:pt>
                <c:pt idx="3">
                  <c:v>18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20-49D2-805D-05731912A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旭川!$D$21:$H$21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旭川!$D$32:$H$32</c:f>
              <c:numCache>
                <c:formatCode>#,##0.0_ </c:formatCode>
                <c:ptCount val="5"/>
                <c:pt idx="0">
                  <c:v>39.799999999999997</c:v>
                </c:pt>
                <c:pt idx="1">
                  <c:v>19.399999999999999</c:v>
                </c:pt>
                <c:pt idx="2">
                  <c:v>33.799999999999997</c:v>
                </c:pt>
                <c:pt idx="3">
                  <c:v>3.9</c:v>
                </c:pt>
                <c:pt idx="4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5-45AA-AB61-EC2FF2298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48208"/>
        <c:axId val="1"/>
      </c:barChart>
      <c:catAx>
        <c:axId val="2368482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4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稚内!$A$20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B5C3-485E-B792-F5224536CC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C3-485E-B792-F5224536CCC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5C3-485E-B792-F5224536CCC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C3-485E-B792-F5224536CCC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5C3-485E-B792-F5224536CCC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C3-485E-B792-F5224536CCC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5C3-485E-B792-F5224536CCC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5C3-485E-B792-F5224536CCCD}"/>
              </c:ext>
            </c:extLst>
          </c:dPt>
          <c:dLbls>
            <c:dLbl>
              <c:idx val="2"/>
              <c:layout>
                <c:manualLayout>
                  <c:x val="-0.19748092693076583"/>
                  <c:y val="-0.1730178888929206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C3-485E-B792-F5224536CCCD}"/>
                </c:ext>
              </c:extLst>
            </c:dLbl>
            <c:dLbl>
              <c:idx val="3"/>
              <c:layout>
                <c:manualLayout>
                  <c:x val="0.17395128717718575"/>
                  <c:y val="0.19772669545339086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C3-485E-B792-F5224536CCCD}"/>
                </c:ext>
              </c:extLst>
            </c:dLbl>
            <c:dLbl>
              <c:idx val="7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 altLang="ja-JP">
                        <a:solidFill>
                          <a:schemeClr val="bg1"/>
                        </a:solidFill>
                      </a:rPr>
                      <a:t>[</a:t>
                    </a:r>
                    <a:r>
                      <a:rPr lang="ja-JP" altLang="en-US">
                        <a:solidFill>
                          <a:schemeClr val="bg1"/>
                        </a:solidFill>
                      </a:rPr>
                      <a:t>分類名</a:t>
                    </a:r>
                    <a:r>
                      <a:rPr lang="en-US" altLang="ja-JP">
                        <a:solidFill>
                          <a:schemeClr val="bg1"/>
                        </a:solidFill>
                      </a:rPr>
                      <a:t>]</a:t>
                    </a: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
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[</a:t>
                    </a: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パーセンテージ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]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5C3-485E-B792-F5224536CCCD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稚内!$B$19:$I$19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稚内!$B$20:$I$20</c:f>
              <c:numCache>
                <c:formatCode>General</c:formatCode>
                <c:ptCount val="8"/>
                <c:pt idx="2">
                  <c:v>21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5C3-485E-B792-F522453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稚内!$D$21:$H$21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稚内!$D$32:$H$32</c:f>
              <c:numCache>
                <c:formatCode>#,##0.0_ </c:formatCode>
                <c:ptCount val="5"/>
                <c:pt idx="0">
                  <c:v>41.3</c:v>
                </c:pt>
                <c:pt idx="1">
                  <c:v>23.1</c:v>
                </c:pt>
                <c:pt idx="2">
                  <c:v>27.1</c:v>
                </c:pt>
                <c:pt idx="3">
                  <c:v>5.3</c:v>
                </c:pt>
                <c:pt idx="4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6-4A90-9C77-2CDFD2A4E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5776"/>
        <c:axId val="1"/>
      </c:barChart>
      <c:catAx>
        <c:axId val="2438457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5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北見!$A$20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EF44-4E01-ABDE-AA782B7428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F44-4E01-ABDE-AA782B7428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F44-4E01-ABDE-AA782B7428A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F44-4E01-ABDE-AA782B7428A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F44-4E01-ABDE-AA782B7428A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F44-4E01-ABDE-AA782B7428A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F44-4E01-ABDE-AA782B7428A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F44-4E01-ABDE-AA782B7428AA}"/>
              </c:ext>
            </c:extLst>
          </c:dPt>
          <c:dLbls>
            <c:dLbl>
              <c:idx val="2"/>
              <c:layout>
                <c:manualLayout>
                  <c:x val="-0.1683673469387755"/>
                  <c:y val="-0.15977011494252874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44-4E01-ABDE-AA782B7428AA}"/>
                </c:ext>
              </c:extLst>
            </c:dLbl>
            <c:dLbl>
              <c:idx val="3"/>
              <c:layout>
                <c:manualLayout>
                  <c:x val="-0.12921782098666237"/>
                  <c:y val="9.7107068512987602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ysClr val="windowText" lastClr="000000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44-4E01-ABDE-AA782B7428AA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北見!$B$19:$I$19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北見!$B$20:$I$20</c:f>
              <c:numCache>
                <c:formatCode>General</c:formatCode>
                <c:ptCount val="8"/>
                <c:pt idx="2">
                  <c:v>56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F44-4E01-ABDE-AA782B742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北見!$D$21:$H$21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北見!$D$32:$H$32</c:f>
              <c:numCache>
                <c:formatCode>#,##0.0_ </c:formatCode>
                <c:ptCount val="5"/>
                <c:pt idx="0">
                  <c:v>49.2</c:v>
                </c:pt>
                <c:pt idx="1">
                  <c:v>23.1</c:v>
                </c:pt>
                <c:pt idx="2">
                  <c:v>22.4</c:v>
                </c:pt>
                <c:pt idx="3">
                  <c:v>2.8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2-4769-82BF-4664DD8DC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6224"/>
        <c:axId val="1"/>
      </c:barChart>
      <c:catAx>
        <c:axId val="2438262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6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網走!$A$20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742-4CF6-9EBC-6B71CEB328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42-4CF6-9EBC-6B71CEB328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742-4CF6-9EBC-6B71CEB328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42-4CF6-9EBC-6B71CEB328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742-4CF6-9EBC-6B71CEB3286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742-4CF6-9EBC-6B71CEB3286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742-4CF6-9EBC-6B71CEB3286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42-4CF6-9EBC-6B71CEB32867}"/>
              </c:ext>
            </c:extLst>
          </c:dPt>
          <c:dLbls>
            <c:dLbl>
              <c:idx val="2"/>
              <c:layout>
                <c:manualLayout>
                  <c:x val="-0.28172548862864227"/>
                  <c:y val="-0.1843319786639573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42-4CF6-9EBC-6B71CEB32867}"/>
                </c:ext>
              </c:extLst>
            </c:dLbl>
            <c:dLbl>
              <c:idx val="3"/>
              <c:layout>
                <c:manualLayout>
                  <c:x val="0.15964826731683926"/>
                  <c:y val="0.1769962625639537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42-4CF6-9EBC-6B71CEB32867}"/>
                </c:ext>
              </c:extLst>
            </c:dLbl>
            <c:dLbl>
              <c:idx val="7"/>
              <c:layout>
                <c:manualLayout>
                  <c:x val="0.17944086257510494"/>
                  <c:y val="5.51760717410323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42-4CF6-9EBC-6B71CEB32867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網走!$B$19:$I$19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網走!$B$20:$I$20</c:f>
              <c:numCache>
                <c:formatCode>General</c:formatCode>
                <c:ptCount val="8"/>
                <c:pt idx="2">
                  <c:v>48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742-4CF6-9EBC-6B71CEB32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網走!$D$21:$H$21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網走!$D$32:$H$32</c:f>
              <c:numCache>
                <c:formatCode>#,##0.0_ </c:formatCode>
                <c:ptCount val="5"/>
                <c:pt idx="0">
                  <c:v>35.700000000000003</c:v>
                </c:pt>
                <c:pt idx="1">
                  <c:v>17.7</c:v>
                </c:pt>
                <c:pt idx="2">
                  <c:v>38.9</c:v>
                </c:pt>
                <c:pt idx="3">
                  <c:v>3.7</c:v>
                </c:pt>
                <c:pt idx="4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2-4E52-B0C2-14CA84F8C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17904"/>
        <c:axId val="1"/>
      </c:barChart>
      <c:catAx>
        <c:axId val="2438179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17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美幌!$A$20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67F9-4A4B-9F9E-EB37EE1E193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F9-4A4B-9F9E-EB37EE1E193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7F9-4A4B-9F9E-EB37EE1E193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F9-4A4B-9F9E-EB37EE1E193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7F9-4A4B-9F9E-EB37EE1E19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F9-4A4B-9F9E-EB37EE1E193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7F9-4A4B-9F9E-EB37EE1E193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F9-4A4B-9F9E-EB37EE1E193F}"/>
              </c:ext>
            </c:extLst>
          </c:dPt>
          <c:dLbls>
            <c:dLbl>
              <c:idx val="2"/>
              <c:layout>
                <c:manualLayout>
                  <c:x val="-1.955175524934431E-3"/>
                  <c:y val="-0.1664283899996371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F9-4A4B-9F9E-EB37EE1E193F}"/>
                </c:ext>
              </c:extLst>
            </c:dLbl>
            <c:dLbl>
              <c:idx val="3"/>
              <c:layout>
                <c:manualLayout>
                  <c:x val="-9.2139342797204107E-2"/>
                  <c:y val="7.11986001749781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F9-4A4B-9F9E-EB37EE1E193F}"/>
                </c:ext>
              </c:extLst>
            </c:dLbl>
            <c:dLbl>
              <c:idx val="7"/>
              <c:layout>
                <c:manualLayout>
                  <c:x val="0.18219663402289768"/>
                  <c:y val="3.665755322251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7F9-4A4B-9F9E-EB37EE1E193F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美幌!$B$19:$I$19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美幌!$B$20:$I$20</c:f>
              <c:numCache>
                <c:formatCode>General</c:formatCode>
                <c:ptCount val="8"/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F9-4A4B-9F9E-EB37EE1E1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美幌!$D$21:$H$21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美幌!$D$32:$H$32</c:f>
              <c:numCache>
                <c:formatCode>#,##0.0_ </c:formatCode>
                <c:ptCount val="5"/>
                <c:pt idx="0">
                  <c:v>42.6</c:v>
                </c:pt>
                <c:pt idx="1">
                  <c:v>26.6</c:v>
                </c:pt>
                <c:pt idx="2">
                  <c:v>28</c:v>
                </c:pt>
                <c:pt idx="3">
                  <c:v>1.3</c:v>
                </c:pt>
                <c:pt idx="4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9E-4E51-8D15-9D186DCC5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4144"/>
        <c:axId val="1"/>
      </c:barChart>
      <c:catAx>
        <c:axId val="2438241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4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斜里!$A$20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BD0C-47D3-9050-A286D0B5A3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D0C-47D3-9050-A286D0B5A3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D0C-47D3-9050-A286D0B5A37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D0C-47D3-9050-A286D0B5A37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D0C-47D3-9050-A286D0B5A37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D0C-47D3-9050-A286D0B5A37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D0C-47D3-9050-A286D0B5A37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D0C-47D3-9050-A286D0B5A373}"/>
              </c:ext>
            </c:extLst>
          </c:dPt>
          <c:dLbls>
            <c:dLbl>
              <c:idx val="2"/>
              <c:layout>
                <c:manualLayout>
                  <c:x val="-0.15463917525773191"/>
                  <c:y val="-0.1755198123329272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0C-47D3-9050-A286D0B5A373}"/>
                </c:ext>
              </c:extLst>
            </c:dLbl>
            <c:dLbl>
              <c:idx val="3"/>
              <c:layout>
                <c:manualLayout>
                  <c:x val="-0.32742502931814377"/>
                  <c:y val="6.53612569262175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0C-47D3-9050-A286D0B5A373}"/>
                </c:ext>
              </c:extLst>
            </c:dLbl>
            <c:dLbl>
              <c:idx val="7"/>
              <c:layout>
                <c:manualLayout>
                  <c:x val="-0.12862407662959655"/>
                  <c:y val="2.971322580058559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0C-47D3-9050-A286D0B5A373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斜里!$B$19:$I$19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斜里!$B$20:$I$20</c:f>
              <c:numCache>
                <c:formatCode>General</c:formatCode>
                <c:ptCount val="8"/>
                <c:pt idx="2">
                  <c:v>11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D0C-47D3-9050-A286D0B5A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斜里!$D$21:$H$21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斜里!$D$32:$H$32</c:f>
              <c:numCache>
                <c:formatCode>#,##0.0_ </c:formatCode>
                <c:ptCount val="5"/>
                <c:pt idx="0">
                  <c:v>51.6</c:v>
                </c:pt>
                <c:pt idx="1">
                  <c:v>17.5</c:v>
                </c:pt>
                <c:pt idx="2">
                  <c:v>30.7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4-47D0-8C73-BF208A8DF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7776"/>
        <c:axId val="1"/>
      </c:barChart>
      <c:catAx>
        <c:axId val="2368577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7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帯広!$A$20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D5A7-4973-A628-D7BD036016D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A7-4973-A628-D7BD036016D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5A7-4973-A628-D7BD036016D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A7-4973-A628-D7BD036016D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5A7-4973-A628-D7BD036016D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A7-4973-A628-D7BD036016D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5A7-4973-A628-D7BD036016D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A7-4973-A628-D7BD036016D4}"/>
              </c:ext>
            </c:extLst>
          </c:dPt>
          <c:dLbls>
            <c:dLbl>
              <c:idx val="2"/>
              <c:layout>
                <c:manualLayout>
                  <c:x val="-0.24605693519079347"/>
                  <c:y val="-0.16667600152752268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A7-4973-A628-D7BD036016D4}"/>
                </c:ext>
              </c:extLst>
            </c:dLbl>
            <c:dLbl>
              <c:idx val="3"/>
              <c:layout>
                <c:manualLayout>
                  <c:x val="0.22521986674742581"/>
                  <c:y val="0.1508937826189740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A7-4973-A628-D7BD036016D4}"/>
                </c:ext>
              </c:extLst>
            </c:dLbl>
            <c:dLbl>
              <c:idx val="7"/>
              <c:layout>
                <c:manualLayout>
                  <c:x val="0.35749687058348478"/>
                  <c:y val="1.1564801512974829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A7-4973-A628-D7BD036016D4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帯広!$B$19:$I$19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帯広!$B$20:$I$20</c:f>
              <c:numCache>
                <c:formatCode>General</c:formatCode>
                <c:ptCount val="8"/>
                <c:pt idx="2">
                  <c:v>99</c:v>
                </c:pt>
                <c:pt idx="3">
                  <c:v>33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5A7-4973-A628-D7BD03601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帯広!$D$21:$H$21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帯広!$D$32:$H$32</c:f>
              <c:numCache>
                <c:formatCode>#,##0.0_ </c:formatCode>
                <c:ptCount val="5"/>
                <c:pt idx="0">
                  <c:v>33.200000000000003</c:v>
                </c:pt>
                <c:pt idx="1">
                  <c:v>22.6</c:v>
                </c:pt>
                <c:pt idx="2">
                  <c:v>38.200000000000003</c:v>
                </c:pt>
                <c:pt idx="3">
                  <c:v>2.9</c:v>
                </c:pt>
                <c:pt idx="4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C-4FC5-A26E-287CCFAA2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9856"/>
        <c:axId val="1"/>
      </c:barChart>
      <c:catAx>
        <c:axId val="2368598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9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釧路!$A$20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535B-4BE5-B75B-58C2004CDA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5B-4BE5-B75B-58C2004CDA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35B-4BE5-B75B-58C2004CDA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5B-4BE5-B75B-58C2004CDA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35B-4BE5-B75B-58C2004CDA3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35B-4BE5-B75B-58C2004CDA3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35B-4BE5-B75B-58C2004CDA3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35B-4BE5-B75B-58C2004CDA32}"/>
              </c:ext>
            </c:extLst>
          </c:dPt>
          <c:dLbls>
            <c:dLbl>
              <c:idx val="2"/>
              <c:layout>
                <c:manualLayout>
                  <c:x val="-0.21336760925449871"/>
                  <c:y val="-7.220200297543452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5B-4BE5-B75B-58C2004CDA32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535B-4BE5-B75B-58C2004CDA32}"/>
                </c:ext>
              </c:extLst>
            </c:dLbl>
            <c:dLbl>
              <c:idx val="7"/>
              <c:layout>
                <c:manualLayout>
                  <c:x val="0.30764164119587878"/>
                  <c:y val="3.167277477412097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5B-4BE5-B75B-58C2004CDA32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釧路!$B$19:$I$19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釧路!$B$20:$I$20</c:f>
              <c:numCache>
                <c:formatCode>General</c:formatCode>
                <c:ptCount val="8"/>
                <c:pt idx="2">
                  <c:v>83</c:v>
                </c:pt>
                <c:pt idx="3">
                  <c:v>44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5B-4BE5-B75B-58C2004CD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釧路!$D$21:$H$21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釧路!$D$32:$H$32</c:f>
              <c:numCache>
                <c:formatCode>#,##0.0_ </c:formatCode>
                <c:ptCount val="5"/>
                <c:pt idx="0">
                  <c:v>28.1</c:v>
                </c:pt>
                <c:pt idx="1">
                  <c:v>23.7</c:v>
                </c:pt>
                <c:pt idx="2">
                  <c:v>41.4</c:v>
                </c:pt>
                <c:pt idx="3">
                  <c:v>3.4</c:v>
                </c:pt>
                <c:pt idx="4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4-49B3-80BE-5946BABDE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1536"/>
        <c:axId val="1"/>
      </c:barChart>
      <c:catAx>
        <c:axId val="2368515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1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根室!$A$20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0263-4182-A8F9-5427D5AE39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263-4182-A8F9-5427D5AE39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263-4182-A8F9-5427D5AE39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263-4182-A8F9-5427D5AE39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263-4182-A8F9-5427D5AE39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263-4182-A8F9-5427D5AE394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263-4182-A8F9-5427D5AE394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263-4182-A8F9-5427D5AE3943}"/>
              </c:ext>
            </c:extLst>
          </c:dPt>
          <c:dLbls>
            <c:dLbl>
              <c:idx val="2"/>
              <c:layout>
                <c:manualLayout>
                  <c:x val="-0.17628386836260851"/>
                  <c:y val="-0.18338655248739069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263-4182-A8F9-5427D5AE3943}"/>
                </c:ext>
              </c:extLst>
            </c:dLbl>
            <c:dLbl>
              <c:idx val="3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 altLang="ja-JP">
                        <a:solidFill>
                          <a:schemeClr val="bg1"/>
                        </a:solidFill>
                      </a:rPr>
                      <a:t>[</a:t>
                    </a:r>
                    <a:r>
                      <a:rPr lang="ja-JP" altLang="en-US">
                        <a:solidFill>
                          <a:schemeClr val="bg1"/>
                        </a:solidFill>
                      </a:rPr>
                      <a:t>分類名</a:t>
                    </a:r>
                    <a:r>
                      <a:rPr lang="en-US" altLang="ja-JP">
                        <a:solidFill>
                          <a:schemeClr val="bg1"/>
                        </a:solidFill>
                      </a:rPr>
                      <a:t>]</a:t>
                    </a: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
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[</a:t>
                    </a: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パーセンテージ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]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263-4182-A8F9-5427D5AE3943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根室!$B$19:$I$19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根室!$B$20:$I$20</c:f>
              <c:numCache>
                <c:formatCode>General</c:formatCode>
                <c:ptCount val="8"/>
                <c:pt idx="2">
                  <c:v>8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63-4182-A8F9-5427D5AE3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根室!$D$21:$H$21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根室!$D$32:$H$32</c:f>
              <c:numCache>
                <c:formatCode>#,##0.0_ </c:formatCode>
                <c:ptCount val="5"/>
                <c:pt idx="0">
                  <c:v>56.7</c:v>
                </c:pt>
                <c:pt idx="1">
                  <c:v>9.8000000000000007</c:v>
                </c:pt>
                <c:pt idx="2">
                  <c:v>32</c:v>
                </c:pt>
                <c:pt idx="3">
                  <c:v>1.2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B0-445B-BFFA-4C6115544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3200"/>
        <c:axId val="1"/>
      </c:barChart>
      <c:catAx>
        <c:axId val="236853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32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中標津!$A$20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58A9-4FE9-87D2-339508D0E0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8A9-4FE9-87D2-339508D0E0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8A9-4FE9-87D2-339508D0E0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8A9-4FE9-87D2-339508D0E0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8A9-4FE9-87D2-339508D0E04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8A9-4FE9-87D2-339508D0E04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8A9-4FE9-87D2-339508D0E04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8A9-4FE9-87D2-339508D0E04D}"/>
              </c:ext>
            </c:extLst>
          </c:dPt>
          <c:dLbls>
            <c:dLbl>
              <c:idx val="2"/>
              <c:layout>
                <c:manualLayout>
                  <c:x val="-1.9102001562781752E-3"/>
                  <c:y val="-0.154110672655525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A9-4FE9-87D2-339508D0E04D}"/>
                </c:ext>
              </c:extLst>
            </c:dLbl>
            <c:dLbl>
              <c:idx val="3"/>
              <c:layout>
                <c:manualLayout>
                  <c:x val="-0.18373878090413523"/>
                  <c:y val="9.3179498396033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A9-4FE9-87D2-339508D0E04D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中標津!$B$19:$I$19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中標津!$B$20:$I$20</c:f>
              <c:numCache>
                <c:formatCode>General</c:formatCode>
                <c:ptCount val="8"/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8A9-4FE9-87D2-339508D0E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中標津!$D$21:$H$21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中標津!$D$32:$H$32</c:f>
              <c:numCache>
                <c:formatCode>#,##0.0_ </c:formatCode>
                <c:ptCount val="5"/>
                <c:pt idx="0">
                  <c:v>7.4</c:v>
                </c:pt>
                <c:pt idx="1">
                  <c:v>33.299999999999997</c:v>
                </c:pt>
                <c:pt idx="2">
                  <c:v>48.1</c:v>
                </c:pt>
                <c:pt idx="3">
                  <c:v>7.4</c:v>
                </c:pt>
                <c:pt idx="4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66-413B-A2AF-A967E5922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2032"/>
        <c:axId val="1"/>
      </c:barChart>
      <c:catAx>
        <c:axId val="2438420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20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夕張!$A$20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D79-4738-8FDE-C0355AF30D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79-4738-8FDE-C0355AF30D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D79-4738-8FDE-C0355AF30D3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79-4738-8FDE-C0355AF30D3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D79-4738-8FDE-C0355AF30D3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D79-4738-8FDE-C0355AF30D3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D79-4738-8FDE-C0355AF30D3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D79-4738-8FDE-C0355AF30D36}"/>
              </c:ext>
            </c:extLst>
          </c:dPt>
          <c:dLbls>
            <c:dLbl>
              <c:idx val="3"/>
              <c:layout>
                <c:manualLayout>
                  <c:x val="0.25071883456428412"/>
                  <c:y val="-0.1366491085166078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>
                        <a:solidFill>
                          <a:schemeClr val="bg1"/>
                        </a:solidFill>
                      </a:rPr>
                      <a:t>知らなかった</a:t>
                    </a:r>
                    <a:r>
                      <a:rPr lang="en-US" altLang="ja-JP">
                        <a:solidFill>
                          <a:schemeClr val="bg1"/>
                        </a:solidFill>
                      </a:rPr>
                      <a:t>54%</a:t>
                    </a:r>
                    <a:endParaRPr lang="ja-JP" alt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D79-4738-8FDE-C0355AF30D36}"/>
                </c:ext>
              </c:extLst>
            </c:dLbl>
            <c:dLbl>
              <c:idx val="7"/>
              <c:layout>
                <c:manualLayout>
                  <c:x val="-0.1712539420944475"/>
                  <c:y val="3.40581048058647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79-4738-8FDE-C0355AF30D36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夕張!$B$19:$I$19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夕張!$B$20:$I$20</c:f>
              <c:numCache>
                <c:formatCode>General</c:formatCode>
                <c:ptCount val="8"/>
                <c:pt idx="2">
                  <c:v>5</c:v>
                </c:pt>
                <c:pt idx="3">
                  <c:v>7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79-4738-8FDE-C0355AF30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夕張!$D$21:$H$21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夕張!$D$32:$H$32</c:f>
              <c:numCache>
                <c:formatCode>#,##0.0_ </c:formatCode>
                <c:ptCount val="5"/>
                <c:pt idx="0">
                  <c:v>29.8</c:v>
                </c:pt>
                <c:pt idx="1">
                  <c:v>25.4</c:v>
                </c:pt>
                <c:pt idx="2">
                  <c:v>36.799999999999997</c:v>
                </c:pt>
                <c:pt idx="3">
                  <c:v>6.1</c:v>
                </c:pt>
                <c:pt idx="4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0F-4C7A-A474-EEAABD75F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4560"/>
        <c:axId val="1"/>
      </c:barChart>
      <c:catAx>
        <c:axId val="2438245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4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南幌!$A$20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BD7A-4EB1-BA1A-33BA64D9A11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D7A-4EB1-BA1A-33BA64D9A11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D7A-4EB1-BA1A-33BA64D9A11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D7A-4EB1-BA1A-33BA64D9A11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D7A-4EB1-BA1A-33BA64D9A11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D7A-4EB1-BA1A-33BA64D9A11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D7A-4EB1-BA1A-33BA64D9A11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D7A-4EB1-BA1A-33BA64D9A113}"/>
              </c:ext>
            </c:extLst>
          </c:dPt>
          <c:dLbls>
            <c:dLbl>
              <c:idx val="2"/>
              <c:layout>
                <c:manualLayout>
                  <c:x val="-0.28259640102827766"/>
                  <c:y val="-3.7104757066656988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7A-4EB1-BA1A-33BA64D9A113}"/>
                </c:ext>
              </c:extLst>
            </c:dLbl>
            <c:dLbl>
              <c:idx val="3"/>
              <c:layout>
                <c:manualLayout>
                  <c:x val="0.22232637694067156"/>
                  <c:y val="7.4554229108458131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r>
                      <a:rPr lang="ja-JP" altLang="en-US" baseline="0">
                        <a:solidFill>
                          <a:schemeClr val="bg1"/>
                        </a:solidFill>
                      </a:rPr>
                      <a:t>知らなかった</a:t>
                    </a:r>
                    <a:r>
                      <a:rPr lang="en-US" altLang="ja-JP" baseline="0">
                        <a:solidFill>
                          <a:schemeClr val="bg1"/>
                        </a:solidFill>
                      </a:rPr>
                      <a:t>44%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3-BD7A-4EB1-BA1A-33BA64D9A113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南幌!$B$19:$I$19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南幌!$B$20:$I$20</c:f>
              <c:numCache>
                <c:formatCode>General</c:formatCode>
                <c:ptCount val="8"/>
                <c:pt idx="2">
                  <c:v>5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D7A-4EB1-BA1A-33BA64D9A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南幌!$D$21:$H$21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南幌!$D$32:$H$32</c:f>
              <c:numCache>
                <c:formatCode>#,##0.0_ </c:formatCode>
                <c:ptCount val="5"/>
                <c:pt idx="0">
                  <c:v>55</c:v>
                </c:pt>
                <c:pt idx="1">
                  <c:v>18.8</c:v>
                </c:pt>
                <c:pt idx="2">
                  <c:v>23.1</c:v>
                </c:pt>
                <c:pt idx="3">
                  <c:v>2.8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5-428B-BB6F-2FEA59233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4944"/>
        <c:axId val="1"/>
      </c:barChart>
      <c:catAx>
        <c:axId val="243844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4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木古内!$A$20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4FDB-4535-8435-30A38E8862C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DB-4535-8435-30A38E8862C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FDB-4535-8435-30A38E8862C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DB-4535-8435-30A38E8862C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FDB-4535-8435-30A38E8862C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DB-4535-8435-30A38E8862C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4FDB-4535-8435-30A38E8862C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FDB-4535-8435-30A38E8862C2}"/>
              </c:ext>
            </c:extLst>
          </c:dPt>
          <c:dLbls>
            <c:dLbl>
              <c:idx val="2"/>
              <c:layout>
                <c:manualLayout>
                  <c:x val="-0.26596899224806203"/>
                  <c:y val="1.9386044486374689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DB-4535-8435-30A38E8862C2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FDB-4535-8435-30A38E8862C2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木古内!$B$19:$I$19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木古内!$B$20:$I$20</c:f>
              <c:numCache>
                <c:formatCode>General</c:formatCode>
                <c:ptCount val="8"/>
                <c:pt idx="2">
                  <c:v>6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DB-4535-8435-30A38E886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木古内!$D$21:$H$21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木古内!$D$32:$H$32</c:f>
              <c:numCache>
                <c:formatCode>#,##0.0_ </c:formatCode>
                <c:ptCount val="5"/>
                <c:pt idx="0">
                  <c:v>19.3</c:v>
                </c:pt>
                <c:pt idx="1">
                  <c:v>19.3</c:v>
                </c:pt>
                <c:pt idx="2">
                  <c:v>56.9</c:v>
                </c:pt>
                <c:pt idx="3">
                  <c:v>2.1</c:v>
                </c:pt>
                <c:pt idx="4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F-4CFA-9823-35BECB381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25808"/>
        <c:axId val="1"/>
      </c:barChart>
      <c:catAx>
        <c:axId val="2438258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25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士別!$A$20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EB22-4537-A54A-868E1F4AB0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B22-4537-A54A-868E1F4AB0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B22-4537-A54A-868E1F4AB0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B22-4537-A54A-868E1F4AB0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B22-4537-A54A-868E1F4AB0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B22-4537-A54A-868E1F4AB0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B22-4537-A54A-868E1F4AB0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B22-4537-A54A-868E1F4AB07A}"/>
              </c:ext>
            </c:extLst>
          </c:dPt>
          <c:dLbls>
            <c:dLbl>
              <c:idx val="2"/>
              <c:layout>
                <c:manualLayout>
                  <c:x val="-0.24075380037649544"/>
                  <c:y val="-0.18871210064259217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EB22-4537-A54A-868E1F4AB07A}"/>
                </c:ext>
              </c:extLst>
            </c:dLbl>
            <c:dLbl>
              <c:idx val="3"/>
              <c:layout>
                <c:manualLayout>
                  <c:x val="0.19516385644596476"/>
                  <c:y val="0.18687519232509725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22-4537-A54A-868E1F4AB07A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士別!$B$19:$I$19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士別!$B$20:$I$20</c:f>
              <c:numCache>
                <c:formatCode>General</c:formatCode>
                <c:ptCount val="8"/>
                <c:pt idx="2">
                  <c:v>4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22-4537-A54A-868E1F4AB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士別!$D$21:$H$21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士別!$D$32:$H$32</c:f>
              <c:numCache>
                <c:formatCode>#,##0.0_ </c:formatCode>
                <c:ptCount val="5"/>
                <c:pt idx="0">
                  <c:v>9</c:v>
                </c:pt>
                <c:pt idx="1">
                  <c:v>40.9</c:v>
                </c:pt>
                <c:pt idx="2">
                  <c:v>47.7</c:v>
                </c:pt>
                <c:pt idx="3">
                  <c:v>0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6-4487-B4B1-9EB6C507B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55280"/>
        <c:axId val="1"/>
      </c:barChart>
      <c:catAx>
        <c:axId val="2368552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55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富良野!$A$20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95A3-48D0-B158-2538AB34113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A3-48D0-B158-2538AB34113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5A3-48D0-B158-2538AB34113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A3-48D0-B158-2538AB34113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5A3-48D0-B158-2538AB3411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A3-48D0-B158-2538AB34113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5A3-48D0-B158-2538AB34113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5A3-48D0-B158-2538AB34113F}"/>
              </c:ext>
            </c:extLst>
          </c:dPt>
          <c:dLbls>
            <c:dLbl>
              <c:idx val="3"/>
              <c:layout>
                <c:manualLayout>
                  <c:x val="0.25516021294253388"/>
                  <c:y val="-0.18539243078486156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3-95A3-48D0-B158-2538AB34113F}"/>
                </c:ext>
              </c:extLst>
            </c:dLbl>
            <c:dLbl>
              <c:idx val="7"/>
              <c:layout>
                <c:manualLayout>
                  <c:x val="-7.5127016577940617E-2"/>
                  <c:y val="3.7439312021481187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A3-48D0-B158-2538AB34113F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富良野!$B$19:$I$19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富良野!$B$20:$I$20</c:f>
              <c:numCache>
                <c:formatCode>General</c:formatCode>
                <c:ptCount val="8"/>
                <c:pt idx="2">
                  <c:v>3</c:v>
                </c:pt>
                <c:pt idx="3">
                  <c:v>5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A3-48D0-B158-2538AB341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富良野!$D$21:$H$21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富良野!$D$32:$H$32</c:f>
              <c:numCache>
                <c:formatCode>#,##0.0_ </c:formatCode>
                <c:ptCount val="5"/>
                <c:pt idx="0">
                  <c:v>33.299999999999997</c:v>
                </c:pt>
                <c:pt idx="1">
                  <c:v>17.399999999999999</c:v>
                </c:pt>
                <c:pt idx="2">
                  <c:v>34.9</c:v>
                </c:pt>
                <c:pt idx="3">
                  <c:v>6.3</c:v>
                </c:pt>
                <c:pt idx="4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D-4D4F-AD0A-B5F55EF22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15824"/>
        <c:axId val="1"/>
      </c:barChart>
      <c:catAx>
        <c:axId val="2438158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15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名寄!$A$20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3A2A-40C3-80C3-6707D408FFA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2A-40C3-80C3-6707D408FFA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A2A-40C3-80C3-6707D408FFA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2A-40C3-80C3-6707D408FFA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A2A-40C3-80C3-6707D408FFA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2A-40C3-80C3-6707D408FFA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A2A-40C3-80C3-6707D408FFA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2A-40C3-80C3-6707D408FFA2}"/>
              </c:ext>
            </c:extLst>
          </c:dPt>
          <c:dLbls>
            <c:dLbl>
              <c:idx val="2"/>
              <c:layout>
                <c:manualLayout>
                  <c:x val="-9.1603053435114545E-2"/>
                  <c:y val="-0.1870669745958429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2A-40C3-80C3-6707D408FFA2}"/>
                </c:ext>
              </c:extLst>
            </c:dLbl>
            <c:dLbl>
              <c:idx val="3"/>
              <c:layout>
                <c:manualLayout>
                  <c:x val="-0.21403137584901125"/>
                  <c:y val="8.38475386881489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2A-40C3-80C3-6707D408FFA2}"/>
                </c:ext>
              </c:extLst>
            </c:dLbl>
            <c:dLbl>
              <c:idx val="7"/>
              <c:layout>
                <c:manualLayout>
                  <c:x val="0.30302846759539681"/>
                  <c:y val="-6.166520851560200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2A-40C3-80C3-6707D408FFA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名寄!$B$19:$I$19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名寄!$B$20:$I$20</c:f>
              <c:numCache>
                <c:formatCode>General</c:formatCode>
                <c:ptCount val="8"/>
                <c:pt idx="2">
                  <c:v>16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2A-40C3-80C3-6707D408F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名寄!$D$21:$H$21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名寄!$D$32:$H$32</c:f>
              <c:numCache>
                <c:formatCode>#,##0.0_ </c:formatCode>
                <c:ptCount val="5"/>
                <c:pt idx="0">
                  <c:v>30.4</c:v>
                </c:pt>
                <c:pt idx="1">
                  <c:v>27.8</c:v>
                </c:pt>
                <c:pt idx="2">
                  <c:v>35</c:v>
                </c:pt>
                <c:pt idx="3">
                  <c:v>3.9</c:v>
                </c:pt>
                <c:pt idx="4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D5-4E16-A9F2-4DF532E2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15408"/>
        <c:axId val="1"/>
      </c:barChart>
      <c:catAx>
        <c:axId val="2438154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154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苫前!$A$20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D980-4978-B05E-7EC1DB1FAF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80-4978-B05E-7EC1DB1FAF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980-4978-B05E-7EC1DB1FAF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80-4978-B05E-7EC1DB1FAF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980-4978-B05E-7EC1DB1FAF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80-4978-B05E-7EC1DB1FAF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980-4978-B05E-7EC1DB1FAF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80-4978-B05E-7EC1DB1FAF0E}"/>
              </c:ext>
            </c:extLst>
          </c:dPt>
          <c:dLbls>
            <c:dLbl>
              <c:idx val="2"/>
              <c:layout>
                <c:manualLayout>
                  <c:x val="-0.25388601036269426"/>
                  <c:y val="-0.151315359773576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80-4978-B05E-7EC1DB1FAF0E}"/>
                </c:ext>
              </c:extLst>
            </c:dLbl>
            <c:dLbl>
              <c:idx val="3"/>
              <c:layout>
                <c:manualLayout>
                  <c:x val="0.21786585614622"/>
                  <c:y val="0.15283174280634276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80-4978-B05E-7EC1DB1FAF0E}"/>
                </c:ext>
              </c:extLst>
            </c:dLbl>
            <c:dLbl>
              <c:idx val="7"/>
              <c:layout>
                <c:manualLayout>
                  <c:x val="-8.2643726473692614E-2"/>
                  <c:y val="3.57491251093613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980-4978-B05E-7EC1DB1FAF0E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苫前!$B$19:$I$19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苫前!$B$20:$I$20</c:f>
              <c:numCache>
                <c:formatCode>General</c:formatCode>
                <c:ptCount val="8"/>
                <c:pt idx="2">
                  <c:v>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80-4978-B05E-7EC1DB1FA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苫前!$D$21:$H$21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苫前!$D$32:$H$32</c:f>
              <c:numCache>
                <c:formatCode>#,##0.0_ </c:formatCode>
                <c:ptCount val="5"/>
                <c:pt idx="0">
                  <c:v>10.3</c:v>
                </c:pt>
                <c:pt idx="1">
                  <c:v>42.5</c:v>
                </c:pt>
                <c:pt idx="2">
                  <c:v>41.3</c:v>
                </c:pt>
                <c:pt idx="3">
                  <c:v>5.7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B-483F-9294-518FB6A85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43280"/>
        <c:axId val="1"/>
      </c:barChart>
      <c:catAx>
        <c:axId val="2438432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43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紋別!$A$20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ADC6-4899-A955-2DD0C40E331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C6-4899-A955-2DD0C40E33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DC6-4899-A955-2DD0C40E331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C6-4899-A955-2DD0C40E331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DC6-4899-A955-2DD0C40E331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C6-4899-A955-2DD0C40E331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DC6-4899-A955-2DD0C40E331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DC6-4899-A955-2DD0C40E331F}"/>
              </c:ext>
            </c:extLst>
          </c:dPt>
          <c:dLbls>
            <c:dLbl>
              <c:idx val="2"/>
              <c:layout>
                <c:manualLayout>
                  <c:x val="-0.22614664076081398"/>
                  <c:y val="-5.2733098017920171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C6-4899-A955-2DD0C40E331F}"/>
                </c:ext>
              </c:extLst>
            </c:dLbl>
            <c:dLbl>
              <c:idx val="3"/>
              <c:layout>
                <c:manualLayout>
                  <c:x val="0.24723386849371096"/>
                  <c:y val="0.10676549914019368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C6-4899-A955-2DD0C40E331F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紋別!$B$19:$I$19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紋別!$B$20:$I$20</c:f>
              <c:numCache>
                <c:formatCode>General</c:formatCode>
                <c:ptCount val="8"/>
                <c:pt idx="2">
                  <c:v>5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C6-4899-A955-2DD0C40E3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紋別!$D$21:$H$21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紋別!$D$32:$H$32</c:f>
              <c:numCache>
                <c:formatCode>#,##0.0_ </c:formatCode>
                <c:ptCount val="5"/>
                <c:pt idx="0">
                  <c:v>15.1</c:v>
                </c:pt>
                <c:pt idx="1">
                  <c:v>28.7</c:v>
                </c:pt>
                <c:pt idx="2">
                  <c:v>46.9</c:v>
                </c:pt>
                <c:pt idx="3">
                  <c:v>4.5</c:v>
                </c:pt>
                <c:pt idx="4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30-4CDB-ADC0-7A142298A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3818320"/>
        <c:axId val="1"/>
      </c:barChart>
      <c:catAx>
        <c:axId val="2438183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3818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遠軽!$A$20</c:f>
              <c:strCache>
                <c:ptCount val="1"/>
                <c:pt idx="0">
                  <c:v>指定管理者制度の導入について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843-441F-ADC9-B86430B1E5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43-441F-ADC9-B86430B1E5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843-441F-ADC9-B86430B1E5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43-441F-ADC9-B86430B1E5C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843-441F-ADC9-B86430B1E5C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43-441F-ADC9-B86430B1E5C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843-441F-ADC9-B86430B1E5C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843-441F-ADC9-B86430B1E5CB}"/>
              </c:ext>
            </c:extLst>
          </c:dPt>
          <c:dLbls>
            <c:dLbl>
              <c:idx val="2"/>
              <c:layout>
                <c:manualLayout>
                  <c:x val="-0.26596878878512281"/>
                  <c:y val="3.6333423839261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43-441F-ADC9-B86430B1E5CB}"/>
                </c:ext>
              </c:extLst>
            </c:dLbl>
            <c:dLbl>
              <c:idx val="3"/>
              <c:layout>
                <c:manualLayout>
                  <c:x val="0.25254511790677325"/>
                  <c:y val="-0.1096435876549914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43-441F-ADC9-B86430B1E5CB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遠軽!$B$19:$I$19</c:f>
              <c:strCache>
                <c:ptCount val="8"/>
                <c:pt idx="2">
                  <c:v>知っていた</c:v>
                </c:pt>
                <c:pt idx="3">
                  <c:v>知らなかった</c:v>
                </c:pt>
                <c:pt idx="7">
                  <c:v>未回答</c:v>
                </c:pt>
              </c:strCache>
            </c:strRef>
          </c:cat>
          <c:val>
            <c:numRef>
              <c:f>遠軽!$B$20:$I$20</c:f>
              <c:numCache>
                <c:formatCode>General</c:formatCode>
                <c:ptCount val="8"/>
                <c:pt idx="2">
                  <c:v>4</c:v>
                </c:pt>
                <c:pt idx="3">
                  <c:v>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43-441F-ADC9-B86430B1E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遠軽!$D$21:$H$21</c:f>
              <c:strCache>
                <c:ptCount val="5"/>
                <c:pt idx="0">
                  <c:v>満足</c:v>
                </c:pt>
                <c:pt idx="1">
                  <c:v>やや満足</c:v>
                </c:pt>
                <c:pt idx="2">
                  <c:v>どちらとも
いえない</c:v>
                </c:pt>
                <c:pt idx="3">
                  <c:v>やや不満</c:v>
                </c:pt>
                <c:pt idx="4">
                  <c:v>不満</c:v>
                </c:pt>
              </c:strCache>
            </c:strRef>
          </c:cat>
          <c:val>
            <c:numRef>
              <c:f>遠軽!$D$32:$H$32</c:f>
              <c:numCache>
                <c:formatCode>#,##0.0_ </c:formatCode>
                <c:ptCount val="5"/>
                <c:pt idx="0">
                  <c:v>10</c:v>
                </c:pt>
                <c:pt idx="1">
                  <c:v>28.5</c:v>
                </c:pt>
                <c:pt idx="2">
                  <c:v>55.7</c:v>
                </c:pt>
                <c:pt idx="3">
                  <c:v>5.7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3-42A4-BB4A-19F60C358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6848624"/>
        <c:axId val="1"/>
      </c:barChart>
      <c:catAx>
        <c:axId val="2368486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満足度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割合（％）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8486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8.xml"/><Relationship Id="rId1" Type="http://schemas.openxmlformats.org/officeDocument/2006/relationships/chart" Target="../charts/chart57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0.xml"/><Relationship Id="rId1" Type="http://schemas.openxmlformats.org/officeDocument/2006/relationships/chart" Target="../charts/chart59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4.xml"/><Relationship Id="rId1" Type="http://schemas.openxmlformats.org/officeDocument/2006/relationships/chart" Target="../charts/chart63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6.xml"/><Relationship Id="rId1" Type="http://schemas.openxmlformats.org/officeDocument/2006/relationships/chart" Target="../charts/chart65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8.xml"/><Relationship Id="rId1" Type="http://schemas.openxmlformats.org/officeDocument/2006/relationships/chart" Target="../charts/chart67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0.xml"/><Relationship Id="rId1" Type="http://schemas.openxmlformats.org/officeDocument/2006/relationships/chart" Target="../charts/chart69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2.xml"/><Relationship Id="rId1" Type="http://schemas.openxmlformats.org/officeDocument/2006/relationships/chart" Target="../charts/chart71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6.xml"/><Relationship Id="rId1" Type="http://schemas.openxmlformats.org/officeDocument/2006/relationships/chart" Target="../charts/chart75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8.xml"/><Relationship Id="rId1" Type="http://schemas.openxmlformats.org/officeDocument/2006/relationships/chart" Target="../charts/chart77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133350</xdr:rowOff>
    </xdr:from>
    <xdr:to>
      <xdr:col>2</xdr:col>
      <xdr:colOff>962025</xdr:colOff>
      <xdr:row>43</xdr:row>
      <xdr:rowOff>152400</xdr:rowOff>
    </xdr:to>
    <xdr:graphicFrame macro="">
      <xdr:nvGraphicFramePr>
        <xdr:cNvPr id="227435" name="グラフ 1">
          <a:extLst>
            <a:ext uri="{FF2B5EF4-FFF2-40B4-BE49-F238E27FC236}">
              <a16:creationId xmlns:a16="http://schemas.microsoft.com/office/drawing/2014/main" id="{22114793-7534-40C1-B922-44D5384168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76200</xdr:colOff>
      <xdr:row>32</xdr:row>
      <xdr:rowOff>161925</xdr:rowOff>
    </xdr:from>
    <xdr:to>
      <xdr:col>8</xdr:col>
      <xdr:colOff>600075</xdr:colOff>
      <xdr:row>43</xdr:row>
      <xdr:rowOff>180975</xdr:rowOff>
    </xdr:to>
    <xdr:graphicFrame macro="">
      <xdr:nvGraphicFramePr>
        <xdr:cNvPr id="227436" name="グラフ 2">
          <a:extLst>
            <a:ext uri="{FF2B5EF4-FFF2-40B4-BE49-F238E27FC236}">
              <a16:creationId xmlns:a16="http://schemas.microsoft.com/office/drawing/2014/main" id="{96A068F0-0565-42C6-8AA2-767DA347CB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104775</xdr:rowOff>
    </xdr:from>
    <xdr:to>
      <xdr:col>3</xdr:col>
      <xdr:colOff>9525</xdr:colOff>
      <xdr:row>43</xdr:row>
      <xdr:rowOff>123825</xdr:rowOff>
    </xdr:to>
    <xdr:graphicFrame macro="">
      <xdr:nvGraphicFramePr>
        <xdr:cNvPr id="228459" name="グラフ 1">
          <a:extLst>
            <a:ext uri="{FF2B5EF4-FFF2-40B4-BE49-F238E27FC236}">
              <a16:creationId xmlns:a16="http://schemas.microsoft.com/office/drawing/2014/main" id="{9C44D4FC-9A6E-4696-B4CA-D166A8DA9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123825</xdr:colOff>
      <xdr:row>32</xdr:row>
      <xdr:rowOff>133350</xdr:rowOff>
    </xdr:from>
    <xdr:to>
      <xdr:col>8</xdr:col>
      <xdr:colOff>647700</xdr:colOff>
      <xdr:row>43</xdr:row>
      <xdr:rowOff>152400</xdr:rowOff>
    </xdr:to>
    <xdr:graphicFrame macro="">
      <xdr:nvGraphicFramePr>
        <xdr:cNvPr id="228460" name="グラフ 2">
          <a:extLst>
            <a:ext uri="{FF2B5EF4-FFF2-40B4-BE49-F238E27FC236}">
              <a16:creationId xmlns:a16="http://schemas.microsoft.com/office/drawing/2014/main" id="{3BC3FA54-37D6-47A6-9685-AE00C1F05A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104775</xdr:rowOff>
    </xdr:from>
    <xdr:to>
      <xdr:col>2</xdr:col>
      <xdr:colOff>942975</xdr:colOff>
      <xdr:row>43</xdr:row>
      <xdr:rowOff>123825</xdr:rowOff>
    </xdr:to>
    <xdr:graphicFrame macro="">
      <xdr:nvGraphicFramePr>
        <xdr:cNvPr id="229483" name="グラフ 1">
          <a:extLst>
            <a:ext uri="{FF2B5EF4-FFF2-40B4-BE49-F238E27FC236}">
              <a16:creationId xmlns:a16="http://schemas.microsoft.com/office/drawing/2014/main" id="{F986C8D0-A7CA-484E-8935-73E3C3EA63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123825</xdr:colOff>
      <xdr:row>32</xdr:row>
      <xdr:rowOff>114300</xdr:rowOff>
    </xdr:from>
    <xdr:to>
      <xdr:col>8</xdr:col>
      <xdr:colOff>647700</xdr:colOff>
      <xdr:row>43</xdr:row>
      <xdr:rowOff>133350</xdr:rowOff>
    </xdr:to>
    <xdr:graphicFrame macro="">
      <xdr:nvGraphicFramePr>
        <xdr:cNvPr id="229484" name="グラフ 2">
          <a:extLst>
            <a:ext uri="{FF2B5EF4-FFF2-40B4-BE49-F238E27FC236}">
              <a16:creationId xmlns:a16="http://schemas.microsoft.com/office/drawing/2014/main" id="{7C48EF1A-C517-4F1F-944B-4AAD9C10FE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171450</xdr:rowOff>
    </xdr:from>
    <xdr:to>
      <xdr:col>2</xdr:col>
      <xdr:colOff>952500</xdr:colOff>
      <xdr:row>43</xdr:row>
      <xdr:rowOff>190500</xdr:rowOff>
    </xdr:to>
    <xdr:graphicFrame macro="">
      <xdr:nvGraphicFramePr>
        <xdr:cNvPr id="1158" name="グラフ 4">
          <a:extLst>
            <a:ext uri="{FF2B5EF4-FFF2-40B4-BE49-F238E27FC236}">
              <a16:creationId xmlns:a16="http://schemas.microsoft.com/office/drawing/2014/main" id="{59F70321-E091-40F7-A94D-BF3BAD982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95250</xdr:colOff>
      <xdr:row>32</xdr:row>
      <xdr:rowOff>142875</xdr:rowOff>
    </xdr:from>
    <xdr:to>
      <xdr:col>8</xdr:col>
      <xdr:colOff>619125</xdr:colOff>
      <xdr:row>43</xdr:row>
      <xdr:rowOff>161925</xdr:rowOff>
    </xdr:to>
    <xdr:graphicFrame macro="">
      <xdr:nvGraphicFramePr>
        <xdr:cNvPr id="1159" name="グラフ 5">
          <a:extLst>
            <a:ext uri="{FF2B5EF4-FFF2-40B4-BE49-F238E27FC236}">
              <a16:creationId xmlns:a16="http://schemas.microsoft.com/office/drawing/2014/main" id="{B7FA8CBE-33B6-420F-875C-64D86D36C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32</xdr:row>
      <xdr:rowOff>104775</xdr:rowOff>
    </xdr:from>
    <xdr:to>
      <xdr:col>2</xdr:col>
      <xdr:colOff>942975</xdr:colOff>
      <xdr:row>43</xdr:row>
      <xdr:rowOff>123825</xdr:rowOff>
    </xdr:to>
    <xdr:graphicFrame macro="">
      <xdr:nvGraphicFramePr>
        <xdr:cNvPr id="14453" name="グラフ 6">
          <a:extLst>
            <a:ext uri="{FF2B5EF4-FFF2-40B4-BE49-F238E27FC236}">
              <a16:creationId xmlns:a16="http://schemas.microsoft.com/office/drawing/2014/main" id="{04E82865-A8CF-4F3F-9D2F-FE31A999E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57150</xdr:colOff>
      <xdr:row>32</xdr:row>
      <xdr:rowOff>114300</xdr:rowOff>
    </xdr:from>
    <xdr:to>
      <xdr:col>8</xdr:col>
      <xdr:colOff>714375</xdr:colOff>
      <xdr:row>43</xdr:row>
      <xdr:rowOff>133350</xdr:rowOff>
    </xdr:to>
    <xdr:graphicFrame macro="">
      <xdr:nvGraphicFramePr>
        <xdr:cNvPr id="14454" name="グラフ 7">
          <a:extLst>
            <a:ext uri="{FF2B5EF4-FFF2-40B4-BE49-F238E27FC236}">
              <a16:creationId xmlns:a16="http://schemas.microsoft.com/office/drawing/2014/main" id="{2298E630-DFD4-4BCD-8CAB-1932D1131B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161925</xdr:rowOff>
    </xdr:from>
    <xdr:to>
      <xdr:col>2</xdr:col>
      <xdr:colOff>962025</xdr:colOff>
      <xdr:row>43</xdr:row>
      <xdr:rowOff>180975</xdr:rowOff>
    </xdr:to>
    <xdr:graphicFrame macro="">
      <xdr:nvGraphicFramePr>
        <xdr:cNvPr id="20595" name="グラフ 1">
          <a:extLst>
            <a:ext uri="{FF2B5EF4-FFF2-40B4-BE49-F238E27FC236}">
              <a16:creationId xmlns:a16="http://schemas.microsoft.com/office/drawing/2014/main" id="{34B99C80-AB0D-40F5-A8B4-BFF6308569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32</xdr:row>
      <xdr:rowOff>161925</xdr:rowOff>
    </xdr:from>
    <xdr:to>
      <xdr:col>8</xdr:col>
      <xdr:colOff>628650</xdr:colOff>
      <xdr:row>43</xdr:row>
      <xdr:rowOff>180975</xdr:rowOff>
    </xdr:to>
    <xdr:graphicFrame macro="">
      <xdr:nvGraphicFramePr>
        <xdr:cNvPr id="20596" name="グラフ 2">
          <a:extLst>
            <a:ext uri="{FF2B5EF4-FFF2-40B4-BE49-F238E27FC236}">
              <a16:creationId xmlns:a16="http://schemas.microsoft.com/office/drawing/2014/main" id="{DCA8700C-7FBC-47BB-85FC-E04526B5E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180975</xdr:rowOff>
    </xdr:from>
    <xdr:to>
      <xdr:col>2</xdr:col>
      <xdr:colOff>933450</xdr:colOff>
      <xdr:row>43</xdr:row>
      <xdr:rowOff>200025</xdr:rowOff>
    </xdr:to>
    <xdr:graphicFrame macro="">
      <xdr:nvGraphicFramePr>
        <xdr:cNvPr id="21619" name="グラフ 1">
          <a:extLst>
            <a:ext uri="{FF2B5EF4-FFF2-40B4-BE49-F238E27FC236}">
              <a16:creationId xmlns:a16="http://schemas.microsoft.com/office/drawing/2014/main" id="{91B2E74D-57E4-4E63-A5D0-041295B16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142875</xdr:colOff>
      <xdr:row>32</xdr:row>
      <xdr:rowOff>209550</xdr:rowOff>
    </xdr:from>
    <xdr:to>
      <xdr:col>8</xdr:col>
      <xdr:colOff>666750</xdr:colOff>
      <xdr:row>43</xdr:row>
      <xdr:rowOff>228600</xdr:rowOff>
    </xdr:to>
    <xdr:graphicFrame macro="">
      <xdr:nvGraphicFramePr>
        <xdr:cNvPr id="21620" name="グラフ 2">
          <a:extLst>
            <a:ext uri="{FF2B5EF4-FFF2-40B4-BE49-F238E27FC236}">
              <a16:creationId xmlns:a16="http://schemas.microsoft.com/office/drawing/2014/main" id="{0734E535-7FCD-4843-BCAC-C28B992F90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32</xdr:row>
      <xdr:rowOff>114300</xdr:rowOff>
    </xdr:from>
    <xdr:to>
      <xdr:col>2</xdr:col>
      <xdr:colOff>933450</xdr:colOff>
      <xdr:row>43</xdr:row>
      <xdr:rowOff>133350</xdr:rowOff>
    </xdr:to>
    <xdr:graphicFrame macro="">
      <xdr:nvGraphicFramePr>
        <xdr:cNvPr id="22643" name="グラフ 1">
          <a:extLst>
            <a:ext uri="{FF2B5EF4-FFF2-40B4-BE49-F238E27FC236}">
              <a16:creationId xmlns:a16="http://schemas.microsoft.com/office/drawing/2014/main" id="{D3CCEEE4-208C-47DF-9BBF-34740B307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32</xdr:row>
      <xdr:rowOff>114300</xdr:rowOff>
    </xdr:from>
    <xdr:to>
      <xdr:col>8</xdr:col>
      <xdr:colOff>628650</xdr:colOff>
      <xdr:row>43</xdr:row>
      <xdr:rowOff>133350</xdr:rowOff>
    </xdr:to>
    <xdr:graphicFrame macro="">
      <xdr:nvGraphicFramePr>
        <xdr:cNvPr id="22644" name="グラフ 2">
          <a:extLst>
            <a:ext uri="{FF2B5EF4-FFF2-40B4-BE49-F238E27FC236}">
              <a16:creationId xmlns:a16="http://schemas.microsoft.com/office/drawing/2014/main" id="{5BBE4020-1229-4A30-9209-7584B7510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32</xdr:row>
      <xdr:rowOff>171450</xdr:rowOff>
    </xdr:from>
    <xdr:to>
      <xdr:col>2</xdr:col>
      <xdr:colOff>952500</xdr:colOff>
      <xdr:row>43</xdr:row>
      <xdr:rowOff>190500</xdr:rowOff>
    </xdr:to>
    <xdr:graphicFrame macro="">
      <xdr:nvGraphicFramePr>
        <xdr:cNvPr id="34929" name="グラフ 1">
          <a:extLst>
            <a:ext uri="{FF2B5EF4-FFF2-40B4-BE49-F238E27FC236}">
              <a16:creationId xmlns:a16="http://schemas.microsoft.com/office/drawing/2014/main" id="{99DB6114-F3C6-4384-9F16-CC1D5D168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32</xdr:row>
      <xdr:rowOff>180975</xdr:rowOff>
    </xdr:from>
    <xdr:to>
      <xdr:col>8</xdr:col>
      <xdr:colOff>676275</xdr:colOff>
      <xdr:row>43</xdr:row>
      <xdr:rowOff>200025</xdr:rowOff>
    </xdr:to>
    <xdr:graphicFrame macro="">
      <xdr:nvGraphicFramePr>
        <xdr:cNvPr id="34930" name="グラフ 2">
          <a:extLst>
            <a:ext uri="{FF2B5EF4-FFF2-40B4-BE49-F238E27FC236}">
              <a16:creationId xmlns:a16="http://schemas.microsoft.com/office/drawing/2014/main" id="{ADFC7635-8910-43B1-8978-FFC81022E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123825</xdr:rowOff>
    </xdr:from>
    <xdr:to>
      <xdr:col>2</xdr:col>
      <xdr:colOff>952500</xdr:colOff>
      <xdr:row>43</xdr:row>
      <xdr:rowOff>142875</xdr:rowOff>
    </xdr:to>
    <xdr:graphicFrame macro="">
      <xdr:nvGraphicFramePr>
        <xdr:cNvPr id="35953" name="グラフ 1">
          <a:extLst>
            <a:ext uri="{FF2B5EF4-FFF2-40B4-BE49-F238E27FC236}">
              <a16:creationId xmlns:a16="http://schemas.microsoft.com/office/drawing/2014/main" id="{762D83B7-08F9-41AA-813C-1901B9BD6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32</xdr:row>
      <xdr:rowOff>133350</xdr:rowOff>
    </xdr:from>
    <xdr:to>
      <xdr:col>8</xdr:col>
      <xdr:colOff>628650</xdr:colOff>
      <xdr:row>43</xdr:row>
      <xdr:rowOff>152400</xdr:rowOff>
    </xdr:to>
    <xdr:graphicFrame macro="">
      <xdr:nvGraphicFramePr>
        <xdr:cNvPr id="35954" name="グラフ 2">
          <a:extLst>
            <a:ext uri="{FF2B5EF4-FFF2-40B4-BE49-F238E27FC236}">
              <a16:creationId xmlns:a16="http://schemas.microsoft.com/office/drawing/2014/main" id="{6186CAA2-8D7A-4E76-A462-03BABE5E9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142875</xdr:rowOff>
    </xdr:from>
    <xdr:to>
      <xdr:col>2</xdr:col>
      <xdr:colOff>952500</xdr:colOff>
      <xdr:row>43</xdr:row>
      <xdr:rowOff>161925</xdr:rowOff>
    </xdr:to>
    <xdr:graphicFrame macro="">
      <xdr:nvGraphicFramePr>
        <xdr:cNvPr id="36977" name="グラフ 1">
          <a:extLst>
            <a:ext uri="{FF2B5EF4-FFF2-40B4-BE49-F238E27FC236}">
              <a16:creationId xmlns:a16="http://schemas.microsoft.com/office/drawing/2014/main" id="{07437E7D-8782-4AF8-AEAC-52F56CE667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32</xdr:row>
      <xdr:rowOff>142875</xdr:rowOff>
    </xdr:from>
    <xdr:to>
      <xdr:col>8</xdr:col>
      <xdr:colOff>676275</xdr:colOff>
      <xdr:row>43</xdr:row>
      <xdr:rowOff>161925</xdr:rowOff>
    </xdr:to>
    <xdr:graphicFrame macro="">
      <xdr:nvGraphicFramePr>
        <xdr:cNvPr id="36978" name="グラフ 2">
          <a:extLst>
            <a:ext uri="{FF2B5EF4-FFF2-40B4-BE49-F238E27FC236}">
              <a16:creationId xmlns:a16="http://schemas.microsoft.com/office/drawing/2014/main" id="{C117C5E6-63DF-4CA0-93CC-F77D3FFA3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123825</xdr:rowOff>
    </xdr:from>
    <xdr:to>
      <xdr:col>2</xdr:col>
      <xdr:colOff>962025</xdr:colOff>
      <xdr:row>43</xdr:row>
      <xdr:rowOff>142875</xdr:rowOff>
    </xdr:to>
    <xdr:graphicFrame macro="">
      <xdr:nvGraphicFramePr>
        <xdr:cNvPr id="38001" name="グラフ 1">
          <a:extLst>
            <a:ext uri="{FF2B5EF4-FFF2-40B4-BE49-F238E27FC236}">
              <a16:creationId xmlns:a16="http://schemas.microsoft.com/office/drawing/2014/main" id="{D3D49A9E-FAE9-4B77-8D00-443111369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142875</xdr:colOff>
      <xdr:row>32</xdr:row>
      <xdr:rowOff>123825</xdr:rowOff>
    </xdr:from>
    <xdr:to>
      <xdr:col>8</xdr:col>
      <xdr:colOff>666750</xdr:colOff>
      <xdr:row>43</xdr:row>
      <xdr:rowOff>142875</xdr:rowOff>
    </xdr:to>
    <xdr:graphicFrame macro="">
      <xdr:nvGraphicFramePr>
        <xdr:cNvPr id="38002" name="グラフ 2">
          <a:extLst>
            <a:ext uri="{FF2B5EF4-FFF2-40B4-BE49-F238E27FC236}">
              <a16:creationId xmlns:a16="http://schemas.microsoft.com/office/drawing/2014/main" id="{162574CC-EB5F-473C-B795-217059EEA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142875</xdr:rowOff>
    </xdr:from>
    <xdr:to>
      <xdr:col>3</xdr:col>
      <xdr:colOff>0</xdr:colOff>
      <xdr:row>43</xdr:row>
      <xdr:rowOff>161925</xdr:rowOff>
    </xdr:to>
    <xdr:graphicFrame macro="">
      <xdr:nvGraphicFramePr>
        <xdr:cNvPr id="39025" name="グラフ 1">
          <a:extLst>
            <a:ext uri="{FF2B5EF4-FFF2-40B4-BE49-F238E27FC236}">
              <a16:creationId xmlns:a16="http://schemas.microsoft.com/office/drawing/2014/main" id="{5161E0B2-4216-4B35-B192-5AD438C34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32</xdr:row>
      <xdr:rowOff>123825</xdr:rowOff>
    </xdr:from>
    <xdr:to>
      <xdr:col>8</xdr:col>
      <xdr:colOff>676275</xdr:colOff>
      <xdr:row>43</xdr:row>
      <xdr:rowOff>142875</xdr:rowOff>
    </xdr:to>
    <xdr:graphicFrame macro="">
      <xdr:nvGraphicFramePr>
        <xdr:cNvPr id="39026" name="グラフ 2">
          <a:extLst>
            <a:ext uri="{FF2B5EF4-FFF2-40B4-BE49-F238E27FC236}">
              <a16:creationId xmlns:a16="http://schemas.microsoft.com/office/drawing/2014/main" id="{3D81B198-B587-4594-AA6F-608753AEA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123825</xdr:rowOff>
    </xdr:from>
    <xdr:to>
      <xdr:col>2</xdr:col>
      <xdr:colOff>952500</xdr:colOff>
      <xdr:row>43</xdr:row>
      <xdr:rowOff>142875</xdr:rowOff>
    </xdr:to>
    <xdr:graphicFrame macro="">
      <xdr:nvGraphicFramePr>
        <xdr:cNvPr id="41073" name="グラフ 1">
          <a:extLst>
            <a:ext uri="{FF2B5EF4-FFF2-40B4-BE49-F238E27FC236}">
              <a16:creationId xmlns:a16="http://schemas.microsoft.com/office/drawing/2014/main" id="{41C8541F-CBDC-4B1B-A449-212239FE1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171450</xdr:colOff>
      <xdr:row>32</xdr:row>
      <xdr:rowOff>142875</xdr:rowOff>
    </xdr:from>
    <xdr:to>
      <xdr:col>8</xdr:col>
      <xdr:colOff>695325</xdr:colOff>
      <xdr:row>43</xdr:row>
      <xdr:rowOff>161925</xdr:rowOff>
    </xdr:to>
    <xdr:graphicFrame macro="">
      <xdr:nvGraphicFramePr>
        <xdr:cNvPr id="41074" name="グラフ 2">
          <a:extLst>
            <a:ext uri="{FF2B5EF4-FFF2-40B4-BE49-F238E27FC236}">
              <a16:creationId xmlns:a16="http://schemas.microsoft.com/office/drawing/2014/main" id="{AD5782F0-364D-4FC8-A485-29412A3722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133350</xdr:rowOff>
    </xdr:from>
    <xdr:to>
      <xdr:col>2</xdr:col>
      <xdr:colOff>933450</xdr:colOff>
      <xdr:row>43</xdr:row>
      <xdr:rowOff>152400</xdr:rowOff>
    </xdr:to>
    <xdr:graphicFrame macro="">
      <xdr:nvGraphicFramePr>
        <xdr:cNvPr id="42097" name="グラフ 1">
          <a:extLst>
            <a:ext uri="{FF2B5EF4-FFF2-40B4-BE49-F238E27FC236}">
              <a16:creationId xmlns:a16="http://schemas.microsoft.com/office/drawing/2014/main" id="{2CCDF84B-73D8-44F5-8531-0292551BB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32</xdr:row>
      <xdr:rowOff>142875</xdr:rowOff>
    </xdr:from>
    <xdr:to>
      <xdr:col>8</xdr:col>
      <xdr:colOff>704850</xdr:colOff>
      <xdr:row>43</xdr:row>
      <xdr:rowOff>161925</xdr:rowOff>
    </xdr:to>
    <xdr:graphicFrame macro="">
      <xdr:nvGraphicFramePr>
        <xdr:cNvPr id="42098" name="グラフ 2">
          <a:extLst>
            <a:ext uri="{FF2B5EF4-FFF2-40B4-BE49-F238E27FC236}">
              <a16:creationId xmlns:a16="http://schemas.microsoft.com/office/drawing/2014/main" id="{7DF88A88-08F6-47FA-92FC-DDC32846D7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32</xdr:row>
      <xdr:rowOff>152400</xdr:rowOff>
    </xdr:from>
    <xdr:to>
      <xdr:col>2</xdr:col>
      <xdr:colOff>942975</xdr:colOff>
      <xdr:row>43</xdr:row>
      <xdr:rowOff>171450</xdr:rowOff>
    </xdr:to>
    <xdr:graphicFrame macro="">
      <xdr:nvGraphicFramePr>
        <xdr:cNvPr id="43121" name="グラフ 1">
          <a:extLst>
            <a:ext uri="{FF2B5EF4-FFF2-40B4-BE49-F238E27FC236}">
              <a16:creationId xmlns:a16="http://schemas.microsoft.com/office/drawing/2014/main" id="{11FADBCC-E549-44E1-89B1-1353E84DE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32</xdr:row>
      <xdr:rowOff>152400</xdr:rowOff>
    </xdr:from>
    <xdr:to>
      <xdr:col>8</xdr:col>
      <xdr:colOff>676275</xdr:colOff>
      <xdr:row>43</xdr:row>
      <xdr:rowOff>171450</xdr:rowOff>
    </xdr:to>
    <xdr:graphicFrame macro="">
      <xdr:nvGraphicFramePr>
        <xdr:cNvPr id="43122" name="グラフ 2">
          <a:extLst>
            <a:ext uri="{FF2B5EF4-FFF2-40B4-BE49-F238E27FC236}">
              <a16:creationId xmlns:a16="http://schemas.microsoft.com/office/drawing/2014/main" id="{3A5E9B15-E998-4693-A601-586F545A3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161925</xdr:rowOff>
    </xdr:from>
    <xdr:to>
      <xdr:col>2</xdr:col>
      <xdr:colOff>942975</xdr:colOff>
      <xdr:row>43</xdr:row>
      <xdr:rowOff>180975</xdr:rowOff>
    </xdr:to>
    <xdr:graphicFrame macro="">
      <xdr:nvGraphicFramePr>
        <xdr:cNvPr id="44145" name="グラフ 1">
          <a:extLst>
            <a:ext uri="{FF2B5EF4-FFF2-40B4-BE49-F238E27FC236}">
              <a16:creationId xmlns:a16="http://schemas.microsoft.com/office/drawing/2014/main" id="{3826A3BC-A333-4F01-8C81-60BE533E9E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171450</xdr:colOff>
      <xdr:row>32</xdr:row>
      <xdr:rowOff>152400</xdr:rowOff>
    </xdr:from>
    <xdr:to>
      <xdr:col>8</xdr:col>
      <xdr:colOff>695325</xdr:colOff>
      <xdr:row>43</xdr:row>
      <xdr:rowOff>171450</xdr:rowOff>
    </xdr:to>
    <xdr:graphicFrame macro="">
      <xdr:nvGraphicFramePr>
        <xdr:cNvPr id="44146" name="グラフ 2">
          <a:extLst>
            <a:ext uri="{FF2B5EF4-FFF2-40B4-BE49-F238E27FC236}">
              <a16:creationId xmlns:a16="http://schemas.microsoft.com/office/drawing/2014/main" id="{756518AF-8A72-4A14-8F53-28559CBDF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142875</xdr:rowOff>
    </xdr:from>
    <xdr:to>
      <xdr:col>2</xdr:col>
      <xdr:colOff>942975</xdr:colOff>
      <xdr:row>43</xdr:row>
      <xdr:rowOff>161925</xdr:rowOff>
    </xdr:to>
    <xdr:graphicFrame macro="">
      <xdr:nvGraphicFramePr>
        <xdr:cNvPr id="45169" name="グラフ 1">
          <a:extLst>
            <a:ext uri="{FF2B5EF4-FFF2-40B4-BE49-F238E27FC236}">
              <a16:creationId xmlns:a16="http://schemas.microsoft.com/office/drawing/2014/main" id="{A97D0566-E924-482A-B5AF-82F04DA54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171450</xdr:colOff>
      <xdr:row>32</xdr:row>
      <xdr:rowOff>142875</xdr:rowOff>
    </xdr:from>
    <xdr:to>
      <xdr:col>8</xdr:col>
      <xdr:colOff>695325</xdr:colOff>
      <xdr:row>43</xdr:row>
      <xdr:rowOff>161925</xdr:rowOff>
    </xdr:to>
    <xdr:graphicFrame macro="">
      <xdr:nvGraphicFramePr>
        <xdr:cNvPr id="45170" name="グラフ 2">
          <a:extLst>
            <a:ext uri="{FF2B5EF4-FFF2-40B4-BE49-F238E27FC236}">
              <a16:creationId xmlns:a16="http://schemas.microsoft.com/office/drawing/2014/main" id="{8D87603A-601A-414E-A1DF-D95E464C6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32</xdr:row>
      <xdr:rowOff>114300</xdr:rowOff>
    </xdr:from>
    <xdr:to>
      <xdr:col>2</xdr:col>
      <xdr:colOff>942975</xdr:colOff>
      <xdr:row>43</xdr:row>
      <xdr:rowOff>133350</xdr:rowOff>
    </xdr:to>
    <xdr:graphicFrame macro="">
      <xdr:nvGraphicFramePr>
        <xdr:cNvPr id="79983" name="グラフ 1">
          <a:extLst>
            <a:ext uri="{FF2B5EF4-FFF2-40B4-BE49-F238E27FC236}">
              <a16:creationId xmlns:a16="http://schemas.microsoft.com/office/drawing/2014/main" id="{97E887CC-7B1F-420B-AB72-1FA8567F13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32</xdr:row>
      <xdr:rowOff>142875</xdr:rowOff>
    </xdr:from>
    <xdr:to>
      <xdr:col>8</xdr:col>
      <xdr:colOff>628650</xdr:colOff>
      <xdr:row>43</xdr:row>
      <xdr:rowOff>161925</xdr:rowOff>
    </xdr:to>
    <xdr:graphicFrame macro="">
      <xdr:nvGraphicFramePr>
        <xdr:cNvPr id="79984" name="グラフ 2">
          <a:extLst>
            <a:ext uri="{FF2B5EF4-FFF2-40B4-BE49-F238E27FC236}">
              <a16:creationId xmlns:a16="http://schemas.microsoft.com/office/drawing/2014/main" id="{3C4D8A79-8FEE-4408-A43F-B0EC28FE5A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32</xdr:row>
      <xdr:rowOff>85725</xdr:rowOff>
    </xdr:from>
    <xdr:to>
      <xdr:col>2</xdr:col>
      <xdr:colOff>962025</xdr:colOff>
      <xdr:row>43</xdr:row>
      <xdr:rowOff>104775</xdr:rowOff>
    </xdr:to>
    <xdr:graphicFrame macro="">
      <xdr:nvGraphicFramePr>
        <xdr:cNvPr id="81007" name="グラフ 1">
          <a:extLst>
            <a:ext uri="{FF2B5EF4-FFF2-40B4-BE49-F238E27FC236}">
              <a16:creationId xmlns:a16="http://schemas.microsoft.com/office/drawing/2014/main" id="{045A7563-94E0-4998-9D7A-4E786A52B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32</xdr:row>
      <xdr:rowOff>95250</xdr:rowOff>
    </xdr:from>
    <xdr:to>
      <xdr:col>8</xdr:col>
      <xdr:colOff>628650</xdr:colOff>
      <xdr:row>43</xdr:row>
      <xdr:rowOff>114300</xdr:rowOff>
    </xdr:to>
    <xdr:graphicFrame macro="">
      <xdr:nvGraphicFramePr>
        <xdr:cNvPr id="81008" name="グラフ 2">
          <a:extLst>
            <a:ext uri="{FF2B5EF4-FFF2-40B4-BE49-F238E27FC236}">
              <a16:creationId xmlns:a16="http://schemas.microsoft.com/office/drawing/2014/main" id="{5C16B912-3516-47C2-BDCD-BA26F8D32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152400</xdr:rowOff>
    </xdr:from>
    <xdr:to>
      <xdr:col>3</xdr:col>
      <xdr:colOff>9525</xdr:colOff>
      <xdr:row>45</xdr:row>
      <xdr:rowOff>133350</xdr:rowOff>
    </xdr:to>
    <xdr:graphicFrame macro="">
      <xdr:nvGraphicFramePr>
        <xdr:cNvPr id="82031" name="グラフ 1">
          <a:extLst>
            <a:ext uri="{FF2B5EF4-FFF2-40B4-BE49-F238E27FC236}">
              <a16:creationId xmlns:a16="http://schemas.microsoft.com/office/drawing/2014/main" id="{EB0B47CF-B372-48E5-A119-70064C4825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95250</xdr:colOff>
      <xdr:row>32</xdr:row>
      <xdr:rowOff>152400</xdr:rowOff>
    </xdr:from>
    <xdr:to>
      <xdr:col>8</xdr:col>
      <xdr:colOff>619125</xdr:colOff>
      <xdr:row>45</xdr:row>
      <xdr:rowOff>133350</xdr:rowOff>
    </xdr:to>
    <xdr:graphicFrame macro="">
      <xdr:nvGraphicFramePr>
        <xdr:cNvPr id="82032" name="グラフ 2">
          <a:extLst>
            <a:ext uri="{FF2B5EF4-FFF2-40B4-BE49-F238E27FC236}">
              <a16:creationId xmlns:a16="http://schemas.microsoft.com/office/drawing/2014/main" id="{2C079039-7083-47D2-99BF-76BBEBD1FD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133350</xdr:rowOff>
    </xdr:from>
    <xdr:to>
      <xdr:col>2</xdr:col>
      <xdr:colOff>962025</xdr:colOff>
      <xdr:row>43</xdr:row>
      <xdr:rowOff>152400</xdr:rowOff>
    </xdr:to>
    <xdr:graphicFrame macro="">
      <xdr:nvGraphicFramePr>
        <xdr:cNvPr id="83053" name="グラフ 1">
          <a:extLst>
            <a:ext uri="{FF2B5EF4-FFF2-40B4-BE49-F238E27FC236}">
              <a16:creationId xmlns:a16="http://schemas.microsoft.com/office/drawing/2014/main" id="{7B99614C-9BCA-4AA9-B8B5-BF845A767A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142875</xdr:colOff>
      <xdr:row>32</xdr:row>
      <xdr:rowOff>133350</xdr:rowOff>
    </xdr:from>
    <xdr:to>
      <xdr:col>8</xdr:col>
      <xdr:colOff>666750</xdr:colOff>
      <xdr:row>43</xdr:row>
      <xdr:rowOff>152400</xdr:rowOff>
    </xdr:to>
    <xdr:graphicFrame macro="">
      <xdr:nvGraphicFramePr>
        <xdr:cNvPr id="83054" name="グラフ 2">
          <a:extLst>
            <a:ext uri="{FF2B5EF4-FFF2-40B4-BE49-F238E27FC236}">
              <a16:creationId xmlns:a16="http://schemas.microsoft.com/office/drawing/2014/main" id="{70C1EEEC-D1AA-45DF-A732-0FC594B84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152400</xdr:rowOff>
    </xdr:from>
    <xdr:to>
      <xdr:col>2</xdr:col>
      <xdr:colOff>923925</xdr:colOff>
      <xdr:row>43</xdr:row>
      <xdr:rowOff>171450</xdr:rowOff>
    </xdr:to>
    <xdr:graphicFrame macro="">
      <xdr:nvGraphicFramePr>
        <xdr:cNvPr id="124013" name="グラフ 1">
          <a:extLst>
            <a:ext uri="{FF2B5EF4-FFF2-40B4-BE49-F238E27FC236}">
              <a16:creationId xmlns:a16="http://schemas.microsoft.com/office/drawing/2014/main" id="{3D642891-7B06-44E7-83E2-C812856B3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161925</xdr:colOff>
      <xdr:row>32</xdr:row>
      <xdr:rowOff>161925</xdr:rowOff>
    </xdr:from>
    <xdr:to>
      <xdr:col>8</xdr:col>
      <xdr:colOff>685800</xdr:colOff>
      <xdr:row>43</xdr:row>
      <xdr:rowOff>180975</xdr:rowOff>
    </xdr:to>
    <xdr:graphicFrame macro="">
      <xdr:nvGraphicFramePr>
        <xdr:cNvPr id="124014" name="グラフ 2">
          <a:extLst>
            <a:ext uri="{FF2B5EF4-FFF2-40B4-BE49-F238E27FC236}">
              <a16:creationId xmlns:a16="http://schemas.microsoft.com/office/drawing/2014/main" id="{4CAA3090-E397-42F0-BC2C-E59CCD293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76200</xdr:rowOff>
    </xdr:from>
    <xdr:to>
      <xdr:col>2</xdr:col>
      <xdr:colOff>962025</xdr:colOff>
      <xdr:row>43</xdr:row>
      <xdr:rowOff>95250</xdr:rowOff>
    </xdr:to>
    <xdr:graphicFrame macro="">
      <xdr:nvGraphicFramePr>
        <xdr:cNvPr id="125037" name="グラフ 1">
          <a:extLst>
            <a:ext uri="{FF2B5EF4-FFF2-40B4-BE49-F238E27FC236}">
              <a16:creationId xmlns:a16="http://schemas.microsoft.com/office/drawing/2014/main" id="{87BDF75E-9BB1-4958-AB1C-C300C6A8B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32</xdr:row>
      <xdr:rowOff>95250</xdr:rowOff>
    </xdr:from>
    <xdr:to>
      <xdr:col>8</xdr:col>
      <xdr:colOff>704850</xdr:colOff>
      <xdr:row>43</xdr:row>
      <xdr:rowOff>114300</xdr:rowOff>
    </xdr:to>
    <xdr:graphicFrame macro="">
      <xdr:nvGraphicFramePr>
        <xdr:cNvPr id="125038" name="グラフ 2">
          <a:extLst>
            <a:ext uri="{FF2B5EF4-FFF2-40B4-BE49-F238E27FC236}">
              <a16:creationId xmlns:a16="http://schemas.microsoft.com/office/drawing/2014/main" id="{C5E097F7-320D-4655-9289-000A53159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133350</xdr:rowOff>
    </xdr:from>
    <xdr:to>
      <xdr:col>2</xdr:col>
      <xdr:colOff>942975</xdr:colOff>
      <xdr:row>43</xdr:row>
      <xdr:rowOff>152400</xdr:rowOff>
    </xdr:to>
    <xdr:graphicFrame macro="">
      <xdr:nvGraphicFramePr>
        <xdr:cNvPr id="126061" name="グラフ 1">
          <a:extLst>
            <a:ext uri="{FF2B5EF4-FFF2-40B4-BE49-F238E27FC236}">
              <a16:creationId xmlns:a16="http://schemas.microsoft.com/office/drawing/2014/main" id="{8C7632A9-D916-4890-8129-76222EB0EF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32</xdr:row>
      <xdr:rowOff>104775</xdr:rowOff>
    </xdr:from>
    <xdr:to>
      <xdr:col>8</xdr:col>
      <xdr:colOff>676275</xdr:colOff>
      <xdr:row>43</xdr:row>
      <xdr:rowOff>123825</xdr:rowOff>
    </xdr:to>
    <xdr:graphicFrame macro="">
      <xdr:nvGraphicFramePr>
        <xdr:cNvPr id="126062" name="グラフ 2">
          <a:extLst>
            <a:ext uri="{FF2B5EF4-FFF2-40B4-BE49-F238E27FC236}">
              <a16:creationId xmlns:a16="http://schemas.microsoft.com/office/drawing/2014/main" id="{2843773A-05A2-4060-A83A-A52C49510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123825</xdr:rowOff>
    </xdr:from>
    <xdr:to>
      <xdr:col>2</xdr:col>
      <xdr:colOff>962025</xdr:colOff>
      <xdr:row>43</xdr:row>
      <xdr:rowOff>142875</xdr:rowOff>
    </xdr:to>
    <xdr:graphicFrame macro="">
      <xdr:nvGraphicFramePr>
        <xdr:cNvPr id="127085" name="グラフ 1">
          <a:extLst>
            <a:ext uri="{FF2B5EF4-FFF2-40B4-BE49-F238E27FC236}">
              <a16:creationId xmlns:a16="http://schemas.microsoft.com/office/drawing/2014/main" id="{F15F6617-B49E-46BF-94FF-A39E7BA3BE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123825</xdr:colOff>
      <xdr:row>32</xdr:row>
      <xdr:rowOff>133350</xdr:rowOff>
    </xdr:from>
    <xdr:to>
      <xdr:col>8</xdr:col>
      <xdr:colOff>647700</xdr:colOff>
      <xdr:row>43</xdr:row>
      <xdr:rowOff>152400</xdr:rowOff>
    </xdr:to>
    <xdr:graphicFrame macro="">
      <xdr:nvGraphicFramePr>
        <xdr:cNvPr id="127086" name="グラフ 2">
          <a:extLst>
            <a:ext uri="{FF2B5EF4-FFF2-40B4-BE49-F238E27FC236}">
              <a16:creationId xmlns:a16="http://schemas.microsoft.com/office/drawing/2014/main" id="{903B67F4-D80C-4940-AA17-B55A0218B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32</xdr:row>
      <xdr:rowOff>152400</xdr:rowOff>
    </xdr:from>
    <xdr:to>
      <xdr:col>3</xdr:col>
      <xdr:colOff>0</xdr:colOff>
      <xdr:row>43</xdr:row>
      <xdr:rowOff>171450</xdr:rowOff>
    </xdr:to>
    <xdr:graphicFrame macro="">
      <xdr:nvGraphicFramePr>
        <xdr:cNvPr id="128109" name="グラフ 1">
          <a:extLst>
            <a:ext uri="{FF2B5EF4-FFF2-40B4-BE49-F238E27FC236}">
              <a16:creationId xmlns:a16="http://schemas.microsoft.com/office/drawing/2014/main" id="{E4F383F9-C49F-4276-9F3C-A3556BBC0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190500</xdr:colOff>
      <xdr:row>32</xdr:row>
      <xdr:rowOff>152400</xdr:rowOff>
    </xdr:from>
    <xdr:to>
      <xdr:col>8</xdr:col>
      <xdr:colOff>714375</xdr:colOff>
      <xdr:row>43</xdr:row>
      <xdr:rowOff>171450</xdr:rowOff>
    </xdr:to>
    <xdr:graphicFrame macro="">
      <xdr:nvGraphicFramePr>
        <xdr:cNvPr id="128110" name="グラフ 2">
          <a:extLst>
            <a:ext uri="{FF2B5EF4-FFF2-40B4-BE49-F238E27FC236}">
              <a16:creationId xmlns:a16="http://schemas.microsoft.com/office/drawing/2014/main" id="{54D72351-E8AE-4D9B-9B95-FCA8961C4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152400</xdr:rowOff>
    </xdr:from>
    <xdr:to>
      <xdr:col>2</xdr:col>
      <xdr:colOff>914400</xdr:colOff>
      <xdr:row>43</xdr:row>
      <xdr:rowOff>171450</xdr:rowOff>
    </xdr:to>
    <xdr:graphicFrame macro="">
      <xdr:nvGraphicFramePr>
        <xdr:cNvPr id="129133" name="グラフ 1">
          <a:extLst>
            <a:ext uri="{FF2B5EF4-FFF2-40B4-BE49-F238E27FC236}">
              <a16:creationId xmlns:a16="http://schemas.microsoft.com/office/drawing/2014/main" id="{E84B34A9-D5CF-4A97-99FA-4235FFC38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32</xdr:row>
      <xdr:rowOff>161925</xdr:rowOff>
    </xdr:from>
    <xdr:to>
      <xdr:col>8</xdr:col>
      <xdr:colOff>704850</xdr:colOff>
      <xdr:row>43</xdr:row>
      <xdr:rowOff>180975</xdr:rowOff>
    </xdr:to>
    <xdr:graphicFrame macro="">
      <xdr:nvGraphicFramePr>
        <xdr:cNvPr id="129134" name="グラフ 2">
          <a:extLst>
            <a:ext uri="{FF2B5EF4-FFF2-40B4-BE49-F238E27FC236}">
              <a16:creationId xmlns:a16="http://schemas.microsoft.com/office/drawing/2014/main" id="{93A29D44-3828-49EF-8F35-6DFF826948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142875</xdr:rowOff>
    </xdr:from>
    <xdr:to>
      <xdr:col>2</xdr:col>
      <xdr:colOff>933450</xdr:colOff>
      <xdr:row>43</xdr:row>
      <xdr:rowOff>161925</xdr:rowOff>
    </xdr:to>
    <xdr:graphicFrame macro="">
      <xdr:nvGraphicFramePr>
        <xdr:cNvPr id="130157" name="グラフ 1">
          <a:extLst>
            <a:ext uri="{FF2B5EF4-FFF2-40B4-BE49-F238E27FC236}">
              <a16:creationId xmlns:a16="http://schemas.microsoft.com/office/drawing/2014/main" id="{55739988-0F44-402C-ADB0-C026BF1BF8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142875</xdr:colOff>
      <xdr:row>32</xdr:row>
      <xdr:rowOff>152400</xdr:rowOff>
    </xdr:from>
    <xdr:to>
      <xdr:col>8</xdr:col>
      <xdr:colOff>666750</xdr:colOff>
      <xdr:row>43</xdr:row>
      <xdr:rowOff>171450</xdr:rowOff>
    </xdr:to>
    <xdr:graphicFrame macro="">
      <xdr:nvGraphicFramePr>
        <xdr:cNvPr id="130158" name="グラフ 2">
          <a:extLst>
            <a:ext uri="{FF2B5EF4-FFF2-40B4-BE49-F238E27FC236}">
              <a16:creationId xmlns:a16="http://schemas.microsoft.com/office/drawing/2014/main" id="{5F4A23F9-D46E-4755-B2ED-065C19DE2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32</xdr:row>
      <xdr:rowOff>161925</xdr:rowOff>
    </xdr:from>
    <xdr:to>
      <xdr:col>2</xdr:col>
      <xdr:colOff>942975</xdr:colOff>
      <xdr:row>43</xdr:row>
      <xdr:rowOff>180975</xdr:rowOff>
    </xdr:to>
    <xdr:graphicFrame macro="">
      <xdr:nvGraphicFramePr>
        <xdr:cNvPr id="131181" name="グラフ 1">
          <a:extLst>
            <a:ext uri="{FF2B5EF4-FFF2-40B4-BE49-F238E27FC236}">
              <a16:creationId xmlns:a16="http://schemas.microsoft.com/office/drawing/2014/main" id="{7BC67E8F-E38A-4834-9AB4-6772C4515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133350</xdr:colOff>
      <xdr:row>32</xdr:row>
      <xdr:rowOff>161925</xdr:rowOff>
    </xdr:from>
    <xdr:to>
      <xdr:col>8</xdr:col>
      <xdr:colOff>657225</xdr:colOff>
      <xdr:row>43</xdr:row>
      <xdr:rowOff>180975</xdr:rowOff>
    </xdr:to>
    <xdr:graphicFrame macro="">
      <xdr:nvGraphicFramePr>
        <xdr:cNvPr id="131182" name="グラフ 2">
          <a:extLst>
            <a:ext uri="{FF2B5EF4-FFF2-40B4-BE49-F238E27FC236}">
              <a16:creationId xmlns:a16="http://schemas.microsoft.com/office/drawing/2014/main" id="{3D5FDD61-43E3-477B-B31A-941424E461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104775</xdr:rowOff>
    </xdr:from>
    <xdr:to>
      <xdr:col>2</xdr:col>
      <xdr:colOff>952500</xdr:colOff>
      <xdr:row>43</xdr:row>
      <xdr:rowOff>123825</xdr:rowOff>
    </xdr:to>
    <xdr:graphicFrame macro="">
      <xdr:nvGraphicFramePr>
        <xdr:cNvPr id="132205" name="グラフ 1">
          <a:extLst>
            <a:ext uri="{FF2B5EF4-FFF2-40B4-BE49-F238E27FC236}">
              <a16:creationId xmlns:a16="http://schemas.microsoft.com/office/drawing/2014/main" id="{E117283D-6C23-4FC1-A79F-A0283BF0E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123825</xdr:colOff>
      <xdr:row>32</xdr:row>
      <xdr:rowOff>114300</xdr:rowOff>
    </xdr:from>
    <xdr:to>
      <xdr:col>8</xdr:col>
      <xdr:colOff>647700</xdr:colOff>
      <xdr:row>43</xdr:row>
      <xdr:rowOff>133350</xdr:rowOff>
    </xdr:to>
    <xdr:graphicFrame macro="">
      <xdr:nvGraphicFramePr>
        <xdr:cNvPr id="132206" name="グラフ 2">
          <a:extLst>
            <a:ext uri="{FF2B5EF4-FFF2-40B4-BE49-F238E27FC236}">
              <a16:creationId xmlns:a16="http://schemas.microsoft.com/office/drawing/2014/main" id="{2D70C553-8BBB-4701-A6ED-2F99E1BD4E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133350</xdr:rowOff>
    </xdr:from>
    <xdr:to>
      <xdr:col>2</xdr:col>
      <xdr:colOff>952500</xdr:colOff>
      <xdr:row>43</xdr:row>
      <xdr:rowOff>152400</xdr:rowOff>
    </xdr:to>
    <xdr:graphicFrame macro="">
      <xdr:nvGraphicFramePr>
        <xdr:cNvPr id="133229" name="グラフ 1">
          <a:extLst>
            <a:ext uri="{FF2B5EF4-FFF2-40B4-BE49-F238E27FC236}">
              <a16:creationId xmlns:a16="http://schemas.microsoft.com/office/drawing/2014/main" id="{DCDB0F67-668C-400D-93E4-A98BDF33D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114300</xdr:colOff>
      <xdr:row>32</xdr:row>
      <xdr:rowOff>152400</xdr:rowOff>
    </xdr:from>
    <xdr:to>
      <xdr:col>8</xdr:col>
      <xdr:colOff>638175</xdr:colOff>
      <xdr:row>43</xdr:row>
      <xdr:rowOff>171450</xdr:rowOff>
    </xdr:to>
    <xdr:graphicFrame macro="">
      <xdr:nvGraphicFramePr>
        <xdr:cNvPr id="133230" name="グラフ 2">
          <a:extLst>
            <a:ext uri="{FF2B5EF4-FFF2-40B4-BE49-F238E27FC236}">
              <a16:creationId xmlns:a16="http://schemas.microsoft.com/office/drawing/2014/main" id="{6D0D75AB-0D8A-4169-88A0-41E491C5A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85725</xdr:rowOff>
    </xdr:from>
    <xdr:to>
      <xdr:col>3</xdr:col>
      <xdr:colOff>0</xdr:colOff>
      <xdr:row>43</xdr:row>
      <xdr:rowOff>104775</xdr:rowOff>
    </xdr:to>
    <xdr:graphicFrame macro="">
      <xdr:nvGraphicFramePr>
        <xdr:cNvPr id="134253" name="グラフ 1">
          <a:extLst>
            <a:ext uri="{FF2B5EF4-FFF2-40B4-BE49-F238E27FC236}">
              <a16:creationId xmlns:a16="http://schemas.microsoft.com/office/drawing/2014/main" id="{AE13B152-D795-43D0-A66B-6DC754F84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114300</xdr:colOff>
      <xdr:row>32</xdr:row>
      <xdr:rowOff>104775</xdr:rowOff>
    </xdr:from>
    <xdr:to>
      <xdr:col>8</xdr:col>
      <xdr:colOff>638175</xdr:colOff>
      <xdr:row>43</xdr:row>
      <xdr:rowOff>123825</xdr:rowOff>
    </xdr:to>
    <xdr:graphicFrame macro="">
      <xdr:nvGraphicFramePr>
        <xdr:cNvPr id="134254" name="グラフ 2">
          <a:extLst>
            <a:ext uri="{FF2B5EF4-FFF2-40B4-BE49-F238E27FC236}">
              <a16:creationId xmlns:a16="http://schemas.microsoft.com/office/drawing/2014/main" id="{30769485-9B9F-480F-89DB-1F7FC3DA5A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123825</xdr:rowOff>
    </xdr:from>
    <xdr:to>
      <xdr:col>2</xdr:col>
      <xdr:colOff>952500</xdr:colOff>
      <xdr:row>43</xdr:row>
      <xdr:rowOff>142875</xdr:rowOff>
    </xdr:to>
    <xdr:graphicFrame macro="">
      <xdr:nvGraphicFramePr>
        <xdr:cNvPr id="135277" name="グラフ 1">
          <a:extLst>
            <a:ext uri="{FF2B5EF4-FFF2-40B4-BE49-F238E27FC236}">
              <a16:creationId xmlns:a16="http://schemas.microsoft.com/office/drawing/2014/main" id="{EA06D81D-040D-4E96-82CE-FCEB5F3C4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32</xdr:row>
      <xdr:rowOff>133350</xdr:rowOff>
    </xdr:from>
    <xdr:to>
      <xdr:col>8</xdr:col>
      <xdr:colOff>704850</xdr:colOff>
      <xdr:row>43</xdr:row>
      <xdr:rowOff>152400</xdr:rowOff>
    </xdr:to>
    <xdr:graphicFrame macro="">
      <xdr:nvGraphicFramePr>
        <xdr:cNvPr id="135278" name="グラフ 2">
          <a:extLst>
            <a:ext uri="{FF2B5EF4-FFF2-40B4-BE49-F238E27FC236}">
              <a16:creationId xmlns:a16="http://schemas.microsoft.com/office/drawing/2014/main" id="{9B2BE39E-2197-4ACB-A7A8-54D11631BC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104775</xdr:rowOff>
    </xdr:from>
    <xdr:to>
      <xdr:col>2</xdr:col>
      <xdr:colOff>952500</xdr:colOff>
      <xdr:row>43</xdr:row>
      <xdr:rowOff>123825</xdr:rowOff>
    </xdr:to>
    <xdr:graphicFrame macro="">
      <xdr:nvGraphicFramePr>
        <xdr:cNvPr id="136301" name="グラフ 1">
          <a:extLst>
            <a:ext uri="{FF2B5EF4-FFF2-40B4-BE49-F238E27FC236}">
              <a16:creationId xmlns:a16="http://schemas.microsoft.com/office/drawing/2014/main" id="{8FED93D5-408B-4240-B0D2-AEA73C98B0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161925</xdr:colOff>
      <xdr:row>32</xdr:row>
      <xdr:rowOff>123825</xdr:rowOff>
    </xdr:from>
    <xdr:to>
      <xdr:col>8</xdr:col>
      <xdr:colOff>685800</xdr:colOff>
      <xdr:row>43</xdr:row>
      <xdr:rowOff>142875</xdr:rowOff>
    </xdr:to>
    <xdr:graphicFrame macro="">
      <xdr:nvGraphicFramePr>
        <xdr:cNvPr id="136302" name="グラフ 2">
          <a:extLst>
            <a:ext uri="{FF2B5EF4-FFF2-40B4-BE49-F238E27FC236}">
              <a16:creationId xmlns:a16="http://schemas.microsoft.com/office/drawing/2014/main" id="{9FF41E69-4DB9-4927-B391-DAEE8733D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104775</xdr:rowOff>
    </xdr:from>
    <xdr:to>
      <xdr:col>2</xdr:col>
      <xdr:colOff>952500</xdr:colOff>
      <xdr:row>43</xdr:row>
      <xdr:rowOff>123825</xdr:rowOff>
    </xdr:to>
    <xdr:graphicFrame macro="">
      <xdr:nvGraphicFramePr>
        <xdr:cNvPr id="137325" name="グラフ 1">
          <a:extLst>
            <a:ext uri="{FF2B5EF4-FFF2-40B4-BE49-F238E27FC236}">
              <a16:creationId xmlns:a16="http://schemas.microsoft.com/office/drawing/2014/main" id="{34FF7750-0FF3-481A-844D-B9FC55F51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32</xdr:row>
      <xdr:rowOff>123825</xdr:rowOff>
    </xdr:from>
    <xdr:to>
      <xdr:col>8</xdr:col>
      <xdr:colOff>628650</xdr:colOff>
      <xdr:row>43</xdr:row>
      <xdr:rowOff>142875</xdr:rowOff>
    </xdr:to>
    <xdr:graphicFrame macro="">
      <xdr:nvGraphicFramePr>
        <xdr:cNvPr id="137326" name="グラフ 2">
          <a:extLst>
            <a:ext uri="{FF2B5EF4-FFF2-40B4-BE49-F238E27FC236}">
              <a16:creationId xmlns:a16="http://schemas.microsoft.com/office/drawing/2014/main" id="{7CDEB7AF-D387-4721-A345-62017EB76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32</xdr:row>
      <xdr:rowOff>123825</xdr:rowOff>
    </xdr:from>
    <xdr:to>
      <xdr:col>3</xdr:col>
      <xdr:colOff>0</xdr:colOff>
      <xdr:row>43</xdr:row>
      <xdr:rowOff>142875</xdr:rowOff>
    </xdr:to>
    <xdr:graphicFrame macro="">
      <xdr:nvGraphicFramePr>
        <xdr:cNvPr id="138349" name="グラフ 1">
          <a:extLst>
            <a:ext uri="{FF2B5EF4-FFF2-40B4-BE49-F238E27FC236}">
              <a16:creationId xmlns:a16="http://schemas.microsoft.com/office/drawing/2014/main" id="{DB558B52-544B-4405-B6DE-53960297C1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32</xdr:row>
      <xdr:rowOff>123825</xdr:rowOff>
    </xdr:from>
    <xdr:to>
      <xdr:col>8</xdr:col>
      <xdr:colOff>704850</xdr:colOff>
      <xdr:row>43</xdr:row>
      <xdr:rowOff>142875</xdr:rowOff>
    </xdr:to>
    <xdr:graphicFrame macro="">
      <xdr:nvGraphicFramePr>
        <xdr:cNvPr id="138350" name="グラフ 2">
          <a:extLst>
            <a:ext uri="{FF2B5EF4-FFF2-40B4-BE49-F238E27FC236}">
              <a16:creationId xmlns:a16="http://schemas.microsoft.com/office/drawing/2014/main" id="{3A0F6933-D0AC-4876-A8CB-14D8515CF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95250</xdr:rowOff>
    </xdr:from>
    <xdr:to>
      <xdr:col>2</xdr:col>
      <xdr:colOff>942975</xdr:colOff>
      <xdr:row>43</xdr:row>
      <xdr:rowOff>114300</xdr:rowOff>
    </xdr:to>
    <xdr:graphicFrame macro="">
      <xdr:nvGraphicFramePr>
        <xdr:cNvPr id="139373" name="グラフ 1">
          <a:extLst>
            <a:ext uri="{FF2B5EF4-FFF2-40B4-BE49-F238E27FC236}">
              <a16:creationId xmlns:a16="http://schemas.microsoft.com/office/drawing/2014/main" id="{69605A00-FB70-43A4-A254-F786A975B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95250</xdr:colOff>
      <xdr:row>32</xdr:row>
      <xdr:rowOff>123825</xdr:rowOff>
    </xdr:from>
    <xdr:to>
      <xdr:col>8</xdr:col>
      <xdr:colOff>619125</xdr:colOff>
      <xdr:row>43</xdr:row>
      <xdr:rowOff>142875</xdr:rowOff>
    </xdr:to>
    <xdr:graphicFrame macro="">
      <xdr:nvGraphicFramePr>
        <xdr:cNvPr id="139374" name="グラフ 2">
          <a:extLst>
            <a:ext uri="{FF2B5EF4-FFF2-40B4-BE49-F238E27FC236}">
              <a16:creationId xmlns:a16="http://schemas.microsoft.com/office/drawing/2014/main" id="{E2327CDB-79EF-4D24-8511-9ED0036531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142875</xdr:rowOff>
    </xdr:from>
    <xdr:to>
      <xdr:col>3</xdr:col>
      <xdr:colOff>0</xdr:colOff>
      <xdr:row>43</xdr:row>
      <xdr:rowOff>161925</xdr:rowOff>
    </xdr:to>
    <xdr:graphicFrame macro="">
      <xdr:nvGraphicFramePr>
        <xdr:cNvPr id="140397" name="グラフ 1">
          <a:extLst>
            <a:ext uri="{FF2B5EF4-FFF2-40B4-BE49-F238E27FC236}">
              <a16:creationId xmlns:a16="http://schemas.microsoft.com/office/drawing/2014/main" id="{DEE54E88-2236-4759-B73E-C84453760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161925</xdr:colOff>
      <xdr:row>32</xdr:row>
      <xdr:rowOff>114300</xdr:rowOff>
    </xdr:from>
    <xdr:to>
      <xdr:col>8</xdr:col>
      <xdr:colOff>685800</xdr:colOff>
      <xdr:row>43</xdr:row>
      <xdr:rowOff>133350</xdr:rowOff>
    </xdr:to>
    <xdr:graphicFrame macro="">
      <xdr:nvGraphicFramePr>
        <xdr:cNvPr id="140398" name="グラフ 2">
          <a:extLst>
            <a:ext uri="{FF2B5EF4-FFF2-40B4-BE49-F238E27FC236}">
              <a16:creationId xmlns:a16="http://schemas.microsoft.com/office/drawing/2014/main" id="{32ED3B98-2A7E-4D69-AD20-2DECD17223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</xdr:row>
      <xdr:rowOff>95250</xdr:rowOff>
    </xdr:from>
    <xdr:to>
      <xdr:col>2</xdr:col>
      <xdr:colOff>962025</xdr:colOff>
      <xdr:row>43</xdr:row>
      <xdr:rowOff>114300</xdr:rowOff>
    </xdr:to>
    <xdr:graphicFrame macro="">
      <xdr:nvGraphicFramePr>
        <xdr:cNvPr id="141421" name="グラフ 1">
          <a:extLst>
            <a:ext uri="{FF2B5EF4-FFF2-40B4-BE49-F238E27FC236}">
              <a16:creationId xmlns:a16="http://schemas.microsoft.com/office/drawing/2014/main" id="{C0877023-26C4-40E9-B54F-EB5AA0719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32</xdr:row>
      <xdr:rowOff>142875</xdr:rowOff>
    </xdr:from>
    <xdr:to>
      <xdr:col>8</xdr:col>
      <xdr:colOff>676275</xdr:colOff>
      <xdr:row>43</xdr:row>
      <xdr:rowOff>161925</xdr:rowOff>
    </xdr:to>
    <xdr:graphicFrame macro="">
      <xdr:nvGraphicFramePr>
        <xdr:cNvPr id="141422" name="グラフ 2">
          <a:extLst>
            <a:ext uri="{FF2B5EF4-FFF2-40B4-BE49-F238E27FC236}">
              <a16:creationId xmlns:a16="http://schemas.microsoft.com/office/drawing/2014/main" id="{5070D015-3DFF-4F03-9686-7F11B4A7A0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123825</xdr:rowOff>
    </xdr:from>
    <xdr:to>
      <xdr:col>2</xdr:col>
      <xdr:colOff>923925</xdr:colOff>
      <xdr:row>43</xdr:row>
      <xdr:rowOff>142875</xdr:rowOff>
    </xdr:to>
    <xdr:graphicFrame macro="">
      <xdr:nvGraphicFramePr>
        <xdr:cNvPr id="142445" name="グラフ 1">
          <a:extLst>
            <a:ext uri="{FF2B5EF4-FFF2-40B4-BE49-F238E27FC236}">
              <a16:creationId xmlns:a16="http://schemas.microsoft.com/office/drawing/2014/main" id="{CC4C3103-394A-4D83-95A4-07EF041FC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114300</xdr:colOff>
      <xdr:row>32</xdr:row>
      <xdr:rowOff>161925</xdr:rowOff>
    </xdr:from>
    <xdr:to>
      <xdr:col>8</xdr:col>
      <xdr:colOff>638175</xdr:colOff>
      <xdr:row>43</xdr:row>
      <xdr:rowOff>180975</xdr:rowOff>
    </xdr:to>
    <xdr:graphicFrame macro="">
      <xdr:nvGraphicFramePr>
        <xdr:cNvPr id="142446" name="グラフ 2">
          <a:extLst>
            <a:ext uri="{FF2B5EF4-FFF2-40B4-BE49-F238E27FC236}">
              <a16:creationId xmlns:a16="http://schemas.microsoft.com/office/drawing/2014/main" id="{47F34B6A-CBB4-482B-9EB6-92EF9E7C0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</xdr:row>
      <xdr:rowOff>123825</xdr:rowOff>
    </xdr:from>
    <xdr:to>
      <xdr:col>3</xdr:col>
      <xdr:colOff>0</xdr:colOff>
      <xdr:row>43</xdr:row>
      <xdr:rowOff>142875</xdr:rowOff>
    </xdr:to>
    <xdr:graphicFrame macro="">
      <xdr:nvGraphicFramePr>
        <xdr:cNvPr id="143469" name="グラフ 1">
          <a:extLst>
            <a:ext uri="{FF2B5EF4-FFF2-40B4-BE49-F238E27FC236}">
              <a16:creationId xmlns:a16="http://schemas.microsoft.com/office/drawing/2014/main" id="{83887E17-92C5-4A68-8BA9-5C50D8DADE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142875</xdr:colOff>
      <xdr:row>32</xdr:row>
      <xdr:rowOff>114300</xdr:rowOff>
    </xdr:from>
    <xdr:to>
      <xdr:col>8</xdr:col>
      <xdr:colOff>666750</xdr:colOff>
      <xdr:row>43</xdr:row>
      <xdr:rowOff>133350</xdr:rowOff>
    </xdr:to>
    <xdr:graphicFrame macro="">
      <xdr:nvGraphicFramePr>
        <xdr:cNvPr id="143470" name="グラフ 2">
          <a:extLst>
            <a:ext uri="{FF2B5EF4-FFF2-40B4-BE49-F238E27FC236}">
              <a16:creationId xmlns:a16="http://schemas.microsoft.com/office/drawing/2014/main" id="{331DF6DD-B913-4A17-A1C9-5CFAF3CF7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73411\Desktop\&#12458;&#12540;&#12503;&#12531;&#12487;&#12540;&#12479;\R4&#20840;&#36947;&#38598;&#35336;&#12288;&#28288;&#36275;&#24230;&#35519;&#26619;&#12304;HP&#29992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計"/>
      <sheetName val="公募計"/>
      <sheetName val="任意計"/>
      <sheetName val="岩見沢"/>
      <sheetName val="美唄"/>
      <sheetName val="芦別"/>
      <sheetName val="赤平"/>
      <sheetName val="三笠"/>
      <sheetName val="滝川"/>
      <sheetName val="砂川"/>
      <sheetName val="深川"/>
      <sheetName val="沼田"/>
      <sheetName val="札幌"/>
      <sheetName val="千歳恵庭"/>
      <sheetName val="小樽"/>
      <sheetName val="倶知安"/>
      <sheetName val="岩内"/>
      <sheetName val="余市"/>
      <sheetName val="室蘭"/>
      <sheetName val="苫小牧"/>
      <sheetName val="浦河"/>
      <sheetName val="新ひだか"/>
      <sheetName val="函館"/>
      <sheetName val="江差"/>
      <sheetName val="旭川"/>
      <sheetName val="稚内"/>
      <sheetName val="北見"/>
      <sheetName val="網走"/>
      <sheetName val="美幌"/>
      <sheetName val="斜里"/>
      <sheetName val="帯広"/>
      <sheetName val="釧路"/>
      <sheetName val="根室"/>
      <sheetName val="中標津"/>
      <sheetName val="夕張"/>
      <sheetName val="南幌"/>
      <sheetName val="木古内"/>
      <sheetName val="士別"/>
      <sheetName val="富良野"/>
      <sheetName val="名寄"/>
      <sheetName val="苫前"/>
      <sheetName val="紋別"/>
      <sheetName val="遠軽"/>
      <sheetName val="まとめ"/>
    </sheetNames>
    <sheetDataSet>
      <sheetData sheetId="0">
        <row r="31">
          <cell r="H31">
            <v>341</v>
          </cell>
        </row>
      </sheetData>
      <sheetData sheetId="1"/>
      <sheetData sheetId="2">
        <row r="6">
          <cell r="B6">
            <v>710</v>
          </cell>
        </row>
        <row r="31">
          <cell r="D31">
            <v>175</v>
          </cell>
          <cell r="E31">
            <v>158</v>
          </cell>
          <cell r="F31">
            <v>385</v>
          </cell>
          <cell r="G31">
            <v>41</v>
          </cell>
          <cell r="H31">
            <v>19</v>
          </cell>
        </row>
        <row r="32">
          <cell r="D32">
            <v>22.4</v>
          </cell>
          <cell r="E32">
            <v>20.3</v>
          </cell>
          <cell r="F32">
            <v>49.4</v>
          </cell>
          <cell r="G32">
            <v>5.2</v>
          </cell>
          <cell r="H32">
            <v>2.4</v>
          </cell>
        </row>
      </sheetData>
      <sheetData sheetId="3">
        <row r="6">
          <cell r="B6">
            <v>572</v>
          </cell>
        </row>
      </sheetData>
      <sheetData sheetId="4">
        <row r="6">
          <cell r="B6">
            <v>209</v>
          </cell>
        </row>
      </sheetData>
      <sheetData sheetId="5">
        <row r="6">
          <cell r="B6">
            <v>84</v>
          </cell>
        </row>
        <row r="31">
          <cell r="E31">
            <v>23</v>
          </cell>
          <cell r="F31">
            <v>41</v>
          </cell>
          <cell r="G31">
            <v>6</v>
          </cell>
          <cell r="H31">
            <v>7</v>
          </cell>
        </row>
        <row r="32">
          <cell r="D32">
            <v>17.2</v>
          </cell>
          <cell r="E32">
            <v>24.7</v>
          </cell>
          <cell r="F32">
            <v>44</v>
          </cell>
          <cell r="G32">
            <v>6.4</v>
          </cell>
          <cell r="H32">
            <v>7.5</v>
          </cell>
        </row>
      </sheetData>
      <sheetData sheetId="6">
        <row r="6">
          <cell r="B6">
            <v>152</v>
          </cell>
        </row>
        <row r="31">
          <cell r="D31">
            <v>16</v>
          </cell>
          <cell r="E31">
            <v>9</v>
          </cell>
          <cell r="F31">
            <v>14</v>
          </cell>
          <cell r="G31">
            <v>2</v>
          </cell>
          <cell r="H31">
            <v>2</v>
          </cell>
        </row>
        <row r="32">
          <cell r="D32">
            <v>37.200000000000003</v>
          </cell>
          <cell r="E32">
            <v>20.9</v>
          </cell>
          <cell r="F32">
            <v>32.5</v>
          </cell>
          <cell r="G32">
            <v>4.5999999999999996</v>
          </cell>
          <cell r="H32">
            <v>4.5999999999999996</v>
          </cell>
        </row>
      </sheetData>
      <sheetData sheetId="7">
        <row r="6">
          <cell r="B6">
            <v>16</v>
          </cell>
        </row>
        <row r="31">
          <cell r="D31">
            <v>6</v>
          </cell>
          <cell r="E31">
            <v>7</v>
          </cell>
          <cell r="F31">
            <v>32</v>
          </cell>
          <cell r="G31">
            <v>3</v>
          </cell>
          <cell r="H31">
            <v>2</v>
          </cell>
        </row>
        <row r="32">
          <cell r="D32">
            <v>12</v>
          </cell>
          <cell r="E32">
            <v>14</v>
          </cell>
          <cell r="F32">
            <v>64</v>
          </cell>
          <cell r="G32">
            <v>6</v>
          </cell>
          <cell r="H32">
            <v>4</v>
          </cell>
        </row>
      </sheetData>
      <sheetData sheetId="8">
        <row r="6">
          <cell r="B6">
            <v>283</v>
          </cell>
        </row>
        <row r="31">
          <cell r="D31">
            <v>43</v>
          </cell>
          <cell r="E31">
            <v>36</v>
          </cell>
          <cell r="F31">
            <v>60</v>
          </cell>
          <cell r="G31">
            <v>6</v>
          </cell>
          <cell r="H31">
            <v>6</v>
          </cell>
        </row>
        <row r="32">
          <cell r="D32">
            <v>28.4</v>
          </cell>
          <cell r="E32">
            <v>23.8</v>
          </cell>
          <cell r="F32">
            <v>39.700000000000003</v>
          </cell>
          <cell r="G32">
            <v>3.9</v>
          </cell>
          <cell r="H32">
            <v>3.9</v>
          </cell>
        </row>
      </sheetData>
      <sheetData sheetId="9">
        <row r="6">
          <cell r="B6">
            <v>145</v>
          </cell>
        </row>
        <row r="31">
          <cell r="D31">
            <v>39</v>
          </cell>
          <cell r="E31">
            <v>14</v>
          </cell>
          <cell r="F31">
            <v>12</v>
          </cell>
          <cell r="G31">
            <v>0</v>
          </cell>
          <cell r="H31">
            <v>5</v>
          </cell>
        </row>
        <row r="32">
          <cell r="D32">
            <v>55.7</v>
          </cell>
          <cell r="E32">
            <v>20</v>
          </cell>
          <cell r="F32">
            <v>17.100000000000001</v>
          </cell>
          <cell r="G32">
            <v>0</v>
          </cell>
          <cell r="H32">
            <v>7.1</v>
          </cell>
        </row>
      </sheetData>
      <sheetData sheetId="10">
        <row r="6">
          <cell r="B6">
            <v>114</v>
          </cell>
        </row>
        <row r="31">
          <cell r="D31">
            <v>20</v>
          </cell>
          <cell r="E31">
            <v>14</v>
          </cell>
          <cell r="F31">
            <v>47</v>
          </cell>
          <cell r="G31">
            <v>12</v>
          </cell>
          <cell r="H31">
            <v>2</v>
          </cell>
        </row>
        <row r="32">
          <cell r="D32">
            <v>21</v>
          </cell>
          <cell r="E32">
            <v>14.7</v>
          </cell>
          <cell r="F32">
            <v>49.4</v>
          </cell>
          <cell r="G32">
            <v>12.6</v>
          </cell>
          <cell r="H32">
            <v>2.1</v>
          </cell>
        </row>
      </sheetData>
      <sheetData sheetId="11">
        <row r="6">
          <cell r="B6">
            <v>53</v>
          </cell>
        </row>
        <row r="31">
          <cell r="D31">
            <v>44</v>
          </cell>
          <cell r="E31">
            <v>22</v>
          </cell>
          <cell r="F31">
            <v>50</v>
          </cell>
          <cell r="G31">
            <v>7</v>
          </cell>
          <cell r="H31">
            <v>5</v>
          </cell>
        </row>
        <row r="32">
          <cell r="D32">
            <v>34.299999999999997</v>
          </cell>
          <cell r="E32">
            <v>17.100000000000001</v>
          </cell>
          <cell r="F32">
            <v>39</v>
          </cell>
          <cell r="G32">
            <v>5.4</v>
          </cell>
          <cell r="H32">
            <v>3.9</v>
          </cell>
        </row>
      </sheetData>
      <sheetData sheetId="12">
        <row r="6">
          <cell r="B6">
            <v>8052</v>
          </cell>
        </row>
        <row r="31">
          <cell r="D31">
            <v>1048</v>
          </cell>
          <cell r="E31">
            <v>830</v>
          </cell>
          <cell r="F31">
            <v>1469</v>
          </cell>
          <cell r="G31">
            <v>155</v>
          </cell>
          <cell r="H31">
            <v>106</v>
          </cell>
        </row>
        <row r="32">
          <cell r="D32">
            <v>29</v>
          </cell>
          <cell r="E32">
            <v>23</v>
          </cell>
          <cell r="F32">
            <v>40.700000000000003</v>
          </cell>
          <cell r="G32">
            <v>4.2</v>
          </cell>
          <cell r="H32">
            <v>2.9</v>
          </cell>
        </row>
      </sheetData>
      <sheetData sheetId="13">
        <row r="6">
          <cell r="B6">
            <v>204</v>
          </cell>
        </row>
        <row r="31">
          <cell r="D31">
            <v>40</v>
          </cell>
          <cell r="E31">
            <v>15</v>
          </cell>
          <cell r="F31">
            <v>16</v>
          </cell>
          <cell r="G31">
            <v>0</v>
          </cell>
          <cell r="H31">
            <v>0</v>
          </cell>
        </row>
        <row r="32">
          <cell r="D32">
            <v>56.3</v>
          </cell>
          <cell r="E32">
            <v>21.1</v>
          </cell>
          <cell r="F32">
            <v>22.5</v>
          </cell>
          <cell r="G32">
            <v>0</v>
          </cell>
          <cell r="H32">
            <v>0</v>
          </cell>
        </row>
      </sheetData>
      <sheetData sheetId="14">
        <row r="6">
          <cell r="B6">
            <v>1184</v>
          </cell>
        </row>
        <row r="31">
          <cell r="D31">
            <v>105</v>
          </cell>
          <cell r="E31">
            <v>80</v>
          </cell>
          <cell r="F31">
            <v>155</v>
          </cell>
          <cell r="G31">
            <v>14</v>
          </cell>
          <cell r="H31">
            <v>17</v>
          </cell>
        </row>
        <row r="32">
          <cell r="D32">
            <v>28.3</v>
          </cell>
          <cell r="E32">
            <v>21.5</v>
          </cell>
          <cell r="F32">
            <v>41.7</v>
          </cell>
          <cell r="G32">
            <v>3.7</v>
          </cell>
          <cell r="H32">
            <v>4.5</v>
          </cell>
        </row>
      </sheetData>
      <sheetData sheetId="15">
        <row r="6">
          <cell r="B6">
            <v>129</v>
          </cell>
        </row>
        <row r="31">
          <cell r="D31">
            <v>1</v>
          </cell>
          <cell r="E31">
            <v>1</v>
          </cell>
          <cell r="F31">
            <v>20</v>
          </cell>
          <cell r="G31">
            <v>4</v>
          </cell>
          <cell r="H31">
            <v>1</v>
          </cell>
        </row>
        <row r="32">
          <cell r="D32">
            <v>3.7</v>
          </cell>
          <cell r="E32">
            <v>3.7</v>
          </cell>
          <cell r="F32">
            <v>74</v>
          </cell>
          <cell r="G32">
            <v>14.8</v>
          </cell>
          <cell r="H32">
            <v>3.7</v>
          </cell>
        </row>
      </sheetData>
      <sheetData sheetId="16">
        <row r="6">
          <cell r="B6">
            <v>124</v>
          </cell>
        </row>
        <row r="31">
          <cell r="D31">
            <v>13</v>
          </cell>
          <cell r="E31">
            <v>9</v>
          </cell>
          <cell r="F31">
            <v>36</v>
          </cell>
          <cell r="G31">
            <v>2</v>
          </cell>
          <cell r="H31">
            <v>5</v>
          </cell>
        </row>
        <row r="32">
          <cell r="D32">
            <v>20</v>
          </cell>
          <cell r="E32">
            <v>13.8</v>
          </cell>
          <cell r="F32">
            <v>55.3</v>
          </cell>
          <cell r="G32">
            <v>3</v>
          </cell>
          <cell r="H32">
            <v>7.6</v>
          </cell>
        </row>
      </sheetData>
      <sheetData sheetId="17">
        <row r="6">
          <cell r="B6">
            <v>17</v>
          </cell>
        </row>
        <row r="31">
          <cell r="D31">
            <v>21</v>
          </cell>
          <cell r="E31">
            <v>24</v>
          </cell>
          <cell r="F31">
            <v>42</v>
          </cell>
          <cell r="G31">
            <v>4</v>
          </cell>
          <cell r="H31">
            <v>2</v>
          </cell>
        </row>
        <row r="32">
          <cell r="D32">
            <v>22.5</v>
          </cell>
          <cell r="E32">
            <v>25.8</v>
          </cell>
          <cell r="F32">
            <v>45.1</v>
          </cell>
          <cell r="G32">
            <v>4.3</v>
          </cell>
          <cell r="H32">
            <v>2.1</v>
          </cell>
        </row>
      </sheetData>
      <sheetData sheetId="18">
        <row r="6">
          <cell r="B6">
            <v>1256</v>
          </cell>
        </row>
        <row r="31">
          <cell r="D31">
            <v>220</v>
          </cell>
          <cell r="E31">
            <v>129</v>
          </cell>
          <cell r="F31">
            <v>206</v>
          </cell>
          <cell r="G31">
            <v>22</v>
          </cell>
          <cell r="H31">
            <v>14</v>
          </cell>
        </row>
        <row r="32">
          <cell r="D32">
            <v>37.200000000000003</v>
          </cell>
          <cell r="E32">
            <v>21.8</v>
          </cell>
          <cell r="F32">
            <v>34.799999999999997</v>
          </cell>
          <cell r="G32">
            <v>3.7</v>
          </cell>
          <cell r="H32">
            <v>2.2999999999999998</v>
          </cell>
        </row>
      </sheetData>
      <sheetData sheetId="19">
        <row r="6">
          <cell r="B6">
            <v>833</v>
          </cell>
        </row>
        <row r="31">
          <cell r="D31">
            <v>111</v>
          </cell>
          <cell r="E31">
            <v>101</v>
          </cell>
          <cell r="F31">
            <v>165</v>
          </cell>
          <cell r="G31">
            <v>10</v>
          </cell>
          <cell r="H31">
            <v>3</v>
          </cell>
        </row>
        <row r="32">
          <cell r="D32">
            <v>28.4</v>
          </cell>
          <cell r="E32">
            <v>25.8</v>
          </cell>
          <cell r="F32">
            <v>42.3</v>
          </cell>
          <cell r="G32">
            <v>2.5</v>
          </cell>
          <cell r="H32">
            <v>0.7</v>
          </cell>
        </row>
      </sheetData>
      <sheetData sheetId="20">
        <row r="6">
          <cell r="B6">
            <v>60</v>
          </cell>
        </row>
        <row r="31">
          <cell r="D31">
            <v>13</v>
          </cell>
          <cell r="E31">
            <v>14</v>
          </cell>
          <cell r="F31">
            <v>58</v>
          </cell>
          <cell r="G31">
            <v>1</v>
          </cell>
          <cell r="H31">
            <v>6</v>
          </cell>
        </row>
        <row r="32">
          <cell r="D32">
            <v>14.1</v>
          </cell>
          <cell r="E32">
            <v>15.2</v>
          </cell>
          <cell r="F32">
            <v>63</v>
          </cell>
          <cell r="G32">
            <v>1</v>
          </cell>
          <cell r="H32">
            <v>6.5</v>
          </cell>
        </row>
      </sheetData>
      <sheetData sheetId="21">
        <row r="6">
          <cell r="B6">
            <v>77</v>
          </cell>
        </row>
        <row r="31">
          <cell r="D31">
            <v>11</v>
          </cell>
          <cell r="E31">
            <v>4</v>
          </cell>
          <cell r="F31">
            <v>41</v>
          </cell>
          <cell r="G31">
            <v>11</v>
          </cell>
          <cell r="H31">
            <v>19</v>
          </cell>
        </row>
        <row r="32">
          <cell r="D32">
            <v>12.7</v>
          </cell>
          <cell r="E32">
            <v>4.5999999999999996</v>
          </cell>
          <cell r="F32">
            <v>47.6</v>
          </cell>
          <cell r="G32">
            <v>12.7</v>
          </cell>
          <cell r="H32">
            <v>22</v>
          </cell>
        </row>
      </sheetData>
      <sheetData sheetId="22">
        <row r="6">
          <cell r="B6">
            <v>2090</v>
          </cell>
        </row>
        <row r="31">
          <cell r="D31">
            <v>345</v>
          </cell>
          <cell r="E31">
            <v>236</v>
          </cell>
          <cell r="F31">
            <v>327</v>
          </cell>
          <cell r="G31">
            <v>19</v>
          </cell>
          <cell r="H31">
            <v>49</v>
          </cell>
        </row>
        <row r="32">
          <cell r="D32">
            <v>35.299999999999997</v>
          </cell>
          <cell r="E32">
            <v>24.1</v>
          </cell>
          <cell r="F32">
            <v>33.5</v>
          </cell>
          <cell r="G32">
            <v>1.9</v>
          </cell>
          <cell r="H32">
            <v>5</v>
          </cell>
        </row>
      </sheetData>
      <sheetData sheetId="23">
        <row r="6">
          <cell r="B6">
            <v>108</v>
          </cell>
        </row>
        <row r="31">
          <cell r="D31">
            <v>37</v>
          </cell>
          <cell r="E31">
            <v>15</v>
          </cell>
          <cell r="F31">
            <v>34</v>
          </cell>
          <cell r="G31">
            <v>1</v>
          </cell>
          <cell r="H31">
            <v>0</v>
          </cell>
        </row>
        <row r="32">
          <cell r="D32">
            <v>42.5</v>
          </cell>
          <cell r="E32">
            <v>17.2</v>
          </cell>
          <cell r="F32">
            <v>39</v>
          </cell>
          <cell r="G32">
            <v>1.1000000000000001</v>
          </cell>
          <cell r="H32">
            <v>0</v>
          </cell>
        </row>
      </sheetData>
      <sheetData sheetId="24">
        <row r="6">
          <cell r="B6">
            <v>1189</v>
          </cell>
        </row>
        <row r="31">
          <cell r="D31">
            <v>382</v>
          </cell>
          <cell r="E31">
            <v>152</v>
          </cell>
          <cell r="F31">
            <v>175</v>
          </cell>
          <cell r="G31">
            <v>19</v>
          </cell>
          <cell r="H31">
            <v>17</v>
          </cell>
        </row>
        <row r="32">
          <cell r="D32">
            <v>51.2</v>
          </cell>
          <cell r="E32">
            <v>20.399999999999999</v>
          </cell>
          <cell r="F32">
            <v>23.4</v>
          </cell>
          <cell r="G32">
            <v>2.5</v>
          </cell>
          <cell r="H32">
            <v>2.2000000000000002</v>
          </cell>
        </row>
      </sheetData>
      <sheetData sheetId="25">
        <row r="6">
          <cell r="B6">
            <v>172</v>
          </cell>
        </row>
        <row r="31">
          <cell r="D31">
            <v>26</v>
          </cell>
          <cell r="E31">
            <v>0</v>
          </cell>
          <cell r="F31">
            <v>11</v>
          </cell>
          <cell r="G31">
            <v>0</v>
          </cell>
          <cell r="H31">
            <v>7</v>
          </cell>
        </row>
        <row r="32">
          <cell r="D32">
            <v>59</v>
          </cell>
          <cell r="E32">
            <v>0</v>
          </cell>
          <cell r="F32">
            <v>25</v>
          </cell>
          <cell r="G32">
            <v>0</v>
          </cell>
          <cell r="H32">
            <v>15.9</v>
          </cell>
        </row>
      </sheetData>
      <sheetData sheetId="26">
        <row r="6">
          <cell r="B6">
            <v>511</v>
          </cell>
        </row>
        <row r="31">
          <cell r="D31">
            <v>117</v>
          </cell>
          <cell r="E31">
            <v>53</v>
          </cell>
          <cell r="F31">
            <v>56</v>
          </cell>
          <cell r="G31">
            <v>3</v>
          </cell>
          <cell r="H31">
            <v>1</v>
          </cell>
        </row>
        <row r="32">
          <cell r="D32">
            <v>50.8</v>
          </cell>
          <cell r="E32">
            <v>23</v>
          </cell>
          <cell r="F32">
            <v>24.3</v>
          </cell>
          <cell r="G32">
            <v>1.3</v>
          </cell>
          <cell r="H32">
            <v>0.4</v>
          </cell>
        </row>
      </sheetData>
      <sheetData sheetId="27">
        <row r="6">
          <cell r="B6">
            <v>488</v>
          </cell>
        </row>
        <row r="31">
          <cell r="D31">
            <v>96</v>
          </cell>
          <cell r="E31">
            <v>56</v>
          </cell>
          <cell r="F31">
            <v>109</v>
          </cell>
          <cell r="G31">
            <v>7</v>
          </cell>
          <cell r="H31">
            <v>8</v>
          </cell>
        </row>
        <row r="32">
          <cell r="D32">
            <v>34.700000000000003</v>
          </cell>
          <cell r="E32">
            <v>20.2</v>
          </cell>
          <cell r="F32">
            <v>39.4</v>
          </cell>
          <cell r="G32">
            <v>2.5</v>
          </cell>
          <cell r="H32">
            <v>2.8</v>
          </cell>
        </row>
      </sheetData>
      <sheetData sheetId="28">
        <row r="6">
          <cell r="B6">
            <v>84</v>
          </cell>
        </row>
        <row r="31">
          <cell r="D31">
            <v>7</v>
          </cell>
          <cell r="E31">
            <v>13</v>
          </cell>
          <cell r="F31">
            <v>54</v>
          </cell>
          <cell r="G31">
            <v>5</v>
          </cell>
          <cell r="H31">
            <v>2</v>
          </cell>
        </row>
        <row r="32">
          <cell r="D32">
            <v>8.6</v>
          </cell>
          <cell r="E32">
            <v>16</v>
          </cell>
          <cell r="F32">
            <v>66.599999999999994</v>
          </cell>
          <cell r="G32">
            <v>6.1</v>
          </cell>
          <cell r="H32">
            <v>2.4</v>
          </cell>
        </row>
      </sheetData>
      <sheetData sheetId="29">
        <row r="6">
          <cell r="B6">
            <v>36</v>
          </cell>
        </row>
        <row r="31">
          <cell r="D31">
            <v>37</v>
          </cell>
          <cell r="E31">
            <v>19</v>
          </cell>
          <cell r="F31">
            <v>40</v>
          </cell>
          <cell r="G31">
            <v>1</v>
          </cell>
          <cell r="H31">
            <v>1</v>
          </cell>
        </row>
        <row r="32">
          <cell r="D32">
            <v>37.700000000000003</v>
          </cell>
          <cell r="E32">
            <v>19.3</v>
          </cell>
          <cell r="F32">
            <v>40.799999999999997</v>
          </cell>
          <cell r="G32">
            <v>1</v>
          </cell>
          <cell r="H32">
            <v>1</v>
          </cell>
        </row>
      </sheetData>
      <sheetData sheetId="30">
        <row r="6">
          <cell r="B6">
            <v>1184</v>
          </cell>
        </row>
        <row r="31">
          <cell r="D31">
            <v>134</v>
          </cell>
          <cell r="E31">
            <v>125</v>
          </cell>
          <cell r="F31">
            <v>182</v>
          </cell>
          <cell r="G31">
            <v>20</v>
          </cell>
          <cell r="H31">
            <v>8</v>
          </cell>
        </row>
        <row r="32">
          <cell r="D32">
            <v>28.5</v>
          </cell>
          <cell r="E32">
            <v>26.6</v>
          </cell>
          <cell r="F32">
            <v>38.799999999999997</v>
          </cell>
          <cell r="G32">
            <v>4.2</v>
          </cell>
          <cell r="H32">
            <v>1.7</v>
          </cell>
        </row>
      </sheetData>
      <sheetData sheetId="31">
        <row r="6">
          <cell r="B6">
            <v>1073</v>
          </cell>
        </row>
        <row r="31">
          <cell r="D31">
            <v>161</v>
          </cell>
          <cell r="E31">
            <v>60</v>
          </cell>
          <cell r="F31">
            <v>208</v>
          </cell>
          <cell r="G31">
            <v>10</v>
          </cell>
          <cell r="H31">
            <v>13</v>
          </cell>
        </row>
        <row r="32">
          <cell r="D32">
            <v>35.6</v>
          </cell>
          <cell r="E32">
            <v>13.2</v>
          </cell>
          <cell r="F32">
            <v>46</v>
          </cell>
          <cell r="G32">
            <v>2.2000000000000002</v>
          </cell>
          <cell r="H32">
            <v>2.8</v>
          </cell>
        </row>
      </sheetData>
      <sheetData sheetId="32">
        <row r="6">
          <cell r="B6">
            <v>185</v>
          </cell>
        </row>
        <row r="31">
          <cell r="D31">
            <v>80</v>
          </cell>
          <cell r="E31">
            <v>9</v>
          </cell>
          <cell r="F31">
            <v>7</v>
          </cell>
          <cell r="G31">
            <v>0</v>
          </cell>
          <cell r="H31">
            <v>2</v>
          </cell>
        </row>
        <row r="32">
          <cell r="D32">
            <v>81.599999999999994</v>
          </cell>
          <cell r="E32">
            <v>9.1</v>
          </cell>
          <cell r="F32">
            <v>7.1</v>
          </cell>
          <cell r="G32">
            <v>0</v>
          </cell>
          <cell r="H32">
            <v>2</v>
          </cell>
        </row>
      </sheetData>
      <sheetData sheetId="33">
        <row r="6">
          <cell r="B6">
            <v>125</v>
          </cell>
        </row>
        <row r="31">
          <cell r="D31">
            <v>7</v>
          </cell>
          <cell r="E31">
            <v>18</v>
          </cell>
          <cell r="F31">
            <v>50</v>
          </cell>
          <cell r="G31">
            <v>1</v>
          </cell>
          <cell r="H31">
            <v>4</v>
          </cell>
        </row>
        <row r="32">
          <cell r="D32">
            <v>8.6999999999999993</v>
          </cell>
          <cell r="E32">
            <v>22.5</v>
          </cell>
          <cell r="F32">
            <v>62.5</v>
          </cell>
          <cell r="G32">
            <v>1.2</v>
          </cell>
          <cell r="H32">
            <v>5</v>
          </cell>
        </row>
      </sheetData>
      <sheetData sheetId="34">
        <row r="6">
          <cell r="B6">
            <v>145</v>
          </cell>
        </row>
        <row r="31">
          <cell r="D31">
            <v>39</v>
          </cell>
          <cell r="E31">
            <v>14</v>
          </cell>
          <cell r="F31">
            <v>45</v>
          </cell>
          <cell r="G31">
            <v>7</v>
          </cell>
          <cell r="H31">
            <v>1</v>
          </cell>
        </row>
        <row r="32">
          <cell r="D32">
            <v>36.700000000000003</v>
          </cell>
          <cell r="E32">
            <v>13.2</v>
          </cell>
          <cell r="F32">
            <v>42.4</v>
          </cell>
          <cell r="G32">
            <v>6.6</v>
          </cell>
          <cell r="H32">
            <v>0.9</v>
          </cell>
        </row>
      </sheetData>
      <sheetData sheetId="35">
        <row r="6">
          <cell r="B6">
            <v>60</v>
          </cell>
        </row>
        <row r="31">
          <cell r="D31">
            <v>22</v>
          </cell>
          <cell r="E31">
            <v>19</v>
          </cell>
          <cell r="F31">
            <v>16</v>
          </cell>
          <cell r="G31">
            <v>2</v>
          </cell>
          <cell r="H31">
            <v>3</v>
          </cell>
        </row>
        <row r="32">
          <cell r="D32">
            <v>35.4</v>
          </cell>
          <cell r="E32">
            <v>30.6</v>
          </cell>
          <cell r="F32">
            <v>25.8</v>
          </cell>
          <cell r="G32">
            <v>3.2</v>
          </cell>
          <cell r="H32">
            <v>4.8</v>
          </cell>
        </row>
      </sheetData>
      <sheetData sheetId="36">
        <row r="6">
          <cell r="B6">
            <v>39</v>
          </cell>
        </row>
        <row r="31">
          <cell r="D31">
            <v>20</v>
          </cell>
          <cell r="E31">
            <v>10</v>
          </cell>
          <cell r="F31">
            <v>39</v>
          </cell>
          <cell r="G31">
            <v>4</v>
          </cell>
          <cell r="H31">
            <v>1</v>
          </cell>
        </row>
        <row r="32">
          <cell r="D32">
            <v>27</v>
          </cell>
          <cell r="E32">
            <v>13.5</v>
          </cell>
          <cell r="F32">
            <v>52.7</v>
          </cell>
          <cell r="G32">
            <v>5.4</v>
          </cell>
          <cell r="H32">
            <v>1.3</v>
          </cell>
        </row>
      </sheetData>
      <sheetData sheetId="37">
        <row r="6">
          <cell r="B6">
            <v>60</v>
          </cell>
        </row>
        <row r="31">
          <cell r="D31">
            <v>22</v>
          </cell>
          <cell r="E31">
            <v>10</v>
          </cell>
          <cell r="F31">
            <v>44</v>
          </cell>
          <cell r="G31">
            <v>9</v>
          </cell>
          <cell r="H31">
            <v>3</v>
          </cell>
        </row>
        <row r="32">
          <cell r="D32">
            <v>25</v>
          </cell>
          <cell r="E32">
            <v>11.3</v>
          </cell>
          <cell r="F32">
            <v>50</v>
          </cell>
          <cell r="G32">
            <v>10.199999999999999</v>
          </cell>
          <cell r="H32">
            <v>3.4</v>
          </cell>
        </row>
      </sheetData>
      <sheetData sheetId="38">
        <row r="6">
          <cell r="B6">
            <v>72</v>
          </cell>
        </row>
        <row r="31">
          <cell r="D31">
            <v>8</v>
          </cell>
          <cell r="E31">
            <v>10</v>
          </cell>
          <cell r="F31">
            <v>48</v>
          </cell>
          <cell r="G31">
            <v>3</v>
          </cell>
          <cell r="H31">
            <v>0</v>
          </cell>
        </row>
        <row r="32">
          <cell r="D32">
            <v>11.5</v>
          </cell>
          <cell r="E32">
            <v>14.4</v>
          </cell>
          <cell r="F32">
            <v>69.5</v>
          </cell>
          <cell r="G32">
            <v>4.3</v>
          </cell>
          <cell r="H32">
            <v>0</v>
          </cell>
        </row>
      </sheetData>
      <sheetData sheetId="39">
        <row r="6">
          <cell r="B6">
            <v>147</v>
          </cell>
        </row>
        <row r="31">
          <cell r="D31">
            <v>23</v>
          </cell>
          <cell r="E31">
            <v>19</v>
          </cell>
          <cell r="F31">
            <v>51</v>
          </cell>
          <cell r="G31">
            <v>4</v>
          </cell>
          <cell r="H31">
            <v>6</v>
          </cell>
        </row>
        <row r="32">
          <cell r="D32">
            <v>22.3</v>
          </cell>
          <cell r="E32">
            <v>18.399999999999999</v>
          </cell>
          <cell r="F32">
            <v>49.5</v>
          </cell>
          <cell r="G32">
            <v>3.8</v>
          </cell>
          <cell r="H32">
            <v>5.8</v>
          </cell>
        </row>
      </sheetData>
      <sheetData sheetId="40">
        <row r="6">
          <cell r="B6">
            <v>36</v>
          </cell>
        </row>
        <row r="31">
          <cell r="D31">
            <v>13</v>
          </cell>
          <cell r="E31">
            <v>41</v>
          </cell>
          <cell r="F31">
            <v>62</v>
          </cell>
          <cell r="G31">
            <v>7</v>
          </cell>
          <cell r="H31">
            <v>5</v>
          </cell>
        </row>
        <row r="32">
          <cell r="D32">
            <v>10.1</v>
          </cell>
          <cell r="E32">
            <v>32</v>
          </cell>
          <cell r="F32">
            <v>48.4</v>
          </cell>
          <cell r="G32">
            <v>5.4</v>
          </cell>
          <cell r="H32">
            <v>3.9</v>
          </cell>
        </row>
      </sheetData>
      <sheetData sheetId="41">
        <row r="6">
          <cell r="B6">
            <v>105</v>
          </cell>
        </row>
        <row r="31">
          <cell r="D31">
            <v>21</v>
          </cell>
          <cell r="E31">
            <v>15</v>
          </cell>
          <cell r="F31">
            <v>41</v>
          </cell>
          <cell r="G31">
            <v>1</v>
          </cell>
          <cell r="H31">
            <v>0</v>
          </cell>
        </row>
        <row r="32">
          <cell r="D32">
            <v>26.9</v>
          </cell>
          <cell r="E32">
            <v>19.2</v>
          </cell>
          <cell r="F32">
            <v>52.5</v>
          </cell>
          <cell r="G32">
            <v>1.2</v>
          </cell>
          <cell r="H32">
            <v>0</v>
          </cell>
        </row>
      </sheetData>
      <sheetData sheetId="42">
        <row r="6">
          <cell r="B6">
            <v>46</v>
          </cell>
        </row>
        <row r="31">
          <cell r="D31">
            <v>7</v>
          </cell>
          <cell r="E31">
            <v>20</v>
          </cell>
          <cell r="F31">
            <v>39</v>
          </cell>
          <cell r="G31">
            <v>4</v>
          </cell>
          <cell r="H31">
            <v>0</v>
          </cell>
        </row>
        <row r="32">
          <cell r="D32">
            <v>10</v>
          </cell>
          <cell r="E32">
            <v>28.5</v>
          </cell>
          <cell r="F32">
            <v>55.7</v>
          </cell>
          <cell r="G32">
            <v>5.7</v>
          </cell>
          <cell r="H32">
            <v>0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view="pageBreakPreview" topLeftCell="A85" zoomScaleNormal="100" zoomScaleSheetLayoutView="100" workbookViewId="0">
      <selection activeCell="L1" sqref="L1"/>
    </sheetView>
  </sheetViews>
  <sheetFormatPr defaultRowHeight="13.5" x14ac:dyDescent="0.15"/>
  <cols>
    <col min="1" max="1" width="9.875" bestFit="1" customWidth="1"/>
    <col min="2" max="2" width="11" bestFit="1" customWidth="1"/>
    <col min="3" max="3" width="31.875" bestFit="1" customWidth="1"/>
    <col min="4" max="4" width="11.125" bestFit="1" customWidth="1"/>
    <col min="5" max="5" width="10" style="76" bestFit="1" customWidth="1"/>
    <col min="6" max="12" width="11.375" customWidth="1"/>
  </cols>
  <sheetData>
    <row r="1" spans="1:12" ht="30" thickBot="1" x14ac:dyDescent="0.2">
      <c r="A1" s="75" t="s">
        <v>113</v>
      </c>
      <c r="L1" s="128" t="s">
        <v>163</v>
      </c>
    </row>
    <row r="2" spans="1:12" s="76" customFormat="1" ht="27.75" thickTop="1" x14ac:dyDescent="0.15">
      <c r="A2" s="77" t="s">
        <v>114</v>
      </c>
      <c r="B2" s="77" t="s">
        <v>115</v>
      </c>
      <c r="C2" s="77" t="s">
        <v>116</v>
      </c>
      <c r="D2" s="78" t="s">
        <v>117</v>
      </c>
      <c r="E2" s="77"/>
      <c r="F2" s="77" t="s">
        <v>25</v>
      </c>
      <c r="G2" s="77" t="s">
        <v>26</v>
      </c>
      <c r="H2" s="79" t="s">
        <v>77</v>
      </c>
      <c r="I2" s="77" t="s">
        <v>28</v>
      </c>
      <c r="J2" s="80" t="s">
        <v>29</v>
      </c>
      <c r="K2" s="81" t="s">
        <v>118</v>
      </c>
      <c r="L2" s="82" t="s">
        <v>119</v>
      </c>
    </row>
    <row r="3" spans="1:12" ht="27" customHeight="1" x14ac:dyDescent="0.15">
      <c r="A3" s="148" t="s">
        <v>120</v>
      </c>
      <c r="B3" s="149"/>
      <c r="C3" s="150"/>
      <c r="D3" s="154">
        <f>総計!B6</f>
        <v>21510</v>
      </c>
      <c r="E3" s="83" t="s">
        <v>121</v>
      </c>
      <c r="F3" s="84">
        <f>総計!D31</f>
        <v>6102</v>
      </c>
      <c r="G3" s="84">
        <f>総計!E31</f>
        <v>4515</v>
      </c>
      <c r="H3" s="84">
        <f>総計!F31</f>
        <v>7931</v>
      </c>
      <c r="I3" s="84">
        <f>総計!G31</f>
        <v>722</v>
      </c>
      <c r="J3" s="85">
        <f>[1]総計!H31</f>
        <v>341</v>
      </c>
      <c r="K3" s="86">
        <f t="shared" ref="K3:K66" si="0">F3+G3</f>
        <v>10617</v>
      </c>
      <c r="L3" s="127">
        <f t="shared" ref="L3:L66" si="1">I3+J3</f>
        <v>1063</v>
      </c>
    </row>
    <row r="4" spans="1:12" ht="27" customHeight="1" x14ac:dyDescent="0.15">
      <c r="A4" s="151"/>
      <c r="B4" s="152"/>
      <c r="C4" s="153"/>
      <c r="D4" s="154"/>
      <c r="E4" s="87" t="s">
        <v>39</v>
      </c>
      <c r="F4" s="88">
        <f>総計!D32</f>
        <v>30.7</v>
      </c>
      <c r="G4" s="88">
        <f>総計!E32</f>
        <v>22.7</v>
      </c>
      <c r="H4" s="88">
        <f>総計!F32</f>
        <v>40</v>
      </c>
      <c r="I4" s="88">
        <f>総計!G32</f>
        <v>3.6</v>
      </c>
      <c r="J4" s="89">
        <f>総計!H32</f>
        <v>2.7</v>
      </c>
      <c r="K4" s="90">
        <f t="shared" si="0"/>
        <v>53.4</v>
      </c>
      <c r="L4" s="91">
        <f t="shared" si="1"/>
        <v>6.3000000000000007</v>
      </c>
    </row>
    <row r="5" spans="1:12" ht="27" customHeight="1" x14ac:dyDescent="0.15">
      <c r="A5" s="155" t="s">
        <v>74</v>
      </c>
      <c r="B5" s="156"/>
      <c r="C5" s="157"/>
      <c r="D5" s="161">
        <f>SUM(D7:D68)</f>
        <v>20809</v>
      </c>
      <c r="E5" s="92" t="s">
        <v>121</v>
      </c>
      <c r="F5" s="93">
        <f>公募計!D31</f>
        <v>5915</v>
      </c>
      <c r="G5" s="93">
        <f>公募計!E31</f>
        <v>4308</v>
      </c>
      <c r="H5" s="93">
        <f>公募計!F31</f>
        <v>7618</v>
      </c>
      <c r="I5" s="93">
        <f>公募計!G31</f>
        <v>689</v>
      </c>
      <c r="J5" s="94">
        <f>公募計!H31</f>
        <v>531</v>
      </c>
      <c r="K5" s="95">
        <f t="shared" si="0"/>
        <v>10223</v>
      </c>
      <c r="L5" s="96">
        <f t="shared" si="1"/>
        <v>1220</v>
      </c>
    </row>
    <row r="6" spans="1:12" ht="27" customHeight="1" x14ac:dyDescent="0.15">
      <c r="A6" s="158"/>
      <c r="B6" s="159"/>
      <c r="C6" s="160"/>
      <c r="D6" s="162"/>
      <c r="E6" s="97" t="s">
        <v>39</v>
      </c>
      <c r="F6" s="98">
        <f>公募計!D32</f>
        <v>31</v>
      </c>
      <c r="G6" s="98">
        <f>公募計!E32</f>
        <v>22.6</v>
      </c>
      <c r="H6" s="98">
        <f>公募計!F32</f>
        <v>39.9</v>
      </c>
      <c r="I6" s="98">
        <f>公募計!G32</f>
        <v>3.6</v>
      </c>
      <c r="J6" s="99">
        <f>公募計!H32</f>
        <v>2.7</v>
      </c>
      <c r="K6" s="100">
        <f t="shared" si="0"/>
        <v>53.6</v>
      </c>
      <c r="L6" s="101">
        <f t="shared" si="1"/>
        <v>6.3000000000000007</v>
      </c>
    </row>
    <row r="7" spans="1:12" ht="27" customHeight="1" x14ac:dyDescent="0.15">
      <c r="A7" s="133" t="s">
        <v>122</v>
      </c>
      <c r="B7" s="135" t="s">
        <v>48</v>
      </c>
      <c r="C7" s="135" t="s">
        <v>49</v>
      </c>
      <c r="D7" s="136">
        <f>[1]岩見沢!B6</f>
        <v>572</v>
      </c>
      <c r="E7" s="102" t="s">
        <v>121</v>
      </c>
      <c r="F7" s="103">
        <f>岩見沢!D31</f>
        <v>184</v>
      </c>
      <c r="G7" s="103">
        <f>岩見沢!E31</f>
        <v>91</v>
      </c>
      <c r="H7" s="103">
        <f>岩見沢!F31</f>
        <v>138</v>
      </c>
      <c r="I7" s="103">
        <f>岩見沢!G31</f>
        <v>17</v>
      </c>
      <c r="J7" s="104">
        <f>岩見沢!H31</f>
        <v>8</v>
      </c>
      <c r="K7" s="105">
        <f t="shared" si="0"/>
        <v>275</v>
      </c>
      <c r="L7" s="106">
        <f t="shared" si="1"/>
        <v>25</v>
      </c>
    </row>
    <row r="8" spans="1:12" ht="27" customHeight="1" x14ac:dyDescent="0.15">
      <c r="A8" s="137"/>
      <c r="B8" s="135"/>
      <c r="C8" s="135"/>
      <c r="D8" s="136"/>
      <c r="E8" s="107" t="s">
        <v>39</v>
      </c>
      <c r="F8" s="108">
        <f>岩見沢!D32</f>
        <v>42</v>
      </c>
      <c r="G8" s="108">
        <f>岩見沢!E32</f>
        <v>20.7</v>
      </c>
      <c r="H8" s="108">
        <f>岩見沢!F32</f>
        <v>31.5</v>
      </c>
      <c r="I8" s="108">
        <f>岩見沢!G32</f>
        <v>3.8</v>
      </c>
      <c r="J8" s="109">
        <f>岩見沢!H32</f>
        <v>1.8</v>
      </c>
      <c r="K8" s="110">
        <f t="shared" si="0"/>
        <v>62.7</v>
      </c>
      <c r="L8" s="111">
        <f t="shared" si="1"/>
        <v>5.6</v>
      </c>
    </row>
    <row r="9" spans="1:12" ht="27" customHeight="1" x14ac:dyDescent="0.15">
      <c r="A9" s="137"/>
      <c r="B9" s="135" t="s">
        <v>50</v>
      </c>
      <c r="C9" s="135" t="s">
        <v>123</v>
      </c>
      <c r="D9" s="136">
        <f>[1]美唄!B6</f>
        <v>209</v>
      </c>
      <c r="E9" s="102" t="s">
        <v>121</v>
      </c>
      <c r="F9" s="103">
        <f>美唄!D31</f>
        <v>71</v>
      </c>
      <c r="G9" s="103">
        <f>美唄!E31</f>
        <v>54</v>
      </c>
      <c r="H9" s="103">
        <f>美唄!F31</f>
        <v>45</v>
      </c>
      <c r="I9" s="103">
        <f>美唄!G31</f>
        <v>2</v>
      </c>
      <c r="J9" s="104">
        <f>美唄!H31</f>
        <v>14</v>
      </c>
      <c r="K9" s="105">
        <f t="shared" si="0"/>
        <v>125</v>
      </c>
      <c r="L9" s="106">
        <f t="shared" si="1"/>
        <v>16</v>
      </c>
    </row>
    <row r="10" spans="1:12" ht="27" customHeight="1" x14ac:dyDescent="0.15">
      <c r="A10" s="137"/>
      <c r="B10" s="135"/>
      <c r="C10" s="135"/>
      <c r="D10" s="136"/>
      <c r="E10" s="107" t="s">
        <v>39</v>
      </c>
      <c r="F10" s="108">
        <f>美唄!D32</f>
        <v>38.1</v>
      </c>
      <c r="G10" s="108">
        <f>美唄!E32</f>
        <v>29</v>
      </c>
      <c r="H10" s="108">
        <f>美唄!F32</f>
        <v>24.1</v>
      </c>
      <c r="I10" s="108">
        <f>美唄!G32</f>
        <v>1</v>
      </c>
      <c r="J10" s="109">
        <f>美唄!H32</f>
        <v>7.5</v>
      </c>
      <c r="K10" s="110">
        <f t="shared" si="0"/>
        <v>67.099999999999994</v>
      </c>
      <c r="L10" s="111">
        <f t="shared" si="1"/>
        <v>8.5</v>
      </c>
    </row>
    <row r="11" spans="1:12" ht="27" customHeight="1" x14ac:dyDescent="0.15">
      <c r="A11" s="137"/>
      <c r="B11" s="135" t="s">
        <v>51</v>
      </c>
      <c r="C11" s="135" t="s">
        <v>123</v>
      </c>
      <c r="D11" s="136">
        <f>[1]芦別!B6</f>
        <v>84</v>
      </c>
      <c r="E11" s="102" t="s">
        <v>121</v>
      </c>
      <c r="F11" s="103">
        <f>芦別!D31</f>
        <v>39</v>
      </c>
      <c r="G11" s="103">
        <f>[1]芦別!E31</f>
        <v>23</v>
      </c>
      <c r="H11" s="103">
        <f>[1]芦別!F31</f>
        <v>41</v>
      </c>
      <c r="I11" s="103">
        <f>[1]芦別!G31</f>
        <v>6</v>
      </c>
      <c r="J11" s="104">
        <f>[1]芦別!H31</f>
        <v>7</v>
      </c>
      <c r="K11" s="105">
        <f t="shared" si="0"/>
        <v>62</v>
      </c>
      <c r="L11" s="106">
        <f t="shared" si="1"/>
        <v>13</v>
      </c>
    </row>
    <row r="12" spans="1:12" ht="27" customHeight="1" x14ac:dyDescent="0.15">
      <c r="A12" s="137"/>
      <c r="B12" s="135"/>
      <c r="C12" s="135"/>
      <c r="D12" s="136"/>
      <c r="E12" s="107" t="s">
        <v>39</v>
      </c>
      <c r="F12" s="108">
        <f>[1]芦別!D32</f>
        <v>17.2</v>
      </c>
      <c r="G12" s="108">
        <f>[1]芦別!E32</f>
        <v>24.7</v>
      </c>
      <c r="H12" s="108">
        <f>[1]芦別!F32</f>
        <v>44</v>
      </c>
      <c r="I12" s="108">
        <f>[1]芦別!G32</f>
        <v>6.4</v>
      </c>
      <c r="J12" s="109">
        <f>[1]芦別!H32</f>
        <v>7.5</v>
      </c>
      <c r="K12" s="110">
        <f t="shared" si="0"/>
        <v>41.9</v>
      </c>
      <c r="L12" s="111">
        <f t="shared" si="1"/>
        <v>13.9</v>
      </c>
    </row>
    <row r="13" spans="1:12" ht="27" customHeight="1" x14ac:dyDescent="0.15">
      <c r="A13" s="137"/>
      <c r="B13" s="135" t="s">
        <v>52</v>
      </c>
      <c r="C13" s="135" t="s">
        <v>123</v>
      </c>
      <c r="D13" s="136">
        <f>[1]赤平!B6</f>
        <v>152</v>
      </c>
      <c r="E13" s="102" t="s">
        <v>121</v>
      </c>
      <c r="F13" s="103">
        <f>[1]赤平!D31</f>
        <v>16</v>
      </c>
      <c r="G13" s="103">
        <f>[1]赤平!E31</f>
        <v>9</v>
      </c>
      <c r="H13" s="103">
        <f>[1]赤平!F31</f>
        <v>14</v>
      </c>
      <c r="I13" s="103">
        <f>[1]赤平!G31</f>
        <v>2</v>
      </c>
      <c r="J13" s="104">
        <f>[1]赤平!H31</f>
        <v>2</v>
      </c>
      <c r="K13" s="105">
        <f t="shared" si="0"/>
        <v>25</v>
      </c>
      <c r="L13" s="106">
        <f t="shared" si="1"/>
        <v>4</v>
      </c>
    </row>
    <row r="14" spans="1:12" ht="27" customHeight="1" x14ac:dyDescent="0.15">
      <c r="A14" s="137"/>
      <c r="B14" s="135"/>
      <c r="C14" s="135"/>
      <c r="D14" s="136"/>
      <c r="E14" s="107" t="s">
        <v>39</v>
      </c>
      <c r="F14" s="108">
        <f>[1]赤平!D32</f>
        <v>37.200000000000003</v>
      </c>
      <c r="G14" s="108">
        <f>[1]赤平!E32</f>
        <v>20.9</v>
      </c>
      <c r="H14" s="108">
        <f>[1]赤平!F32</f>
        <v>32.5</v>
      </c>
      <c r="I14" s="108">
        <f>[1]赤平!G32</f>
        <v>4.5999999999999996</v>
      </c>
      <c r="J14" s="109">
        <f>[1]赤平!H32</f>
        <v>4.5999999999999996</v>
      </c>
      <c r="K14" s="110">
        <f t="shared" si="0"/>
        <v>58.1</v>
      </c>
      <c r="L14" s="111">
        <f t="shared" si="1"/>
        <v>9.1999999999999993</v>
      </c>
    </row>
    <row r="15" spans="1:12" ht="27" customHeight="1" x14ac:dyDescent="0.15">
      <c r="A15" s="137"/>
      <c r="B15" s="135" t="s">
        <v>102</v>
      </c>
      <c r="C15" s="135" t="s">
        <v>123</v>
      </c>
      <c r="D15" s="136">
        <f>[1]三笠!B6</f>
        <v>16</v>
      </c>
      <c r="E15" s="102" t="s">
        <v>121</v>
      </c>
      <c r="F15" s="103">
        <f>[1]三笠!D31</f>
        <v>6</v>
      </c>
      <c r="G15" s="103">
        <f>[1]三笠!E31</f>
        <v>7</v>
      </c>
      <c r="H15" s="103">
        <f>[1]三笠!F31</f>
        <v>32</v>
      </c>
      <c r="I15" s="103">
        <f>[1]三笠!G31</f>
        <v>3</v>
      </c>
      <c r="J15" s="104">
        <f>[1]三笠!H31</f>
        <v>2</v>
      </c>
      <c r="K15" s="105">
        <f t="shared" si="0"/>
        <v>13</v>
      </c>
      <c r="L15" s="106">
        <f t="shared" si="1"/>
        <v>5</v>
      </c>
    </row>
    <row r="16" spans="1:12" ht="27" customHeight="1" x14ac:dyDescent="0.15">
      <c r="A16" s="137"/>
      <c r="B16" s="135"/>
      <c r="C16" s="135"/>
      <c r="D16" s="136"/>
      <c r="E16" s="107" t="s">
        <v>39</v>
      </c>
      <c r="F16" s="108">
        <f>[1]三笠!D32</f>
        <v>12</v>
      </c>
      <c r="G16" s="108">
        <f>[1]三笠!E32</f>
        <v>14</v>
      </c>
      <c r="H16" s="108">
        <f>[1]三笠!F32</f>
        <v>64</v>
      </c>
      <c r="I16" s="108">
        <f>[1]三笠!G32</f>
        <v>6</v>
      </c>
      <c r="J16" s="109">
        <f>[1]三笠!H32</f>
        <v>4</v>
      </c>
      <c r="K16" s="110">
        <f t="shared" si="0"/>
        <v>26</v>
      </c>
      <c r="L16" s="111">
        <f t="shared" si="1"/>
        <v>10</v>
      </c>
    </row>
    <row r="17" spans="1:12" ht="27" customHeight="1" x14ac:dyDescent="0.15">
      <c r="A17" s="137"/>
      <c r="B17" s="135" t="s">
        <v>53</v>
      </c>
      <c r="C17" s="135" t="s">
        <v>123</v>
      </c>
      <c r="D17" s="136">
        <f>[1]滝川!B6</f>
        <v>283</v>
      </c>
      <c r="E17" s="102" t="s">
        <v>121</v>
      </c>
      <c r="F17" s="103">
        <f>[1]滝川!D31</f>
        <v>43</v>
      </c>
      <c r="G17" s="103">
        <f>[1]滝川!E31</f>
        <v>36</v>
      </c>
      <c r="H17" s="103">
        <f>[1]滝川!F31</f>
        <v>60</v>
      </c>
      <c r="I17" s="103">
        <f>[1]滝川!G31</f>
        <v>6</v>
      </c>
      <c r="J17" s="104">
        <f>[1]滝川!H31</f>
        <v>6</v>
      </c>
      <c r="K17" s="105">
        <f t="shared" si="0"/>
        <v>79</v>
      </c>
      <c r="L17" s="106">
        <f t="shared" si="1"/>
        <v>12</v>
      </c>
    </row>
    <row r="18" spans="1:12" ht="27" customHeight="1" x14ac:dyDescent="0.15">
      <c r="A18" s="137"/>
      <c r="B18" s="135"/>
      <c r="C18" s="135"/>
      <c r="D18" s="136"/>
      <c r="E18" s="107" t="s">
        <v>39</v>
      </c>
      <c r="F18" s="108">
        <f>[1]滝川!D32</f>
        <v>28.4</v>
      </c>
      <c r="G18" s="108">
        <f>[1]滝川!E32</f>
        <v>23.8</v>
      </c>
      <c r="H18" s="108">
        <f>[1]滝川!F32</f>
        <v>39.700000000000003</v>
      </c>
      <c r="I18" s="108">
        <f>[1]滝川!G32</f>
        <v>3.9</v>
      </c>
      <c r="J18" s="109">
        <f>[1]滝川!H32</f>
        <v>3.9</v>
      </c>
      <c r="K18" s="110">
        <f t="shared" si="0"/>
        <v>52.2</v>
      </c>
      <c r="L18" s="111">
        <f t="shared" si="1"/>
        <v>7.8</v>
      </c>
    </row>
    <row r="19" spans="1:12" ht="27" customHeight="1" x14ac:dyDescent="0.15">
      <c r="A19" s="137"/>
      <c r="B19" s="135" t="s">
        <v>54</v>
      </c>
      <c r="C19" s="135" t="s">
        <v>123</v>
      </c>
      <c r="D19" s="136">
        <f>[1]砂川!B6</f>
        <v>145</v>
      </c>
      <c r="E19" s="102" t="s">
        <v>121</v>
      </c>
      <c r="F19" s="103">
        <f>[1]砂川!D31</f>
        <v>39</v>
      </c>
      <c r="G19" s="103">
        <f>[1]砂川!E31</f>
        <v>14</v>
      </c>
      <c r="H19" s="103">
        <f>[1]砂川!F31</f>
        <v>12</v>
      </c>
      <c r="I19" s="103">
        <f>[1]砂川!G31</f>
        <v>0</v>
      </c>
      <c r="J19" s="104">
        <f>[1]砂川!H31</f>
        <v>5</v>
      </c>
      <c r="K19" s="105">
        <f t="shared" si="0"/>
        <v>53</v>
      </c>
      <c r="L19" s="106">
        <f t="shared" si="1"/>
        <v>5</v>
      </c>
    </row>
    <row r="20" spans="1:12" ht="27" customHeight="1" x14ac:dyDescent="0.15">
      <c r="A20" s="137"/>
      <c r="B20" s="135"/>
      <c r="C20" s="135"/>
      <c r="D20" s="136"/>
      <c r="E20" s="107" t="s">
        <v>39</v>
      </c>
      <c r="F20" s="108">
        <f>[1]砂川!D32</f>
        <v>55.7</v>
      </c>
      <c r="G20" s="108">
        <f>[1]砂川!E32</f>
        <v>20</v>
      </c>
      <c r="H20" s="108">
        <f>[1]砂川!F32</f>
        <v>17.100000000000001</v>
      </c>
      <c r="I20" s="108">
        <f>[1]砂川!G32</f>
        <v>0</v>
      </c>
      <c r="J20" s="109">
        <f>[1]砂川!H32</f>
        <v>7.1</v>
      </c>
      <c r="K20" s="110">
        <f t="shared" si="0"/>
        <v>75.7</v>
      </c>
      <c r="L20" s="111">
        <f t="shared" si="1"/>
        <v>7.1</v>
      </c>
    </row>
    <row r="21" spans="1:12" ht="27" customHeight="1" x14ac:dyDescent="0.15">
      <c r="A21" s="137"/>
      <c r="B21" s="135" t="s">
        <v>55</v>
      </c>
      <c r="C21" s="135" t="s">
        <v>123</v>
      </c>
      <c r="D21" s="136">
        <f>[1]深川!B6</f>
        <v>114</v>
      </c>
      <c r="E21" s="102" t="s">
        <v>121</v>
      </c>
      <c r="F21" s="103">
        <f>[1]深川!D31</f>
        <v>20</v>
      </c>
      <c r="G21" s="103">
        <f>[1]深川!E31</f>
        <v>14</v>
      </c>
      <c r="H21" s="103">
        <f>[1]深川!F31</f>
        <v>47</v>
      </c>
      <c r="I21" s="103">
        <f>[1]深川!G31</f>
        <v>12</v>
      </c>
      <c r="J21" s="104">
        <f>[1]深川!H31</f>
        <v>2</v>
      </c>
      <c r="K21" s="105">
        <f t="shared" si="0"/>
        <v>34</v>
      </c>
      <c r="L21" s="106">
        <f t="shared" si="1"/>
        <v>14</v>
      </c>
    </row>
    <row r="22" spans="1:12" ht="27" customHeight="1" x14ac:dyDescent="0.15">
      <c r="A22" s="137"/>
      <c r="B22" s="135"/>
      <c r="C22" s="135"/>
      <c r="D22" s="136"/>
      <c r="E22" s="107" t="s">
        <v>39</v>
      </c>
      <c r="F22" s="108">
        <f>[1]深川!D32</f>
        <v>21</v>
      </c>
      <c r="G22" s="108">
        <f>[1]深川!E32</f>
        <v>14.7</v>
      </c>
      <c r="H22" s="108">
        <f>[1]深川!F32</f>
        <v>49.4</v>
      </c>
      <c r="I22" s="108">
        <f>[1]深川!G32</f>
        <v>12.6</v>
      </c>
      <c r="J22" s="109">
        <f>[1]深川!H32</f>
        <v>2.1</v>
      </c>
      <c r="K22" s="110">
        <f t="shared" si="0"/>
        <v>35.700000000000003</v>
      </c>
      <c r="L22" s="111">
        <f t="shared" si="1"/>
        <v>14.7</v>
      </c>
    </row>
    <row r="23" spans="1:12" ht="27" customHeight="1" x14ac:dyDescent="0.15">
      <c r="A23" s="137"/>
      <c r="B23" s="135" t="s">
        <v>69</v>
      </c>
      <c r="C23" s="135" t="s">
        <v>123</v>
      </c>
      <c r="D23" s="136">
        <f>[1]沼田!B6</f>
        <v>53</v>
      </c>
      <c r="E23" s="102" t="s">
        <v>121</v>
      </c>
      <c r="F23" s="103">
        <f>[1]沼田!D31</f>
        <v>44</v>
      </c>
      <c r="G23" s="103">
        <f>[1]沼田!E31</f>
        <v>22</v>
      </c>
      <c r="H23" s="103">
        <f>[1]沼田!F31</f>
        <v>50</v>
      </c>
      <c r="I23" s="103">
        <f>[1]沼田!G31</f>
        <v>7</v>
      </c>
      <c r="J23" s="104">
        <f>[1]沼田!H31</f>
        <v>5</v>
      </c>
      <c r="K23" s="105">
        <f t="shared" si="0"/>
        <v>66</v>
      </c>
      <c r="L23" s="106">
        <f t="shared" si="1"/>
        <v>12</v>
      </c>
    </row>
    <row r="24" spans="1:12" ht="27" customHeight="1" x14ac:dyDescent="0.15">
      <c r="A24" s="134"/>
      <c r="B24" s="135"/>
      <c r="C24" s="135"/>
      <c r="D24" s="136"/>
      <c r="E24" s="107" t="s">
        <v>39</v>
      </c>
      <c r="F24" s="108">
        <f>[1]沼田!D32</f>
        <v>34.299999999999997</v>
      </c>
      <c r="G24" s="108">
        <f>[1]沼田!E32</f>
        <v>17.100000000000001</v>
      </c>
      <c r="H24" s="108">
        <f>[1]沼田!F32</f>
        <v>39</v>
      </c>
      <c r="I24" s="108">
        <f>[1]沼田!G32</f>
        <v>5.4</v>
      </c>
      <c r="J24" s="109">
        <f>[1]沼田!H32</f>
        <v>3.9</v>
      </c>
      <c r="K24" s="110">
        <f t="shared" si="0"/>
        <v>51.4</v>
      </c>
      <c r="L24" s="111">
        <f t="shared" si="1"/>
        <v>9.3000000000000007</v>
      </c>
    </row>
    <row r="25" spans="1:12" ht="27" customHeight="1" x14ac:dyDescent="0.15">
      <c r="A25" s="133" t="s">
        <v>124</v>
      </c>
      <c r="B25" s="135" t="s">
        <v>56</v>
      </c>
      <c r="C25" s="135" t="s">
        <v>125</v>
      </c>
      <c r="D25" s="136">
        <f>[1]札幌!B6</f>
        <v>8052</v>
      </c>
      <c r="E25" s="102" t="s">
        <v>121</v>
      </c>
      <c r="F25" s="112">
        <f>[1]札幌!D31</f>
        <v>1048</v>
      </c>
      <c r="G25" s="103">
        <f>[1]札幌!E31</f>
        <v>830</v>
      </c>
      <c r="H25" s="103">
        <f>[1]札幌!F31</f>
        <v>1469</v>
      </c>
      <c r="I25" s="103">
        <f>[1]札幌!G31</f>
        <v>155</v>
      </c>
      <c r="J25" s="104">
        <f>[1]札幌!H31</f>
        <v>106</v>
      </c>
      <c r="K25" s="105">
        <f t="shared" si="0"/>
        <v>1878</v>
      </c>
      <c r="L25" s="106">
        <f t="shared" si="1"/>
        <v>261</v>
      </c>
    </row>
    <row r="26" spans="1:12" ht="27" customHeight="1" x14ac:dyDescent="0.15">
      <c r="A26" s="137"/>
      <c r="B26" s="135"/>
      <c r="C26" s="135"/>
      <c r="D26" s="136"/>
      <c r="E26" s="107" t="s">
        <v>39</v>
      </c>
      <c r="F26" s="108">
        <f>[1]札幌!D32</f>
        <v>29</v>
      </c>
      <c r="G26" s="108">
        <f>[1]札幌!E32</f>
        <v>23</v>
      </c>
      <c r="H26" s="108">
        <f>[1]札幌!F32</f>
        <v>40.700000000000003</v>
      </c>
      <c r="I26" s="108">
        <f>[1]札幌!G32</f>
        <v>4.2</v>
      </c>
      <c r="J26" s="109">
        <f>[1]札幌!H32</f>
        <v>2.9</v>
      </c>
      <c r="K26" s="110">
        <f t="shared" si="0"/>
        <v>52</v>
      </c>
      <c r="L26" s="111">
        <f t="shared" si="1"/>
        <v>7.1</v>
      </c>
    </row>
    <row r="27" spans="1:12" ht="27" customHeight="1" x14ac:dyDescent="0.15">
      <c r="A27" s="137"/>
      <c r="B27" s="135" t="s">
        <v>126</v>
      </c>
      <c r="C27" s="135" t="s">
        <v>127</v>
      </c>
      <c r="D27" s="136">
        <f>[1]千歳恵庭!B6</f>
        <v>204</v>
      </c>
      <c r="E27" s="102" t="s">
        <v>121</v>
      </c>
      <c r="F27" s="103">
        <f>[1]千歳恵庭!D31</f>
        <v>40</v>
      </c>
      <c r="G27" s="103">
        <f>[1]千歳恵庭!E31</f>
        <v>15</v>
      </c>
      <c r="H27" s="103">
        <f>[1]千歳恵庭!F31</f>
        <v>16</v>
      </c>
      <c r="I27" s="103">
        <f>[1]千歳恵庭!G31</f>
        <v>0</v>
      </c>
      <c r="J27" s="104">
        <f>[1]千歳恵庭!H31</f>
        <v>0</v>
      </c>
      <c r="K27" s="105">
        <f t="shared" si="0"/>
        <v>55</v>
      </c>
      <c r="L27" s="106">
        <f t="shared" si="1"/>
        <v>0</v>
      </c>
    </row>
    <row r="28" spans="1:12" ht="27" customHeight="1" x14ac:dyDescent="0.15">
      <c r="A28" s="134"/>
      <c r="B28" s="135"/>
      <c r="C28" s="135"/>
      <c r="D28" s="136"/>
      <c r="E28" s="107" t="s">
        <v>39</v>
      </c>
      <c r="F28" s="108">
        <f>[1]千歳恵庭!D32</f>
        <v>56.3</v>
      </c>
      <c r="G28" s="108">
        <f>[1]千歳恵庭!E32</f>
        <v>21.1</v>
      </c>
      <c r="H28" s="108">
        <f>[1]千歳恵庭!F32</f>
        <v>22.5</v>
      </c>
      <c r="I28" s="108">
        <f>[1]千歳恵庭!G32</f>
        <v>0</v>
      </c>
      <c r="J28" s="109">
        <f>[1]千歳恵庭!H32</f>
        <v>0</v>
      </c>
      <c r="K28" s="110">
        <f t="shared" si="0"/>
        <v>77.400000000000006</v>
      </c>
      <c r="L28" s="111">
        <f t="shared" si="1"/>
        <v>0</v>
      </c>
    </row>
    <row r="29" spans="1:12" ht="27" customHeight="1" x14ac:dyDescent="0.15">
      <c r="A29" s="133" t="s">
        <v>128</v>
      </c>
      <c r="B29" s="135" t="s">
        <v>57</v>
      </c>
      <c r="C29" s="135" t="s">
        <v>127</v>
      </c>
      <c r="D29" s="136">
        <f>[1]小樽!B6</f>
        <v>1184</v>
      </c>
      <c r="E29" s="102" t="s">
        <v>121</v>
      </c>
      <c r="F29" s="103">
        <f>[1]小樽!D31</f>
        <v>105</v>
      </c>
      <c r="G29" s="103">
        <f>[1]小樽!E31</f>
        <v>80</v>
      </c>
      <c r="H29" s="103">
        <f>[1]小樽!F31</f>
        <v>155</v>
      </c>
      <c r="I29" s="103">
        <f>[1]小樽!G31</f>
        <v>14</v>
      </c>
      <c r="J29" s="104">
        <f>[1]小樽!H31</f>
        <v>17</v>
      </c>
      <c r="K29" s="105">
        <f t="shared" si="0"/>
        <v>185</v>
      </c>
      <c r="L29" s="106">
        <f t="shared" si="1"/>
        <v>31</v>
      </c>
    </row>
    <row r="30" spans="1:12" ht="27" customHeight="1" x14ac:dyDescent="0.15">
      <c r="A30" s="137"/>
      <c r="B30" s="135"/>
      <c r="C30" s="135"/>
      <c r="D30" s="136"/>
      <c r="E30" s="107" t="s">
        <v>39</v>
      </c>
      <c r="F30" s="108">
        <f>[1]小樽!D32</f>
        <v>28.3</v>
      </c>
      <c r="G30" s="108">
        <f>[1]小樽!E32</f>
        <v>21.5</v>
      </c>
      <c r="H30" s="108">
        <f>[1]小樽!F32</f>
        <v>41.7</v>
      </c>
      <c r="I30" s="108">
        <f>[1]小樽!G32</f>
        <v>3.7</v>
      </c>
      <c r="J30" s="109">
        <f>[1]小樽!H32</f>
        <v>4.5</v>
      </c>
      <c r="K30" s="110">
        <f t="shared" si="0"/>
        <v>49.8</v>
      </c>
      <c r="L30" s="111">
        <f t="shared" si="1"/>
        <v>8.1999999999999993</v>
      </c>
    </row>
    <row r="31" spans="1:12" ht="27" customHeight="1" x14ac:dyDescent="0.15">
      <c r="A31" s="137"/>
      <c r="B31" s="135" t="s">
        <v>129</v>
      </c>
      <c r="C31" s="135" t="s">
        <v>123</v>
      </c>
      <c r="D31" s="136">
        <f>[1]倶知安!B6</f>
        <v>129</v>
      </c>
      <c r="E31" s="102" t="s">
        <v>121</v>
      </c>
      <c r="F31" s="103">
        <f>[1]倶知安!D31</f>
        <v>1</v>
      </c>
      <c r="G31" s="103">
        <f>[1]倶知安!E31</f>
        <v>1</v>
      </c>
      <c r="H31" s="103">
        <f>[1]倶知安!F31</f>
        <v>20</v>
      </c>
      <c r="I31" s="103">
        <f>[1]倶知安!G31</f>
        <v>4</v>
      </c>
      <c r="J31" s="104">
        <f>[1]倶知安!H31</f>
        <v>1</v>
      </c>
      <c r="K31" s="105">
        <f t="shared" si="0"/>
        <v>2</v>
      </c>
      <c r="L31" s="106">
        <f t="shared" si="1"/>
        <v>5</v>
      </c>
    </row>
    <row r="32" spans="1:12" ht="27" customHeight="1" x14ac:dyDescent="0.15">
      <c r="A32" s="137"/>
      <c r="B32" s="135"/>
      <c r="C32" s="135"/>
      <c r="D32" s="136"/>
      <c r="E32" s="107" t="s">
        <v>39</v>
      </c>
      <c r="F32" s="108">
        <f>[1]倶知安!D32</f>
        <v>3.7</v>
      </c>
      <c r="G32" s="108">
        <f>[1]倶知安!E32</f>
        <v>3.7</v>
      </c>
      <c r="H32" s="108">
        <f>[1]倶知安!F32</f>
        <v>74</v>
      </c>
      <c r="I32" s="108">
        <f>[1]倶知安!G32</f>
        <v>14.8</v>
      </c>
      <c r="J32" s="109">
        <f>[1]倶知安!H32</f>
        <v>3.7</v>
      </c>
      <c r="K32" s="110">
        <f t="shared" si="0"/>
        <v>7.4</v>
      </c>
      <c r="L32" s="111">
        <f t="shared" si="1"/>
        <v>18.5</v>
      </c>
    </row>
    <row r="33" spans="1:12" ht="27" customHeight="1" x14ac:dyDescent="0.15">
      <c r="A33" s="137"/>
      <c r="B33" s="135" t="s">
        <v>130</v>
      </c>
      <c r="C33" s="135" t="s">
        <v>123</v>
      </c>
      <c r="D33" s="136">
        <f>[1]岩内!B6</f>
        <v>124</v>
      </c>
      <c r="E33" s="102" t="s">
        <v>121</v>
      </c>
      <c r="F33" s="103">
        <f>[1]岩内!D31</f>
        <v>13</v>
      </c>
      <c r="G33" s="103">
        <f>[1]岩内!E31</f>
        <v>9</v>
      </c>
      <c r="H33" s="103">
        <f>[1]岩内!F31</f>
        <v>36</v>
      </c>
      <c r="I33" s="103">
        <f>[1]岩内!G31</f>
        <v>2</v>
      </c>
      <c r="J33" s="104">
        <f>[1]岩内!H31</f>
        <v>5</v>
      </c>
      <c r="K33" s="105">
        <f t="shared" si="0"/>
        <v>22</v>
      </c>
      <c r="L33" s="106">
        <f t="shared" si="1"/>
        <v>7</v>
      </c>
    </row>
    <row r="34" spans="1:12" ht="27" customHeight="1" x14ac:dyDescent="0.15">
      <c r="A34" s="137"/>
      <c r="B34" s="135"/>
      <c r="C34" s="135"/>
      <c r="D34" s="136"/>
      <c r="E34" s="107" t="s">
        <v>39</v>
      </c>
      <c r="F34" s="108">
        <f>[1]岩内!D32</f>
        <v>20</v>
      </c>
      <c r="G34" s="108">
        <f>[1]岩内!E32</f>
        <v>13.8</v>
      </c>
      <c r="H34" s="108">
        <f>[1]岩内!F32</f>
        <v>55.3</v>
      </c>
      <c r="I34" s="108">
        <f>[1]岩内!G32</f>
        <v>3</v>
      </c>
      <c r="J34" s="109">
        <f>[1]岩内!H32</f>
        <v>7.6</v>
      </c>
      <c r="K34" s="110">
        <f t="shared" si="0"/>
        <v>33.799999999999997</v>
      </c>
      <c r="L34" s="111">
        <f t="shared" si="1"/>
        <v>10.6</v>
      </c>
    </row>
    <row r="35" spans="1:12" ht="27" customHeight="1" x14ac:dyDescent="0.15">
      <c r="A35" s="137"/>
      <c r="B35" s="135" t="s">
        <v>131</v>
      </c>
      <c r="C35" s="135" t="s">
        <v>123</v>
      </c>
      <c r="D35" s="136">
        <f>[1]余市!B6</f>
        <v>17</v>
      </c>
      <c r="E35" s="102" t="s">
        <v>121</v>
      </c>
      <c r="F35" s="103">
        <f>[1]余市!D31</f>
        <v>21</v>
      </c>
      <c r="G35" s="103">
        <f>[1]余市!E31</f>
        <v>24</v>
      </c>
      <c r="H35" s="103">
        <f>[1]余市!F31</f>
        <v>42</v>
      </c>
      <c r="I35" s="103">
        <f>[1]余市!G31</f>
        <v>4</v>
      </c>
      <c r="J35" s="104">
        <f>[1]余市!H31</f>
        <v>2</v>
      </c>
      <c r="K35" s="105">
        <f t="shared" si="0"/>
        <v>45</v>
      </c>
      <c r="L35" s="106">
        <f t="shared" si="1"/>
        <v>6</v>
      </c>
    </row>
    <row r="36" spans="1:12" ht="27" customHeight="1" x14ac:dyDescent="0.15">
      <c r="A36" s="134"/>
      <c r="B36" s="135"/>
      <c r="C36" s="135"/>
      <c r="D36" s="136"/>
      <c r="E36" s="107" t="s">
        <v>39</v>
      </c>
      <c r="F36" s="108">
        <f>[1]余市!D32</f>
        <v>22.5</v>
      </c>
      <c r="G36" s="108">
        <f>[1]余市!E32</f>
        <v>25.8</v>
      </c>
      <c r="H36" s="108">
        <f>[1]余市!F32</f>
        <v>45.1</v>
      </c>
      <c r="I36" s="108">
        <f>[1]余市!G32</f>
        <v>4.3</v>
      </c>
      <c r="J36" s="109">
        <f>[1]余市!H32</f>
        <v>2.1</v>
      </c>
      <c r="K36" s="110">
        <f t="shared" si="0"/>
        <v>48.3</v>
      </c>
      <c r="L36" s="111">
        <f t="shared" si="1"/>
        <v>6.4</v>
      </c>
    </row>
    <row r="37" spans="1:12" ht="27" customHeight="1" x14ac:dyDescent="0.15">
      <c r="A37" s="133" t="s">
        <v>132</v>
      </c>
      <c r="B37" s="135" t="s">
        <v>133</v>
      </c>
      <c r="C37" s="135" t="s">
        <v>134</v>
      </c>
      <c r="D37" s="136">
        <f>[1]室蘭!B6</f>
        <v>1256</v>
      </c>
      <c r="E37" s="102" t="s">
        <v>121</v>
      </c>
      <c r="F37" s="103">
        <f>[1]室蘭!D31</f>
        <v>220</v>
      </c>
      <c r="G37" s="103">
        <f>[1]室蘭!E31</f>
        <v>129</v>
      </c>
      <c r="H37" s="103">
        <f>[1]室蘭!F31</f>
        <v>206</v>
      </c>
      <c r="I37" s="103">
        <f>[1]室蘭!G31</f>
        <v>22</v>
      </c>
      <c r="J37" s="104">
        <f>[1]室蘭!H31</f>
        <v>14</v>
      </c>
      <c r="K37" s="105">
        <f t="shared" si="0"/>
        <v>349</v>
      </c>
      <c r="L37" s="106">
        <f t="shared" si="1"/>
        <v>36</v>
      </c>
    </row>
    <row r="38" spans="1:12" ht="27" customHeight="1" x14ac:dyDescent="0.15">
      <c r="A38" s="137"/>
      <c r="B38" s="135"/>
      <c r="C38" s="135"/>
      <c r="D38" s="136"/>
      <c r="E38" s="107" t="s">
        <v>39</v>
      </c>
      <c r="F38" s="108">
        <f>[1]室蘭!D32</f>
        <v>37.200000000000003</v>
      </c>
      <c r="G38" s="108">
        <f>[1]室蘭!E32</f>
        <v>21.8</v>
      </c>
      <c r="H38" s="108">
        <f>[1]室蘭!F32</f>
        <v>34.799999999999997</v>
      </c>
      <c r="I38" s="108">
        <f>[1]室蘭!G32</f>
        <v>3.7</v>
      </c>
      <c r="J38" s="109">
        <f>[1]室蘭!H32</f>
        <v>2.2999999999999998</v>
      </c>
      <c r="K38" s="110">
        <f t="shared" si="0"/>
        <v>59</v>
      </c>
      <c r="L38" s="111">
        <f t="shared" si="1"/>
        <v>6</v>
      </c>
    </row>
    <row r="39" spans="1:12" ht="27" customHeight="1" x14ac:dyDescent="0.15">
      <c r="A39" s="137"/>
      <c r="B39" s="135" t="s">
        <v>135</v>
      </c>
      <c r="C39" s="135" t="s">
        <v>123</v>
      </c>
      <c r="D39" s="136">
        <f>[1]苫小牧!B6</f>
        <v>833</v>
      </c>
      <c r="E39" s="102" t="s">
        <v>121</v>
      </c>
      <c r="F39" s="103">
        <f>[1]苫小牧!D31</f>
        <v>111</v>
      </c>
      <c r="G39" s="103">
        <f>[1]苫小牧!E31</f>
        <v>101</v>
      </c>
      <c r="H39" s="103">
        <f>[1]苫小牧!F31</f>
        <v>165</v>
      </c>
      <c r="I39" s="103">
        <f>[1]苫小牧!G31</f>
        <v>10</v>
      </c>
      <c r="J39" s="104">
        <f>[1]苫小牧!H31</f>
        <v>3</v>
      </c>
      <c r="K39" s="105">
        <f t="shared" si="0"/>
        <v>212</v>
      </c>
      <c r="L39" s="106">
        <f t="shared" si="1"/>
        <v>13</v>
      </c>
    </row>
    <row r="40" spans="1:12" ht="27" customHeight="1" x14ac:dyDescent="0.15">
      <c r="A40" s="134"/>
      <c r="B40" s="135"/>
      <c r="C40" s="135"/>
      <c r="D40" s="136"/>
      <c r="E40" s="107" t="s">
        <v>39</v>
      </c>
      <c r="F40" s="108">
        <f>[1]苫小牧!D32</f>
        <v>28.4</v>
      </c>
      <c r="G40" s="108">
        <f>[1]苫小牧!E32</f>
        <v>25.8</v>
      </c>
      <c r="H40" s="108">
        <f>[1]苫小牧!F32</f>
        <v>42.3</v>
      </c>
      <c r="I40" s="108">
        <f>[1]苫小牧!G32</f>
        <v>2.5</v>
      </c>
      <c r="J40" s="109">
        <f>[1]苫小牧!H32</f>
        <v>0.7</v>
      </c>
      <c r="K40" s="110">
        <f t="shared" si="0"/>
        <v>54.2</v>
      </c>
      <c r="L40" s="111">
        <f t="shared" si="1"/>
        <v>3.2</v>
      </c>
    </row>
    <row r="41" spans="1:12" ht="27" customHeight="1" x14ac:dyDescent="0.15">
      <c r="A41" s="133" t="s">
        <v>136</v>
      </c>
      <c r="B41" s="135" t="s">
        <v>84</v>
      </c>
      <c r="C41" s="135" t="s">
        <v>123</v>
      </c>
      <c r="D41" s="136">
        <f>[1]浦河!B6</f>
        <v>60</v>
      </c>
      <c r="E41" s="102" t="s">
        <v>121</v>
      </c>
      <c r="F41" s="103">
        <f>[1]浦河!D31</f>
        <v>13</v>
      </c>
      <c r="G41" s="103">
        <f>[1]浦河!E31</f>
        <v>14</v>
      </c>
      <c r="H41" s="103">
        <f>[1]浦河!F31</f>
        <v>58</v>
      </c>
      <c r="I41" s="103">
        <f>[1]浦河!G31</f>
        <v>1</v>
      </c>
      <c r="J41" s="104">
        <f>[1]浦河!H31</f>
        <v>6</v>
      </c>
      <c r="K41" s="105">
        <f t="shared" si="0"/>
        <v>27</v>
      </c>
      <c r="L41" s="106">
        <f t="shared" si="1"/>
        <v>7</v>
      </c>
    </row>
    <row r="42" spans="1:12" ht="27" customHeight="1" x14ac:dyDescent="0.15">
      <c r="A42" s="137"/>
      <c r="B42" s="135"/>
      <c r="C42" s="135"/>
      <c r="D42" s="136"/>
      <c r="E42" s="107" t="s">
        <v>39</v>
      </c>
      <c r="F42" s="108">
        <f>[1]浦河!D32</f>
        <v>14.1</v>
      </c>
      <c r="G42" s="108">
        <f>[1]浦河!E32</f>
        <v>15.2</v>
      </c>
      <c r="H42" s="108">
        <f>[1]浦河!F32</f>
        <v>63</v>
      </c>
      <c r="I42" s="108">
        <f>[1]浦河!G32</f>
        <v>1</v>
      </c>
      <c r="J42" s="109">
        <f>[1]浦河!H32</f>
        <v>6.5</v>
      </c>
      <c r="K42" s="110">
        <f t="shared" si="0"/>
        <v>29.299999999999997</v>
      </c>
      <c r="L42" s="111">
        <f t="shared" si="1"/>
        <v>7.5</v>
      </c>
    </row>
    <row r="43" spans="1:12" ht="27" customHeight="1" x14ac:dyDescent="0.15">
      <c r="A43" s="137"/>
      <c r="B43" s="135" t="s">
        <v>70</v>
      </c>
      <c r="C43" s="135" t="s">
        <v>123</v>
      </c>
      <c r="D43" s="136">
        <f>[1]新ひだか!B6</f>
        <v>77</v>
      </c>
      <c r="E43" s="102" t="s">
        <v>121</v>
      </c>
      <c r="F43" s="103">
        <f>[1]新ひだか!D31</f>
        <v>11</v>
      </c>
      <c r="G43" s="103">
        <f>[1]新ひだか!E31</f>
        <v>4</v>
      </c>
      <c r="H43" s="103">
        <f>[1]新ひだか!F31</f>
        <v>41</v>
      </c>
      <c r="I43" s="103">
        <f>[1]新ひだか!G31</f>
        <v>11</v>
      </c>
      <c r="J43" s="104">
        <f>[1]新ひだか!H31</f>
        <v>19</v>
      </c>
      <c r="K43" s="105">
        <f t="shared" si="0"/>
        <v>15</v>
      </c>
      <c r="L43" s="106">
        <f t="shared" si="1"/>
        <v>30</v>
      </c>
    </row>
    <row r="44" spans="1:12" ht="27" customHeight="1" x14ac:dyDescent="0.15">
      <c r="A44" s="134"/>
      <c r="B44" s="135"/>
      <c r="C44" s="135"/>
      <c r="D44" s="136"/>
      <c r="E44" s="107" t="s">
        <v>39</v>
      </c>
      <c r="F44" s="108">
        <f>[1]新ひだか!D32</f>
        <v>12.7</v>
      </c>
      <c r="G44" s="108">
        <f>[1]新ひだか!E32</f>
        <v>4.5999999999999996</v>
      </c>
      <c r="H44" s="108">
        <f>[1]新ひだか!F32</f>
        <v>47.6</v>
      </c>
      <c r="I44" s="108">
        <f>[1]新ひだか!G32</f>
        <v>12.7</v>
      </c>
      <c r="J44" s="109">
        <f>[1]新ひだか!H32</f>
        <v>22</v>
      </c>
      <c r="K44" s="110">
        <f t="shared" si="0"/>
        <v>17.299999999999997</v>
      </c>
      <c r="L44" s="111">
        <f t="shared" si="1"/>
        <v>34.700000000000003</v>
      </c>
    </row>
    <row r="45" spans="1:12" ht="27" customHeight="1" x14ac:dyDescent="0.15">
      <c r="A45" s="133" t="s">
        <v>137</v>
      </c>
      <c r="B45" s="135" t="s">
        <v>58</v>
      </c>
      <c r="C45" s="135" t="s">
        <v>59</v>
      </c>
      <c r="D45" s="136">
        <f>[1]函館!B6</f>
        <v>2090</v>
      </c>
      <c r="E45" s="102" t="s">
        <v>121</v>
      </c>
      <c r="F45" s="103">
        <f>[1]函館!D31</f>
        <v>345</v>
      </c>
      <c r="G45" s="103">
        <f>[1]函館!E31</f>
        <v>236</v>
      </c>
      <c r="H45" s="103">
        <f>[1]函館!F31</f>
        <v>327</v>
      </c>
      <c r="I45" s="103">
        <f>[1]函館!G31</f>
        <v>19</v>
      </c>
      <c r="J45" s="104">
        <f>[1]函館!H31</f>
        <v>49</v>
      </c>
      <c r="K45" s="105">
        <f t="shared" si="0"/>
        <v>581</v>
      </c>
      <c r="L45" s="106">
        <f t="shared" si="1"/>
        <v>68</v>
      </c>
    </row>
    <row r="46" spans="1:12" ht="27" customHeight="1" x14ac:dyDescent="0.15">
      <c r="A46" s="134"/>
      <c r="B46" s="135"/>
      <c r="C46" s="135"/>
      <c r="D46" s="136"/>
      <c r="E46" s="107" t="s">
        <v>39</v>
      </c>
      <c r="F46" s="108">
        <f>[1]函館!D32</f>
        <v>35.299999999999997</v>
      </c>
      <c r="G46" s="108">
        <f>[1]函館!E32</f>
        <v>24.1</v>
      </c>
      <c r="H46" s="108">
        <f>[1]函館!F32</f>
        <v>33.5</v>
      </c>
      <c r="I46" s="108">
        <f>[1]函館!G32</f>
        <v>1.9</v>
      </c>
      <c r="J46" s="109">
        <f>[1]函館!H32</f>
        <v>5</v>
      </c>
      <c r="K46" s="110">
        <f t="shared" si="0"/>
        <v>59.4</v>
      </c>
      <c r="L46" s="111">
        <f t="shared" si="1"/>
        <v>6.9</v>
      </c>
    </row>
    <row r="47" spans="1:12" ht="27" customHeight="1" x14ac:dyDescent="0.15">
      <c r="A47" s="133" t="s">
        <v>138</v>
      </c>
      <c r="B47" s="135" t="s">
        <v>60</v>
      </c>
      <c r="C47" s="135" t="s">
        <v>139</v>
      </c>
      <c r="D47" s="136">
        <f>[1]江差!B6</f>
        <v>108</v>
      </c>
      <c r="E47" s="102" t="s">
        <v>121</v>
      </c>
      <c r="F47" s="103">
        <f>[1]江差!D31</f>
        <v>37</v>
      </c>
      <c r="G47" s="103">
        <f>[1]江差!E31</f>
        <v>15</v>
      </c>
      <c r="H47" s="103">
        <f>[1]江差!F31</f>
        <v>34</v>
      </c>
      <c r="I47" s="103">
        <f>[1]江差!G31</f>
        <v>1</v>
      </c>
      <c r="J47" s="104">
        <f>[1]江差!H31</f>
        <v>0</v>
      </c>
      <c r="K47" s="105">
        <f t="shared" si="0"/>
        <v>52</v>
      </c>
      <c r="L47" s="106">
        <f t="shared" si="1"/>
        <v>1</v>
      </c>
    </row>
    <row r="48" spans="1:12" ht="27" customHeight="1" x14ac:dyDescent="0.15">
      <c r="A48" s="134"/>
      <c r="B48" s="135"/>
      <c r="C48" s="135"/>
      <c r="D48" s="136"/>
      <c r="E48" s="107" t="s">
        <v>39</v>
      </c>
      <c r="F48" s="108">
        <f>[1]江差!D32</f>
        <v>42.5</v>
      </c>
      <c r="G48" s="108">
        <f>[1]江差!E32</f>
        <v>17.2</v>
      </c>
      <c r="H48" s="108">
        <f>[1]江差!F32</f>
        <v>39</v>
      </c>
      <c r="I48" s="108">
        <f>[1]江差!G32</f>
        <v>1.1000000000000001</v>
      </c>
      <c r="J48" s="109">
        <f>[1]江差!H32</f>
        <v>0</v>
      </c>
      <c r="K48" s="110">
        <f t="shared" si="0"/>
        <v>59.7</v>
      </c>
      <c r="L48" s="111">
        <f t="shared" si="1"/>
        <v>1.1000000000000001</v>
      </c>
    </row>
    <row r="49" spans="1:12" ht="27" customHeight="1" x14ac:dyDescent="0.15">
      <c r="A49" s="133" t="s">
        <v>140</v>
      </c>
      <c r="B49" s="135" t="s">
        <v>141</v>
      </c>
      <c r="C49" s="135" t="s">
        <v>142</v>
      </c>
      <c r="D49" s="136">
        <f>[1]旭川!B6</f>
        <v>1189</v>
      </c>
      <c r="E49" s="102" t="s">
        <v>121</v>
      </c>
      <c r="F49" s="103">
        <f>[1]旭川!D31</f>
        <v>382</v>
      </c>
      <c r="G49" s="103">
        <f>[1]旭川!E31</f>
        <v>152</v>
      </c>
      <c r="H49" s="103">
        <f>[1]旭川!F31</f>
        <v>175</v>
      </c>
      <c r="I49" s="103">
        <f>[1]旭川!G31</f>
        <v>19</v>
      </c>
      <c r="J49" s="104">
        <f>[1]旭川!H31</f>
        <v>17</v>
      </c>
      <c r="K49" s="105">
        <f t="shared" si="0"/>
        <v>534</v>
      </c>
      <c r="L49" s="106">
        <f t="shared" si="1"/>
        <v>36</v>
      </c>
    </row>
    <row r="50" spans="1:12" ht="27" customHeight="1" x14ac:dyDescent="0.15">
      <c r="A50" s="134"/>
      <c r="B50" s="135"/>
      <c r="C50" s="135"/>
      <c r="D50" s="136"/>
      <c r="E50" s="107" t="s">
        <v>39</v>
      </c>
      <c r="F50" s="108">
        <f>[1]旭川!D32</f>
        <v>51.2</v>
      </c>
      <c r="G50" s="108">
        <f>[1]旭川!E32</f>
        <v>20.399999999999999</v>
      </c>
      <c r="H50" s="108">
        <f>[1]旭川!F32</f>
        <v>23.4</v>
      </c>
      <c r="I50" s="108">
        <f>[1]旭川!G32</f>
        <v>2.5</v>
      </c>
      <c r="J50" s="109">
        <f>[1]旭川!H32</f>
        <v>2.2000000000000002</v>
      </c>
      <c r="K50" s="110">
        <f t="shared" si="0"/>
        <v>71.599999999999994</v>
      </c>
      <c r="L50" s="111">
        <f t="shared" si="1"/>
        <v>4.7</v>
      </c>
    </row>
    <row r="51" spans="1:12" ht="27" customHeight="1" x14ac:dyDescent="0.15">
      <c r="A51" s="133" t="s">
        <v>143</v>
      </c>
      <c r="B51" s="135" t="s">
        <v>62</v>
      </c>
      <c r="C51" s="135" t="s">
        <v>144</v>
      </c>
      <c r="D51" s="136">
        <f>[1]稚内!B6</f>
        <v>172</v>
      </c>
      <c r="E51" s="102" t="s">
        <v>121</v>
      </c>
      <c r="F51" s="103">
        <f>[1]稚内!D31</f>
        <v>26</v>
      </c>
      <c r="G51" s="103">
        <f>[1]稚内!E31</f>
        <v>0</v>
      </c>
      <c r="H51" s="103">
        <f>[1]稚内!F31</f>
        <v>11</v>
      </c>
      <c r="I51" s="103">
        <f>[1]稚内!G31</f>
        <v>0</v>
      </c>
      <c r="J51" s="104">
        <f>[1]稚内!H31</f>
        <v>7</v>
      </c>
      <c r="K51" s="105">
        <f t="shared" si="0"/>
        <v>26</v>
      </c>
      <c r="L51" s="106">
        <f t="shared" si="1"/>
        <v>7</v>
      </c>
    </row>
    <row r="52" spans="1:12" ht="27" customHeight="1" x14ac:dyDescent="0.15">
      <c r="A52" s="134"/>
      <c r="B52" s="135"/>
      <c r="C52" s="135"/>
      <c r="D52" s="136"/>
      <c r="E52" s="107" t="s">
        <v>39</v>
      </c>
      <c r="F52" s="108">
        <f>[1]稚内!D32</f>
        <v>59</v>
      </c>
      <c r="G52" s="108">
        <f>[1]稚内!E32</f>
        <v>0</v>
      </c>
      <c r="H52" s="108">
        <f>[1]稚内!F32</f>
        <v>25</v>
      </c>
      <c r="I52" s="108">
        <f>[1]稚内!G32</f>
        <v>0</v>
      </c>
      <c r="J52" s="109">
        <f>[1]稚内!H32</f>
        <v>15.9</v>
      </c>
      <c r="K52" s="110">
        <f t="shared" si="0"/>
        <v>59</v>
      </c>
      <c r="L52" s="111">
        <f t="shared" si="1"/>
        <v>15.9</v>
      </c>
    </row>
    <row r="53" spans="1:12" ht="27" customHeight="1" x14ac:dyDescent="0.15">
      <c r="A53" s="145" t="s">
        <v>145</v>
      </c>
      <c r="B53" s="135" t="s">
        <v>146</v>
      </c>
      <c r="C53" s="135" t="s">
        <v>147</v>
      </c>
      <c r="D53" s="136">
        <f>[1]北見!B6</f>
        <v>511</v>
      </c>
      <c r="E53" s="102" t="s">
        <v>121</v>
      </c>
      <c r="F53" s="103">
        <f>[1]北見!D31</f>
        <v>117</v>
      </c>
      <c r="G53" s="103">
        <f>[1]北見!E31</f>
        <v>53</v>
      </c>
      <c r="H53" s="103">
        <f>[1]北見!F31</f>
        <v>56</v>
      </c>
      <c r="I53" s="103">
        <f>[1]北見!G31</f>
        <v>3</v>
      </c>
      <c r="J53" s="104">
        <f>[1]北見!H31</f>
        <v>1</v>
      </c>
      <c r="K53" s="105">
        <f t="shared" si="0"/>
        <v>170</v>
      </c>
      <c r="L53" s="106">
        <f t="shared" si="1"/>
        <v>4</v>
      </c>
    </row>
    <row r="54" spans="1:12" ht="27" customHeight="1" x14ac:dyDescent="0.15">
      <c r="A54" s="146"/>
      <c r="B54" s="135"/>
      <c r="C54" s="135"/>
      <c r="D54" s="136"/>
      <c r="E54" s="107" t="s">
        <v>39</v>
      </c>
      <c r="F54" s="108">
        <f>[1]北見!D32</f>
        <v>50.8</v>
      </c>
      <c r="G54" s="108">
        <f>[1]北見!E32</f>
        <v>23</v>
      </c>
      <c r="H54" s="108">
        <f>[1]北見!F32</f>
        <v>24.3</v>
      </c>
      <c r="I54" s="108">
        <f>[1]北見!G32</f>
        <v>1.3</v>
      </c>
      <c r="J54" s="109">
        <f>[1]北見!H32</f>
        <v>0.4</v>
      </c>
      <c r="K54" s="110">
        <f t="shared" si="0"/>
        <v>73.8</v>
      </c>
      <c r="L54" s="111">
        <f t="shared" si="1"/>
        <v>1.7000000000000002</v>
      </c>
    </row>
    <row r="55" spans="1:12" ht="27" customHeight="1" x14ac:dyDescent="0.15">
      <c r="A55" s="146"/>
      <c r="B55" s="135" t="s">
        <v>148</v>
      </c>
      <c r="C55" s="135" t="s">
        <v>147</v>
      </c>
      <c r="D55" s="136">
        <f>[1]網走!B6</f>
        <v>488</v>
      </c>
      <c r="E55" s="102" t="s">
        <v>121</v>
      </c>
      <c r="F55" s="103">
        <f>[1]網走!D31</f>
        <v>96</v>
      </c>
      <c r="G55" s="103">
        <f>[1]網走!E31</f>
        <v>56</v>
      </c>
      <c r="H55" s="103">
        <f>[1]網走!F31</f>
        <v>109</v>
      </c>
      <c r="I55" s="103">
        <f>[1]網走!G31</f>
        <v>7</v>
      </c>
      <c r="J55" s="104">
        <f>[1]網走!H31</f>
        <v>8</v>
      </c>
      <c r="K55" s="105">
        <f t="shared" si="0"/>
        <v>152</v>
      </c>
      <c r="L55" s="106">
        <f t="shared" si="1"/>
        <v>15</v>
      </c>
    </row>
    <row r="56" spans="1:12" ht="27" customHeight="1" x14ac:dyDescent="0.15">
      <c r="A56" s="146"/>
      <c r="B56" s="135"/>
      <c r="C56" s="135"/>
      <c r="D56" s="136"/>
      <c r="E56" s="107" t="s">
        <v>39</v>
      </c>
      <c r="F56" s="108">
        <f>[1]網走!D32</f>
        <v>34.700000000000003</v>
      </c>
      <c r="G56" s="108">
        <f>[1]網走!E32</f>
        <v>20.2</v>
      </c>
      <c r="H56" s="108">
        <f>[1]網走!F32</f>
        <v>39.4</v>
      </c>
      <c r="I56" s="108">
        <f>[1]網走!G32</f>
        <v>2.5</v>
      </c>
      <c r="J56" s="109">
        <f>[1]網走!H32</f>
        <v>2.8</v>
      </c>
      <c r="K56" s="110">
        <f t="shared" si="0"/>
        <v>54.900000000000006</v>
      </c>
      <c r="L56" s="111">
        <f t="shared" si="1"/>
        <v>5.3</v>
      </c>
    </row>
    <row r="57" spans="1:12" ht="27" customHeight="1" x14ac:dyDescent="0.15">
      <c r="A57" s="146"/>
      <c r="B57" s="135" t="s">
        <v>149</v>
      </c>
      <c r="C57" s="135" t="s">
        <v>105</v>
      </c>
      <c r="D57" s="136">
        <f>[1]美幌!B6</f>
        <v>84</v>
      </c>
      <c r="E57" s="102" t="s">
        <v>121</v>
      </c>
      <c r="F57" s="103">
        <f>[1]美幌!D31</f>
        <v>7</v>
      </c>
      <c r="G57" s="103">
        <f>[1]美幌!E31</f>
        <v>13</v>
      </c>
      <c r="H57" s="103">
        <f>[1]美幌!F31</f>
        <v>54</v>
      </c>
      <c r="I57" s="103">
        <f>[1]美幌!G31</f>
        <v>5</v>
      </c>
      <c r="J57" s="104">
        <f>[1]美幌!H31</f>
        <v>2</v>
      </c>
      <c r="K57" s="105">
        <f t="shared" si="0"/>
        <v>20</v>
      </c>
      <c r="L57" s="106">
        <f t="shared" si="1"/>
        <v>7</v>
      </c>
    </row>
    <row r="58" spans="1:12" ht="27" customHeight="1" x14ac:dyDescent="0.15">
      <c r="A58" s="146"/>
      <c r="B58" s="135"/>
      <c r="C58" s="135"/>
      <c r="D58" s="136"/>
      <c r="E58" s="107" t="s">
        <v>39</v>
      </c>
      <c r="F58" s="108">
        <f>[1]美幌!D32</f>
        <v>8.6</v>
      </c>
      <c r="G58" s="108">
        <f>[1]美幌!E32</f>
        <v>16</v>
      </c>
      <c r="H58" s="108">
        <f>[1]美幌!F32</f>
        <v>66.599999999999994</v>
      </c>
      <c r="I58" s="108">
        <f>[1]美幌!G32</f>
        <v>6.1</v>
      </c>
      <c r="J58" s="109">
        <f>[1]美幌!H32</f>
        <v>2.4</v>
      </c>
      <c r="K58" s="110">
        <f t="shared" si="0"/>
        <v>24.6</v>
      </c>
      <c r="L58" s="111">
        <f t="shared" si="1"/>
        <v>8.5</v>
      </c>
    </row>
    <row r="59" spans="1:12" ht="27" customHeight="1" x14ac:dyDescent="0.15">
      <c r="A59" s="146"/>
      <c r="B59" s="135" t="s">
        <v>150</v>
      </c>
      <c r="C59" s="135" t="s">
        <v>105</v>
      </c>
      <c r="D59" s="136">
        <f>[1]斜里!B6</f>
        <v>36</v>
      </c>
      <c r="E59" s="102" t="s">
        <v>121</v>
      </c>
      <c r="F59" s="103">
        <f>[1]斜里!D31</f>
        <v>37</v>
      </c>
      <c r="G59" s="103">
        <f>[1]斜里!E31</f>
        <v>19</v>
      </c>
      <c r="H59" s="103">
        <f>[1]斜里!F31</f>
        <v>40</v>
      </c>
      <c r="I59" s="103">
        <f>[1]斜里!G31</f>
        <v>1</v>
      </c>
      <c r="J59" s="104">
        <f>[1]斜里!H31</f>
        <v>1</v>
      </c>
      <c r="K59" s="105">
        <f t="shared" si="0"/>
        <v>56</v>
      </c>
      <c r="L59" s="106">
        <f t="shared" si="1"/>
        <v>2</v>
      </c>
    </row>
    <row r="60" spans="1:12" ht="27" customHeight="1" x14ac:dyDescent="0.15">
      <c r="A60" s="147"/>
      <c r="B60" s="135"/>
      <c r="C60" s="135"/>
      <c r="D60" s="136"/>
      <c r="E60" s="107" t="s">
        <v>39</v>
      </c>
      <c r="F60" s="108">
        <f>[1]斜里!D32</f>
        <v>37.700000000000003</v>
      </c>
      <c r="G60" s="108">
        <f>[1]斜里!E32</f>
        <v>19.3</v>
      </c>
      <c r="H60" s="108">
        <f>[1]斜里!F32</f>
        <v>40.799999999999997</v>
      </c>
      <c r="I60" s="108">
        <f>[1]斜里!G32</f>
        <v>1</v>
      </c>
      <c r="J60" s="109">
        <f>[1]斜里!H32</f>
        <v>1</v>
      </c>
      <c r="K60" s="110">
        <f t="shared" si="0"/>
        <v>57</v>
      </c>
      <c r="L60" s="111">
        <f t="shared" si="1"/>
        <v>2</v>
      </c>
    </row>
    <row r="61" spans="1:12" ht="27" customHeight="1" x14ac:dyDescent="0.15">
      <c r="A61" s="133" t="s">
        <v>151</v>
      </c>
      <c r="B61" s="135" t="s">
        <v>63</v>
      </c>
      <c r="C61" s="135" t="s">
        <v>152</v>
      </c>
      <c r="D61" s="136">
        <f>[1]帯広!B6</f>
        <v>1184</v>
      </c>
      <c r="E61" s="102" t="s">
        <v>121</v>
      </c>
      <c r="F61" s="103">
        <f>[1]帯広!D31</f>
        <v>134</v>
      </c>
      <c r="G61" s="103">
        <f>[1]帯広!E31</f>
        <v>125</v>
      </c>
      <c r="H61" s="103">
        <f>[1]帯広!F31</f>
        <v>182</v>
      </c>
      <c r="I61" s="103">
        <f>[1]帯広!G31</f>
        <v>20</v>
      </c>
      <c r="J61" s="104">
        <f>[1]帯広!H31</f>
        <v>8</v>
      </c>
      <c r="K61" s="105">
        <f t="shared" si="0"/>
        <v>259</v>
      </c>
      <c r="L61" s="106">
        <f t="shared" si="1"/>
        <v>28</v>
      </c>
    </row>
    <row r="62" spans="1:12" ht="27" customHeight="1" x14ac:dyDescent="0.15">
      <c r="A62" s="134"/>
      <c r="B62" s="135"/>
      <c r="C62" s="135"/>
      <c r="D62" s="136"/>
      <c r="E62" s="107" t="s">
        <v>39</v>
      </c>
      <c r="F62" s="108">
        <f>[1]帯広!D32</f>
        <v>28.5</v>
      </c>
      <c r="G62" s="108">
        <f>[1]帯広!E32</f>
        <v>26.6</v>
      </c>
      <c r="H62" s="108">
        <f>[1]帯広!F32</f>
        <v>38.799999999999997</v>
      </c>
      <c r="I62" s="108">
        <f>[1]帯広!G32</f>
        <v>4.2</v>
      </c>
      <c r="J62" s="109">
        <f>[1]帯広!H32</f>
        <v>1.7</v>
      </c>
      <c r="K62" s="110">
        <f t="shared" si="0"/>
        <v>55.1</v>
      </c>
      <c r="L62" s="111">
        <f t="shared" si="1"/>
        <v>5.9</v>
      </c>
    </row>
    <row r="63" spans="1:12" ht="27" customHeight="1" x14ac:dyDescent="0.15">
      <c r="A63" s="133" t="s">
        <v>153</v>
      </c>
      <c r="B63" s="135" t="s">
        <v>154</v>
      </c>
      <c r="C63" s="135" t="s">
        <v>155</v>
      </c>
      <c r="D63" s="136">
        <f>[1]釧路!B6</f>
        <v>1073</v>
      </c>
      <c r="E63" s="102" t="s">
        <v>121</v>
      </c>
      <c r="F63" s="103">
        <f>[1]釧路!D31</f>
        <v>161</v>
      </c>
      <c r="G63" s="103">
        <f>[1]釧路!E31</f>
        <v>60</v>
      </c>
      <c r="H63" s="103">
        <f>[1]釧路!F31</f>
        <v>208</v>
      </c>
      <c r="I63" s="103">
        <f>[1]釧路!G31</f>
        <v>10</v>
      </c>
      <c r="J63" s="104">
        <f>[1]釧路!H31</f>
        <v>13</v>
      </c>
      <c r="K63" s="105">
        <f t="shared" si="0"/>
        <v>221</v>
      </c>
      <c r="L63" s="106">
        <f t="shared" si="1"/>
        <v>23</v>
      </c>
    </row>
    <row r="64" spans="1:12" ht="27" customHeight="1" x14ac:dyDescent="0.15">
      <c r="A64" s="134"/>
      <c r="B64" s="135"/>
      <c r="C64" s="135"/>
      <c r="D64" s="136"/>
      <c r="E64" s="107" t="s">
        <v>39</v>
      </c>
      <c r="F64" s="108">
        <f>[1]釧路!D32</f>
        <v>35.6</v>
      </c>
      <c r="G64" s="108">
        <f>[1]釧路!E32</f>
        <v>13.2</v>
      </c>
      <c r="H64" s="108">
        <f>[1]釧路!F32</f>
        <v>46</v>
      </c>
      <c r="I64" s="108">
        <f>[1]釧路!G32</f>
        <v>2.2000000000000002</v>
      </c>
      <c r="J64" s="109">
        <f>[1]釧路!H32</f>
        <v>2.8</v>
      </c>
      <c r="K64" s="110">
        <f t="shared" si="0"/>
        <v>48.8</v>
      </c>
      <c r="L64" s="111">
        <f t="shared" si="1"/>
        <v>5</v>
      </c>
    </row>
    <row r="65" spans="1:12" ht="27" customHeight="1" x14ac:dyDescent="0.15">
      <c r="A65" s="133" t="s">
        <v>156</v>
      </c>
      <c r="B65" s="135" t="s">
        <v>64</v>
      </c>
      <c r="C65" s="135" t="s">
        <v>65</v>
      </c>
      <c r="D65" s="136">
        <f>[1]根室!B6</f>
        <v>185</v>
      </c>
      <c r="E65" s="102" t="s">
        <v>121</v>
      </c>
      <c r="F65" s="103">
        <f>[1]根室!D31</f>
        <v>80</v>
      </c>
      <c r="G65" s="103">
        <f>[1]根室!E31</f>
        <v>9</v>
      </c>
      <c r="H65" s="103">
        <f>[1]根室!F31</f>
        <v>7</v>
      </c>
      <c r="I65" s="103">
        <f>[1]根室!G31</f>
        <v>0</v>
      </c>
      <c r="J65" s="104">
        <f>[1]根室!H31</f>
        <v>2</v>
      </c>
      <c r="K65" s="105">
        <f t="shared" si="0"/>
        <v>89</v>
      </c>
      <c r="L65" s="106">
        <f t="shared" si="1"/>
        <v>2</v>
      </c>
    </row>
    <row r="66" spans="1:12" ht="27" customHeight="1" x14ac:dyDescent="0.15">
      <c r="A66" s="137"/>
      <c r="B66" s="135"/>
      <c r="C66" s="135"/>
      <c r="D66" s="136"/>
      <c r="E66" s="107" t="s">
        <v>39</v>
      </c>
      <c r="F66" s="108">
        <f>[1]根室!D32</f>
        <v>81.599999999999994</v>
      </c>
      <c r="G66" s="108">
        <f>[1]根室!E32</f>
        <v>9.1</v>
      </c>
      <c r="H66" s="108">
        <f>[1]根室!F32</f>
        <v>7.1</v>
      </c>
      <c r="I66" s="108">
        <f>[1]根室!G32</f>
        <v>0</v>
      </c>
      <c r="J66" s="109">
        <f>[1]根室!H32</f>
        <v>2</v>
      </c>
      <c r="K66" s="110">
        <f t="shared" si="0"/>
        <v>90.699999999999989</v>
      </c>
      <c r="L66" s="111">
        <f t="shared" si="1"/>
        <v>2</v>
      </c>
    </row>
    <row r="67" spans="1:12" ht="27" customHeight="1" x14ac:dyDescent="0.15">
      <c r="A67" s="137"/>
      <c r="B67" s="135" t="s">
        <v>66</v>
      </c>
      <c r="C67" s="135" t="s">
        <v>157</v>
      </c>
      <c r="D67" s="136">
        <f>[1]中標津!B6</f>
        <v>125</v>
      </c>
      <c r="E67" s="102" t="s">
        <v>121</v>
      </c>
      <c r="F67" s="103">
        <f>[1]中標津!D31</f>
        <v>7</v>
      </c>
      <c r="G67" s="103">
        <f>[1]中標津!E31</f>
        <v>18</v>
      </c>
      <c r="H67" s="103">
        <f>[1]中標津!F31</f>
        <v>50</v>
      </c>
      <c r="I67" s="103">
        <f>[1]中標津!G31</f>
        <v>1</v>
      </c>
      <c r="J67" s="104">
        <f>[1]中標津!H31</f>
        <v>4</v>
      </c>
      <c r="K67" s="105">
        <f t="shared" ref="K67:K88" si="2">F67+G67</f>
        <v>25</v>
      </c>
      <c r="L67" s="106">
        <f t="shared" ref="L67:L88" si="3">I67+J67</f>
        <v>5</v>
      </c>
    </row>
    <row r="68" spans="1:12" ht="27" customHeight="1" x14ac:dyDescent="0.15">
      <c r="A68" s="134"/>
      <c r="B68" s="135"/>
      <c r="C68" s="135"/>
      <c r="D68" s="136"/>
      <c r="E68" s="107" t="s">
        <v>39</v>
      </c>
      <c r="F68" s="108">
        <f>[1]中標津!D32</f>
        <v>8.6999999999999993</v>
      </c>
      <c r="G68" s="108">
        <f>[1]中標津!E32</f>
        <v>22.5</v>
      </c>
      <c r="H68" s="108">
        <f>[1]中標津!F32</f>
        <v>62.5</v>
      </c>
      <c r="I68" s="108">
        <f>[1]中標津!G32</f>
        <v>1.2</v>
      </c>
      <c r="J68" s="109">
        <f>[1]中標津!H32</f>
        <v>5</v>
      </c>
      <c r="K68" s="110">
        <f t="shared" si="2"/>
        <v>31.2</v>
      </c>
      <c r="L68" s="111">
        <f t="shared" si="3"/>
        <v>6.2</v>
      </c>
    </row>
    <row r="69" spans="1:12" ht="27" customHeight="1" x14ac:dyDescent="0.15">
      <c r="A69" s="138" t="s">
        <v>158</v>
      </c>
      <c r="B69" s="139"/>
      <c r="C69" s="140"/>
      <c r="D69" s="144">
        <f>[1]任意計!B6</f>
        <v>710</v>
      </c>
      <c r="E69" s="113" t="s">
        <v>121</v>
      </c>
      <c r="F69" s="114">
        <f>[1]任意計!D31</f>
        <v>175</v>
      </c>
      <c r="G69" s="115">
        <f>[1]任意計!E31</f>
        <v>158</v>
      </c>
      <c r="H69" s="115">
        <f>[1]任意計!F31</f>
        <v>385</v>
      </c>
      <c r="I69" s="115">
        <f>[1]任意計!G31</f>
        <v>41</v>
      </c>
      <c r="J69" s="116">
        <f>[1]任意計!H31</f>
        <v>19</v>
      </c>
      <c r="K69" s="117">
        <f t="shared" si="2"/>
        <v>333</v>
      </c>
      <c r="L69" s="118">
        <f t="shared" si="3"/>
        <v>60</v>
      </c>
    </row>
    <row r="70" spans="1:12" ht="27" customHeight="1" x14ac:dyDescent="0.15">
      <c r="A70" s="141"/>
      <c r="B70" s="142"/>
      <c r="C70" s="143"/>
      <c r="D70" s="144"/>
      <c r="E70" s="119" t="s">
        <v>39</v>
      </c>
      <c r="F70" s="120">
        <f>[1]任意計!D32</f>
        <v>22.4</v>
      </c>
      <c r="G70" s="120">
        <f>[1]任意計!E32</f>
        <v>20.3</v>
      </c>
      <c r="H70" s="120">
        <f>[1]任意計!F32</f>
        <v>49.4</v>
      </c>
      <c r="I70" s="120">
        <f>[1]任意計!G32</f>
        <v>5.2</v>
      </c>
      <c r="J70" s="121">
        <f>[1]任意計!H32</f>
        <v>2.4</v>
      </c>
      <c r="K70" s="122">
        <f t="shared" si="2"/>
        <v>42.7</v>
      </c>
      <c r="L70" s="123">
        <f t="shared" si="3"/>
        <v>7.6</v>
      </c>
    </row>
    <row r="71" spans="1:12" ht="27" customHeight="1" x14ac:dyDescent="0.15">
      <c r="A71" s="133" t="s">
        <v>122</v>
      </c>
      <c r="B71" s="135" t="s">
        <v>67</v>
      </c>
      <c r="C71" s="135"/>
      <c r="D71" s="136">
        <f>[1]夕張!B6</f>
        <v>145</v>
      </c>
      <c r="E71" s="102" t="s">
        <v>121</v>
      </c>
      <c r="F71" s="103">
        <f>[1]夕張!D31</f>
        <v>39</v>
      </c>
      <c r="G71" s="103">
        <f>[1]夕張!E31</f>
        <v>14</v>
      </c>
      <c r="H71" s="103">
        <f>[1]夕張!F31</f>
        <v>45</v>
      </c>
      <c r="I71" s="103">
        <f>[1]夕張!G31</f>
        <v>7</v>
      </c>
      <c r="J71" s="104">
        <f>[1]夕張!H31</f>
        <v>1</v>
      </c>
      <c r="K71" s="105">
        <f t="shared" si="2"/>
        <v>53</v>
      </c>
      <c r="L71" s="106">
        <f t="shared" si="3"/>
        <v>8</v>
      </c>
    </row>
    <row r="72" spans="1:12" ht="27" customHeight="1" x14ac:dyDescent="0.15">
      <c r="A72" s="137"/>
      <c r="B72" s="135"/>
      <c r="C72" s="135"/>
      <c r="D72" s="136"/>
      <c r="E72" s="107" t="s">
        <v>39</v>
      </c>
      <c r="F72" s="108">
        <f>[1]夕張!D32</f>
        <v>36.700000000000003</v>
      </c>
      <c r="G72" s="108">
        <f>[1]夕張!E32</f>
        <v>13.2</v>
      </c>
      <c r="H72" s="108">
        <f>[1]夕張!F32</f>
        <v>42.4</v>
      </c>
      <c r="I72" s="108">
        <f>[1]夕張!G32</f>
        <v>6.6</v>
      </c>
      <c r="J72" s="109">
        <f>[1]夕張!H32</f>
        <v>0.9</v>
      </c>
      <c r="K72" s="110">
        <f t="shared" si="2"/>
        <v>49.900000000000006</v>
      </c>
      <c r="L72" s="111">
        <f t="shared" si="3"/>
        <v>7.5</v>
      </c>
    </row>
    <row r="73" spans="1:12" ht="27" customHeight="1" x14ac:dyDescent="0.15">
      <c r="A73" s="137"/>
      <c r="B73" s="135" t="s">
        <v>68</v>
      </c>
      <c r="C73" s="135"/>
      <c r="D73" s="136">
        <f>[1]南幌!B6</f>
        <v>60</v>
      </c>
      <c r="E73" s="102" t="s">
        <v>121</v>
      </c>
      <c r="F73" s="103">
        <f>[1]南幌!D31</f>
        <v>22</v>
      </c>
      <c r="G73" s="103">
        <f>[1]南幌!E31</f>
        <v>19</v>
      </c>
      <c r="H73" s="103">
        <f>[1]南幌!F31</f>
        <v>16</v>
      </c>
      <c r="I73" s="103">
        <f>[1]南幌!G31</f>
        <v>2</v>
      </c>
      <c r="J73" s="104">
        <f>[1]南幌!H31</f>
        <v>3</v>
      </c>
      <c r="K73" s="105">
        <f t="shared" si="2"/>
        <v>41</v>
      </c>
      <c r="L73" s="106">
        <f t="shared" si="3"/>
        <v>5</v>
      </c>
    </row>
    <row r="74" spans="1:12" ht="27" customHeight="1" x14ac:dyDescent="0.15">
      <c r="A74" s="134"/>
      <c r="B74" s="135"/>
      <c r="C74" s="135"/>
      <c r="D74" s="136"/>
      <c r="E74" s="107" t="s">
        <v>39</v>
      </c>
      <c r="F74" s="108">
        <f>[1]南幌!D32</f>
        <v>35.4</v>
      </c>
      <c r="G74" s="108">
        <f>[1]南幌!E32</f>
        <v>30.6</v>
      </c>
      <c r="H74" s="108">
        <f>[1]南幌!F32</f>
        <v>25.8</v>
      </c>
      <c r="I74" s="108">
        <f>[1]南幌!G32</f>
        <v>3.2</v>
      </c>
      <c r="J74" s="109">
        <f>[1]南幌!H32</f>
        <v>4.8</v>
      </c>
      <c r="K74" s="110">
        <f t="shared" si="2"/>
        <v>66</v>
      </c>
      <c r="L74" s="111">
        <f t="shared" si="3"/>
        <v>8</v>
      </c>
    </row>
    <row r="75" spans="1:12" ht="27" customHeight="1" x14ac:dyDescent="0.15">
      <c r="A75" s="133" t="s">
        <v>137</v>
      </c>
      <c r="B75" s="135" t="s">
        <v>78</v>
      </c>
      <c r="C75" s="135"/>
      <c r="D75" s="136">
        <f>[1]木古内!B6</f>
        <v>39</v>
      </c>
      <c r="E75" s="102" t="s">
        <v>121</v>
      </c>
      <c r="F75" s="103">
        <f>[1]木古内!D31</f>
        <v>20</v>
      </c>
      <c r="G75" s="103">
        <f>[1]木古内!E31</f>
        <v>10</v>
      </c>
      <c r="H75" s="103">
        <f>[1]木古内!F31</f>
        <v>39</v>
      </c>
      <c r="I75" s="103">
        <f>[1]木古内!G31</f>
        <v>4</v>
      </c>
      <c r="J75" s="104">
        <f>[1]木古内!H31</f>
        <v>1</v>
      </c>
      <c r="K75" s="105">
        <f t="shared" si="2"/>
        <v>30</v>
      </c>
      <c r="L75" s="106">
        <f t="shared" si="3"/>
        <v>5</v>
      </c>
    </row>
    <row r="76" spans="1:12" ht="27" customHeight="1" x14ac:dyDescent="0.15">
      <c r="A76" s="134"/>
      <c r="B76" s="135"/>
      <c r="C76" s="135"/>
      <c r="D76" s="136"/>
      <c r="E76" s="107" t="s">
        <v>39</v>
      </c>
      <c r="F76" s="108">
        <f>[1]木古内!D32</f>
        <v>27</v>
      </c>
      <c r="G76" s="108">
        <f>[1]木古内!E32</f>
        <v>13.5</v>
      </c>
      <c r="H76" s="108">
        <f>[1]木古内!F32</f>
        <v>52.7</v>
      </c>
      <c r="I76" s="108">
        <f>[1]木古内!G32</f>
        <v>5.4</v>
      </c>
      <c r="J76" s="109">
        <f>[1]木古内!H32</f>
        <v>1.3</v>
      </c>
      <c r="K76" s="110">
        <f t="shared" si="2"/>
        <v>40.5</v>
      </c>
      <c r="L76" s="111">
        <f t="shared" si="3"/>
        <v>6.7</v>
      </c>
    </row>
    <row r="77" spans="1:12" ht="27" customHeight="1" x14ac:dyDescent="0.15">
      <c r="A77" s="133" t="s">
        <v>140</v>
      </c>
      <c r="B77" s="135" t="s">
        <v>71</v>
      </c>
      <c r="C77" s="135"/>
      <c r="D77" s="136">
        <f>[1]士別!B6</f>
        <v>60</v>
      </c>
      <c r="E77" s="102" t="s">
        <v>121</v>
      </c>
      <c r="F77" s="103">
        <f>[1]士別!D31</f>
        <v>22</v>
      </c>
      <c r="G77" s="103">
        <f>[1]士別!E31</f>
        <v>10</v>
      </c>
      <c r="H77" s="103">
        <f>[1]士別!F31</f>
        <v>44</v>
      </c>
      <c r="I77" s="103">
        <f>[1]士別!G31</f>
        <v>9</v>
      </c>
      <c r="J77" s="104">
        <f>[1]士別!H31</f>
        <v>3</v>
      </c>
      <c r="K77" s="105">
        <f t="shared" si="2"/>
        <v>32</v>
      </c>
      <c r="L77" s="106">
        <f t="shared" si="3"/>
        <v>12</v>
      </c>
    </row>
    <row r="78" spans="1:12" ht="27" customHeight="1" x14ac:dyDescent="0.15">
      <c r="A78" s="137"/>
      <c r="B78" s="135"/>
      <c r="C78" s="135"/>
      <c r="D78" s="136"/>
      <c r="E78" s="107" t="s">
        <v>39</v>
      </c>
      <c r="F78" s="108">
        <f>[1]士別!D32</f>
        <v>25</v>
      </c>
      <c r="G78" s="108">
        <f>[1]士別!E32</f>
        <v>11.3</v>
      </c>
      <c r="H78" s="108">
        <f>[1]士別!F32</f>
        <v>50</v>
      </c>
      <c r="I78" s="108">
        <f>[1]士別!G32</f>
        <v>10.199999999999999</v>
      </c>
      <c r="J78" s="109">
        <f>[1]士別!H32</f>
        <v>3.4</v>
      </c>
      <c r="K78" s="110">
        <f t="shared" si="2"/>
        <v>36.299999999999997</v>
      </c>
      <c r="L78" s="111">
        <f t="shared" si="3"/>
        <v>13.6</v>
      </c>
    </row>
    <row r="79" spans="1:12" ht="27" customHeight="1" x14ac:dyDescent="0.15">
      <c r="A79" s="137"/>
      <c r="B79" s="135" t="s">
        <v>72</v>
      </c>
      <c r="C79" s="135"/>
      <c r="D79" s="136">
        <f>[1]富良野!B6</f>
        <v>72</v>
      </c>
      <c r="E79" s="102" t="s">
        <v>121</v>
      </c>
      <c r="F79" s="103">
        <f>[1]富良野!D31</f>
        <v>8</v>
      </c>
      <c r="G79" s="103">
        <f>[1]富良野!E31</f>
        <v>10</v>
      </c>
      <c r="H79" s="103">
        <f>[1]富良野!F31</f>
        <v>48</v>
      </c>
      <c r="I79" s="103">
        <f>[1]富良野!G31</f>
        <v>3</v>
      </c>
      <c r="J79" s="104">
        <f>[1]富良野!H31</f>
        <v>0</v>
      </c>
      <c r="K79" s="105">
        <f t="shared" si="2"/>
        <v>18</v>
      </c>
      <c r="L79" s="106">
        <f t="shared" si="3"/>
        <v>3</v>
      </c>
    </row>
    <row r="80" spans="1:12" ht="27" customHeight="1" x14ac:dyDescent="0.15">
      <c r="A80" s="137"/>
      <c r="B80" s="135"/>
      <c r="C80" s="135"/>
      <c r="D80" s="136"/>
      <c r="E80" s="107" t="s">
        <v>39</v>
      </c>
      <c r="F80" s="108">
        <f>[1]富良野!D32</f>
        <v>11.5</v>
      </c>
      <c r="G80" s="108">
        <f>[1]富良野!E32</f>
        <v>14.4</v>
      </c>
      <c r="H80" s="108">
        <f>[1]富良野!F32</f>
        <v>69.5</v>
      </c>
      <c r="I80" s="108">
        <f>[1]富良野!G32</f>
        <v>4.3</v>
      </c>
      <c r="J80" s="109">
        <f>[1]富良野!H32</f>
        <v>0</v>
      </c>
      <c r="K80" s="110">
        <f t="shared" si="2"/>
        <v>25.9</v>
      </c>
      <c r="L80" s="111">
        <f t="shared" si="3"/>
        <v>4.3</v>
      </c>
    </row>
    <row r="81" spans="1:12" ht="27" customHeight="1" x14ac:dyDescent="0.15">
      <c r="A81" s="137"/>
      <c r="B81" s="135" t="s">
        <v>61</v>
      </c>
      <c r="C81" s="135"/>
      <c r="D81" s="136">
        <f>[1]名寄!B6</f>
        <v>147</v>
      </c>
      <c r="E81" s="102" t="s">
        <v>121</v>
      </c>
      <c r="F81" s="103">
        <f>[1]名寄!D31</f>
        <v>23</v>
      </c>
      <c r="G81" s="103">
        <f>[1]名寄!E31</f>
        <v>19</v>
      </c>
      <c r="H81" s="103">
        <f>[1]名寄!F31</f>
        <v>51</v>
      </c>
      <c r="I81" s="103">
        <f>[1]名寄!G31</f>
        <v>4</v>
      </c>
      <c r="J81" s="104">
        <f>[1]名寄!H31</f>
        <v>6</v>
      </c>
      <c r="K81" s="105">
        <f t="shared" si="2"/>
        <v>42</v>
      </c>
      <c r="L81" s="106">
        <f t="shared" si="3"/>
        <v>10</v>
      </c>
    </row>
    <row r="82" spans="1:12" ht="27" customHeight="1" x14ac:dyDescent="0.15">
      <c r="A82" s="134"/>
      <c r="B82" s="135"/>
      <c r="C82" s="135"/>
      <c r="D82" s="136"/>
      <c r="E82" s="107" t="s">
        <v>39</v>
      </c>
      <c r="F82" s="108">
        <f>[1]名寄!D32</f>
        <v>22.3</v>
      </c>
      <c r="G82" s="108">
        <f>[1]名寄!E32</f>
        <v>18.399999999999999</v>
      </c>
      <c r="H82" s="108">
        <f>[1]名寄!F32</f>
        <v>49.5</v>
      </c>
      <c r="I82" s="108">
        <f>[1]名寄!G32</f>
        <v>3.8</v>
      </c>
      <c r="J82" s="109">
        <f>[1]名寄!H32</f>
        <v>5.8</v>
      </c>
      <c r="K82" s="110">
        <f t="shared" si="2"/>
        <v>40.700000000000003</v>
      </c>
      <c r="L82" s="111">
        <f t="shared" si="3"/>
        <v>9.6</v>
      </c>
    </row>
    <row r="83" spans="1:12" ht="27" customHeight="1" x14ac:dyDescent="0.15">
      <c r="A83" s="133" t="s">
        <v>159</v>
      </c>
      <c r="B83" s="135" t="s">
        <v>73</v>
      </c>
      <c r="C83" s="135"/>
      <c r="D83" s="136">
        <f>[1]苫前!B6</f>
        <v>36</v>
      </c>
      <c r="E83" s="102" t="s">
        <v>121</v>
      </c>
      <c r="F83" s="103">
        <f>[1]苫前!D31</f>
        <v>13</v>
      </c>
      <c r="G83" s="103">
        <f>[1]苫前!E31</f>
        <v>41</v>
      </c>
      <c r="H83" s="103">
        <f>[1]苫前!F31</f>
        <v>62</v>
      </c>
      <c r="I83" s="103">
        <f>[1]苫前!G31</f>
        <v>7</v>
      </c>
      <c r="J83" s="104">
        <f>[1]苫前!H31</f>
        <v>5</v>
      </c>
      <c r="K83" s="105">
        <f t="shared" si="2"/>
        <v>54</v>
      </c>
      <c r="L83" s="106">
        <f t="shared" si="3"/>
        <v>12</v>
      </c>
    </row>
    <row r="84" spans="1:12" ht="27" customHeight="1" x14ac:dyDescent="0.15">
      <c r="A84" s="134"/>
      <c r="B84" s="135"/>
      <c r="C84" s="135"/>
      <c r="D84" s="136"/>
      <c r="E84" s="107" t="s">
        <v>39</v>
      </c>
      <c r="F84" s="108">
        <f>[1]苫前!D32</f>
        <v>10.1</v>
      </c>
      <c r="G84" s="108">
        <f>[1]苫前!E32</f>
        <v>32</v>
      </c>
      <c r="H84" s="108">
        <f>[1]苫前!F32</f>
        <v>48.4</v>
      </c>
      <c r="I84" s="108">
        <f>[1]苫前!G32</f>
        <v>5.4</v>
      </c>
      <c r="J84" s="109">
        <f>[1]苫前!H32</f>
        <v>3.9</v>
      </c>
      <c r="K84" s="110">
        <f t="shared" si="2"/>
        <v>42.1</v>
      </c>
      <c r="L84" s="111">
        <f t="shared" si="3"/>
        <v>9.3000000000000007</v>
      </c>
    </row>
    <row r="85" spans="1:12" ht="27" customHeight="1" x14ac:dyDescent="0.15">
      <c r="A85" s="133" t="s">
        <v>145</v>
      </c>
      <c r="B85" s="135" t="s">
        <v>160</v>
      </c>
      <c r="C85" s="135"/>
      <c r="D85" s="136">
        <f>[1]紋別!B6</f>
        <v>105</v>
      </c>
      <c r="E85" s="102" t="s">
        <v>121</v>
      </c>
      <c r="F85" s="103">
        <f>[1]紋別!D31</f>
        <v>21</v>
      </c>
      <c r="G85" s="103">
        <f>[1]紋別!E31</f>
        <v>15</v>
      </c>
      <c r="H85" s="103">
        <f>[1]紋別!F31</f>
        <v>41</v>
      </c>
      <c r="I85" s="103">
        <f>[1]紋別!G31</f>
        <v>1</v>
      </c>
      <c r="J85" s="104">
        <f>[1]紋別!H31</f>
        <v>0</v>
      </c>
      <c r="K85" s="105">
        <f t="shared" si="2"/>
        <v>36</v>
      </c>
      <c r="L85" s="106">
        <f t="shared" si="3"/>
        <v>1</v>
      </c>
    </row>
    <row r="86" spans="1:12" ht="27" customHeight="1" x14ac:dyDescent="0.15">
      <c r="A86" s="137"/>
      <c r="B86" s="135"/>
      <c r="C86" s="135"/>
      <c r="D86" s="136"/>
      <c r="E86" s="107" t="s">
        <v>39</v>
      </c>
      <c r="F86" s="108">
        <f>[1]紋別!D32</f>
        <v>26.9</v>
      </c>
      <c r="G86" s="108">
        <f>[1]紋別!E32</f>
        <v>19.2</v>
      </c>
      <c r="H86" s="108">
        <f>[1]紋別!F32</f>
        <v>52.5</v>
      </c>
      <c r="I86" s="108">
        <f>[1]紋別!G32</f>
        <v>1.2</v>
      </c>
      <c r="J86" s="109">
        <f>[1]紋別!H32</f>
        <v>0</v>
      </c>
      <c r="K86" s="110">
        <f t="shared" si="2"/>
        <v>46.099999999999994</v>
      </c>
      <c r="L86" s="111">
        <f t="shared" si="3"/>
        <v>1.2</v>
      </c>
    </row>
    <row r="87" spans="1:12" ht="27" customHeight="1" x14ac:dyDescent="0.15">
      <c r="A87" s="137"/>
      <c r="B87" s="135" t="s">
        <v>161</v>
      </c>
      <c r="C87" s="135"/>
      <c r="D87" s="136">
        <f>[1]遠軽!B6</f>
        <v>46</v>
      </c>
      <c r="E87" s="102" t="s">
        <v>121</v>
      </c>
      <c r="F87" s="103">
        <f>[1]遠軽!D31</f>
        <v>7</v>
      </c>
      <c r="G87" s="103">
        <f>[1]遠軽!E31</f>
        <v>20</v>
      </c>
      <c r="H87" s="103">
        <f>[1]遠軽!F31</f>
        <v>39</v>
      </c>
      <c r="I87" s="103">
        <f>[1]遠軽!G31</f>
        <v>4</v>
      </c>
      <c r="J87" s="104">
        <f>[1]遠軽!H31</f>
        <v>0</v>
      </c>
      <c r="K87" s="105">
        <f t="shared" si="2"/>
        <v>27</v>
      </c>
      <c r="L87" s="106">
        <f t="shared" si="3"/>
        <v>4</v>
      </c>
    </row>
    <row r="88" spans="1:12" ht="27" customHeight="1" thickBot="1" x14ac:dyDescent="0.2">
      <c r="A88" s="134"/>
      <c r="B88" s="135"/>
      <c r="C88" s="135"/>
      <c r="D88" s="136"/>
      <c r="E88" s="107" t="s">
        <v>39</v>
      </c>
      <c r="F88" s="108">
        <f>[1]遠軽!D32</f>
        <v>10</v>
      </c>
      <c r="G88" s="108">
        <f>[1]遠軽!E32</f>
        <v>28.5</v>
      </c>
      <c r="H88" s="108">
        <f>[1]遠軽!F32</f>
        <v>55.7</v>
      </c>
      <c r="I88" s="108">
        <f>[1]遠軽!G32</f>
        <v>5.7</v>
      </c>
      <c r="J88" s="109">
        <f>[1]遠軽!H32</f>
        <v>0</v>
      </c>
      <c r="K88" s="124">
        <f t="shared" si="2"/>
        <v>38.5</v>
      </c>
      <c r="L88" s="125">
        <f t="shared" si="3"/>
        <v>5.7</v>
      </c>
    </row>
    <row r="89" spans="1:12" ht="14.25" thickTop="1" x14ac:dyDescent="0.15"/>
  </sheetData>
  <mergeCells count="135">
    <mergeCell ref="D9:D10"/>
    <mergeCell ref="B11:B12"/>
    <mergeCell ref="C11:C12"/>
    <mergeCell ref="D11:D12"/>
    <mergeCell ref="B13:B14"/>
    <mergeCell ref="C13:C14"/>
    <mergeCell ref="D13:D14"/>
    <mergeCell ref="A3:C4"/>
    <mergeCell ref="D3:D4"/>
    <mergeCell ref="A5:C6"/>
    <mergeCell ref="D5:D6"/>
    <mergeCell ref="A7:A24"/>
    <mergeCell ref="B7:B8"/>
    <mergeCell ref="C7:C8"/>
    <mergeCell ref="D7:D8"/>
    <mergeCell ref="B9:B10"/>
    <mergeCell ref="C9:C10"/>
    <mergeCell ref="B19:B20"/>
    <mergeCell ref="C19:C20"/>
    <mergeCell ref="D19:D20"/>
    <mergeCell ref="B21:B22"/>
    <mergeCell ref="C21:C22"/>
    <mergeCell ref="D21:D22"/>
    <mergeCell ref="B15:B16"/>
    <mergeCell ref="C15:C16"/>
    <mergeCell ref="D15:D16"/>
    <mergeCell ref="B17:B18"/>
    <mergeCell ref="C17:C18"/>
    <mergeCell ref="D17:D18"/>
    <mergeCell ref="B33:B34"/>
    <mergeCell ref="C33:C34"/>
    <mergeCell ref="D33:D34"/>
    <mergeCell ref="B23:B24"/>
    <mergeCell ref="C23:C24"/>
    <mergeCell ref="D23:D24"/>
    <mergeCell ref="A25:A28"/>
    <mergeCell ref="B25:B26"/>
    <mergeCell ref="C25:C26"/>
    <mergeCell ref="D25:D26"/>
    <mergeCell ref="B27:B28"/>
    <mergeCell ref="C27:C28"/>
    <mergeCell ref="D27:D28"/>
    <mergeCell ref="A41:A44"/>
    <mergeCell ref="B41:B42"/>
    <mergeCell ref="C41:C42"/>
    <mergeCell ref="D41:D42"/>
    <mergeCell ref="B43:B44"/>
    <mergeCell ref="C43:C44"/>
    <mergeCell ref="D43:D44"/>
    <mergeCell ref="B35:B36"/>
    <mergeCell ref="C35:C36"/>
    <mergeCell ref="D35:D36"/>
    <mergeCell ref="A37:A40"/>
    <mergeCell ref="B37:B38"/>
    <mergeCell ref="C37:C38"/>
    <mergeCell ref="D37:D38"/>
    <mergeCell ref="B39:B40"/>
    <mergeCell ref="C39:C40"/>
    <mergeCell ref="D39:D40"/>
    <mergeCell ref="A29:A36"/>
    <mergeCell ref="B29:B30"/>
    <mergeCell ref="C29:C30"/>
    <mergeCell ref="D29:D30"/>
    <mergeCell ref="B31:B32"/>
    <mergeCell ref="C31:C32"/>
    <mergeCell ref="D31:D32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B59:B60"/>
    <mergeCell ref="C59:C60"/>
    <mergeCell ref="D59:D60"/>
    <mergeCell ref="A61:A62"/>
    <mergeCell ref="B61:B62"/>
    <mergeCell ref="C61:C62"/>
    <mergeCell ref="D61:D62"/>
    <mergeCell ref="A53:A60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D67:D68"/>
    <mergeCell ref="A69:C70"/>
    <mergeCell ref="D69:D70"/>
    <mergeCell ref="A71:A74"/>
    <mergeCell ref="B71:C72"/>
    <mergeCell ref="D71:D72"/>
    <mergeCell ref="B73:C74"/>
    <mergeCell ref="D73:D74"/>
    <mergeCell ref="A63:A64"/>
    <mergeCell ref="B63:B64"/>
    <mergeCell ref="C63:C64"/>
    <mergeCell ref="D63:D64"/>
    <mergeCell ref="A65:A68"/>
    <mergeCell ref="B65:B66"/>
    <mergeCell ref="C65:C66"/>
    <mergeCell ref="D65:D66"/>
    <mergeCell ref="B67:B68"/>
    <mergeCell ref="C67:C68"/>
    <mergeCell ref="A83:A84"/>
    <mergeCell ref="B83:C84"/>
    <mergeCell ref="D83:D84"/>
    <mergeCell ref="A85:A88"/>
    <mergeCell ref="B85:C86"/>
    <mergeCell ref="D85:D86"/>
    <mergeCell ref="B87:C88"/>
    <mergeCell ref="D87:D88"/>
    <mergeCell ref="A75:A76"/>
    <mergeCell ref="B75:C76"/>
    <mergeCell ref="D75:D76"/>
    <mergeCell ref="A77:A82"/>
    <mergeCell ref="B77:C78"/>
    <mergeCell ref="D77:D78"/>
    <mergeCell ref="B79:C80"/>
    <mergeCell ref="D79:D80"/>
    <mergeCell ref="B81:C82"/>
    <mergeCell ref="D81:D82"/>
  </mergeCells>
  <phoneticPr fontId="3"/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46"/>
  <sheetViews>
    <sheetView view="pageBreakPreview" topLeftCell="A28" zoomScaleNormal="100" zoomScaleSheetLayoutView="100" workbookViewId="0">
      <selection activeCell="L18" sqref="L1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">
        <v>110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x14ac:dyDescent="0.15">
      <c r="A4" s="129" t="s">
        <v>1</v>
      </c>
      <c r="B4" s="180" t="s">
        <v>108</v>
      </c>
      <c r="C4" s="181"/>
      <c r="D4" s="182"/>
    </row>
    <row r="5" spans="1:9" ht="20.100000000000001" customHeight="1" thickBot="1" x14ac:dyDescent="0.2">
      <c r="A5" s="130"/>
      <c r="B5" s="183"/>
      <c r="C5" s="184"/>
      <c r="D5" s="185"/>
    </row>
    <row r="6" spans="1:9" ht="20.100000000000001" customHeight="1" thickBot="1" x14ac:dyDescent="0.2">
      <c r="A6" s="56" t="s">
        <v>3</v>
      </c>
      <c r="B6" s="186">
        <f>SUM(公募計!B6,任意計!B6)</f>
        <v>21510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f>SUM(公募計!B9,任意計!B9)</f>
        <v>4365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f>SUM(公募計!C12,任意計!C12)</f>
        <v>958</v>
      </c>
      <c r="D12" s="68" t="s">
        <v>7</v>
      </c>
      <c r="E12" s="15">
        <f>SUM(公募計!E12,任意計!E12)</f>
        <v>1262</v>
      </c>
      <c r="F12" s="71" t="s">
        <v>109</v>
      </c>
      <c r="G12" s="16">
        <f>SUM(公募計!G12,任意計!G12)</f>
        <v>64</v>
      </c>
      <c r="H12" s="71" t="s">
        <v>8</v>
      </c>
      <c r="I12" s="16">
        <f>SUM(公募計!I12,任意計!I12)</f>
        <v>82</v>
      </c>
    </row>
    <row r="13" spans="1:9" ht="20.100000000000001" customHeight="1" x14ac:dyDescent="0.15">
      <c r="A13" s="192" t="s">
        <v>9</v>
      </c>
      <c r="B13" s="66" t="s">
        <v>10</v>
      </c>
      <c r="C13" s="41">
        <f>SUM(公募計!C13,任意計!C13)</f>
        <v>1</v>
      </c>
      <c r="D13" s="69" t="s">
        <v>11</v>
      </c>
      <c r="E13" s="42">
        <f>SUM(公募計!E13,任意計!E13)</f>
        <v>13</v>
      </c>
      <c r="F13" s="72" t="s">
        <v>12</v>
      </c>
      <c r="G13" s="41">
        <f>SUM(公募計!G13,任意計!G13)</f>
        <v>66</v>
      </c>
      <c r="H13" s="72" t="s">
        <v>13</v>
      </c>
      <c r="I13" s="41">
        <f>SUM(公募計!I13,任意計!I13)</f>
        <v>182</v>
      </c>
    </row>
    <row r="14" spans="1:9" ht="20.100000000000001" customHeight="1" thickBot="1" x14ac:dyDescent="0.2">
      <c r="A14" s="193"/>
      <c r="B14" s="67" t="s">
        <v>14</v>
      </c>
      <c r="C14" s="39">
        <f>SUM(公募計!C14,任意計!C14)</f>
        <v>364</v>
      </c>
      <c r="D14" s="70" t="s">
        <v>15</v>
      </c>
      <c r="E14" s="40">
        <f>SUM(公募計!E14,任意計!E14)</f>
        <v>198</v>
      </c>
      <c r="F14" s="73" t="s">
        <v>16</v>
      </c>
      <c r="G14" s="39">
        <f>SUM(公募計!G14,任意計!G14)</f>
        <v>1508</v>
      </c>
      <c r="H14" s="73" t="s">
        <v>8</v>
      </c>
      <c r="I14" s="39">
        <f>SUM(公募計!I14,任意計!I14)</f>
        <v>34</v>
      </c>
    </row>
    <row r="15" spans="1:9" ht="20.100000000000001" customHeight="1" x14ac:dyDescent="0.15">
      <c r="A15" s="192" t="s">
        <v>17</v>
      </c>
      <c r="B15" s="66" t="s">
        <v>18</v>
      </c>
      <c r="C15" s="41">
        <f>SUM(公募計!C15,任意計!C15)</f>
        <v>62</v>
      </c>
      <c r="D15" s="69" t="s">
        <v>19</v>
      </c>
      <c r="E15" s="42">
        <f>SUM(公募計!E15,任意計!E15)</f>
        <v>536</v>
      </c>
      <c r="F15" s="72" t="s">
        <v>20</v>
      </c>
      <c r="G15" s="41">
        <f>SUM(公募計!G15,任意計!G15)</f>
        <v>10</v>
      </c>
      <c r="H15" s="72" t="s">
        <v>21</v>
      </c>
      <c r="I15" s="41">
        <f>SUM(公募計!I15,任意計!I15)</f>
        <v>197</v>
      </c>
    </row>
    <row r="16" spans="1:9" ht="20.100000000000001" customHeight="1" thickBot="1" x14ac:dyDescent="0.2">
      <c r="A16" s="193"/>
      <c r="B16" s="67" t="s">
        <v>22</v>
      </c>
      <c r="C16" s="17">
        <f>SUM(公募計!C16,任意計!C16)</f>
        <v>1126</v>
      </c>
      <c r="D16" s="70" t="s">
        <v>23</v>
      </c>
      <c r="E16" s="18">
        <f>SUM(公募計!E16,任意計!E16)</f>
        <v>356</v>
      </c>
      <c r="F16" s="73" t="s">
        <v>8</v>
      </c>
      <c r="G16" s="17">
        <f>SUM(公募計!G16,任意計!G16)</f>
        <v>79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131">
        <f>SUM(公募計!D20,任意計!D20)</f>
        <v>1275</v>
      </c>
      <c r="E20" s="132">
        <f>SUM(公募計!E20,任意計!E20)</f>
        <v>1056</v>
      </c>
      <c r="F20" s="163"/>
      <c r="G20" s="164"/>
      <c r="H20" s="165"/>
      <c r="I20" s="45">
        <f>SUM(公募計!I20,任意計!I20)</f>
        <v>35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f>SUM(公募計!D22,任意計!D22)</f>
        <v>888</v>
      </c>
      <c r="E22" s="21">
        <f>SUM(公募計!E22,任意計!E22)</f>
        <v>498</v>
      </c>
      <c r="F22" s="21">
        <f>SUM(公募計!F22,任意計!F22)</f>
        <v>866</v>
      </c>
      <c r="G22" s="21">
        <f>SUM(公募計!G22,任意計!G22)</f>
        <v>38</v>
      </c>
      <c r="H22" s="22">
        <f>SUM(公募計!H22,任意計!H22)</f>
        <v>26</v>
      </c>
      <c r="I22" s="23">
        <f>SUM(公募計!I22,任意計!I22)</f>
        <v>50</v>
      </c>
    </row>
    <row r="23" spans="1:9" ht="20.100000000000001" customHeight="1" x14ac:dyDescent="0.15">
      <c r="A23" s="171" t="s">
        <v>34</v>
      </c>
      <c r="B23" s="172"/>
      <c r="C23" s="172"/>
      <c r="D23" s="30">
        <f>SUM(公募計!D23,任意計!D23)</f>
        <v>524</v>
      </c>
      <c r="E23" s="31">
        <f>SUM(公募計!E23,任意計!E23)</f>
        <v>363</v>
      </c>
      <c r="F23" s="31">
        <f>SUM(公募計!F23,任意計!F23)</f>
        <v>1194</v>
      </c>
      <c r="G23" s="31">
        <f>SUM(公募計!G23,任意計!G23)</f>
        <v>59</v>
      </c>
      <c r="H23" s="32">
        <f>SUM(公募計!H23,任意計!H23)</f>
        <v>44</v>
      </c>
      <c r="I23" s="33">
        <f>SUM(公募計!I23,任意計!I23)</f>
        <v>182</v>
      </c>
    </row>
    <row r="24" spans="1:9" ht="20.100000000000001" customHeight="1" x14ac:dyDescent="0.15">
      <c r="A24" s="171" t="s">
        <v>31</v>
      </c>
      <c r="B24" s="172"/>
      <c r="C24" s="172"/>
      <c r="D24" s="30">
        <f>SUM(公募計!D24,任意計!D24)</f>
        <v>1005</v>
      </c>
      <c r="E24" s="31">
        <f>SUM(公募計!E24,任意計!E24)</f>
        <v>613</v>
      </c>
      <c r="F24" s="31">
        <f>SUM(公募計!F24,任意計!F24)</f>
        <v>609</v>
      </c>
      <c r="G24" s="31">
        <f>SUM(公募計!G24,任意計!G24)</f>
        <v>58</v>
      </c>
      <c r="H24" s="32">
        <f>SUM(公募計!H24,任意計!H24)</f>
        <v>40</v>
      </c>
      <c r="I24" s="33">
        <f>SUM(公募計!I24,任意計!I24)</f>
        <v>41</v>
      </c>
    </row>
    <row r="25" spans="1:9" ht="20.100000000000001" customHeight="1" x14ac:dyDescent="0.15">
      <c r="A25" s="176" t="s">
        <v>32</v>
      </c>
      <c r="B25" s="177"/>
      <c r="C25" s="177"/>
      <c r="D25" s="34">
        <f>SUM(公募計!D25,任意計!D25)</f>
        <v>732</v>
      </c>
      <c r="E25" s="35">
        <f>SUM(公募計!E25,任意計!E25)</f>
        <v>550</v>
      </c>
      <c r="F25" s="35">
        <f>SUM(公募計!F25,任意計!F25)</f>
        <v>744</v>
      </c>
      <c r="G25" s="35">
        <f>SUM(公募計!G25,任意計!G25)</f>
        <v>87</v>
      </c>
      <c r="H25" s="36">
        <f>SUM(公募計!H25,任意計!H25)</f>
        <v>88</v>
      </c>
      <c r="I25" s="37">
        <f>SUM(公募計!I25,任意計!I25)</f>
        <v>165</v>
      </c>
    </row>
    <row r="26" spans="1:9" ht="20.100000000000001" customHeight="1" x14ac:dyDescent="0.15">
      <c r="A26" s="171" t="s">
        <v>33</v>
      </c>
      <c r="B26" s="172"/>
      <c r="C26" s="172"/>
      <c r="D26" s="30">
        <f>SUM(公募計!D26,任意計!D26)</f>
        <v>732</v>
      </c>
      <c r="E26" s="31">
        <f>SUM(公募計!E26,任意計!E26)</f>
        <v>555</v>
      </c>
      <c r="F26" s="31">
        <f>SUM(公募計!F26,任意計!F26)</f>
        <v>773</v>
      </c>
      <c r="G26" s="31">
        <f>SUM(公募計!G26,任意計!G26)</f>
        <v>82</v>
      </c>
      <c r="H26" s="32">
        <f>SUM(公募計!H26,任意計!H26)</f>
        <v>48</v>
      </c>
      <c r="I26" s="33">
        <f>SUM(公募計!I26,任意計!I26)</f>
        <v>176</v>
      </c>
    </row>
    <row r="27" spans="1:9" ht="20.100000000000001" customHeight="1" x14ac:dyDescent="0.15">
      <c r="A27" s="171" t="s">
        <v>35</v>
      </c>
      <c r="B27" s="172"/>
      <c r="C27" s="172"/>
      <c r="D27" s="30">
        <f>SUM(公募計!D27,任意計!D27)</f>
        <v>494</v>
      </c>
      <c r="E27" s="31">
        <f>SUM(公募計!E27,任意計!E27)</f>
        <v>496</v>
      </c>
      <c r="F27" s="31">
        <f>SUM(公募計!F27,任意計!F27)</f>
        <v>906</v>
      </c>
      <c r="G27" s="31">
        <f>SUM(公募計!G27,任意計!G27)</f>
        <v>186</v>
      </c>
      <c r="H27" s="32">
        <f>SUM(公募計!H27,任意計!H27)</f>
        <v>124</v>
      </c>
      <c r="I27" s="33">
        <f>SUM(公募計!I27,任意計!I27)</f>
        <v>160</v>
      </c>
    </row>
    <row r="28" spans="1:9" ht="20.100000000000001" customHeight="1" x14ac:dyDescent="0.15">
      <c r="A28" s="171" t="s">
        <v>36</v>
      </c>
      <c r="B28" s="172"/>
      <c r="C28" s="172"/>
      <c r="D28" s="30">
        <f>SUM(公募計!D28,任意計!D28)</f>
        <v>541</v>
      </c>
      <c r="E28" s="31">
        <f>SUM(公募計!E28,任意計!E28)</f>
        <v>421</v>
      </c>
      <c r="F28" s="31">
        <f>SUM(公募計!F28,任意計!F28)</f>
        <v>895</v>
      </c>
      <c r="G28" s="31">
        <f>SUM(公募計!G28,任意計!G28)</f>
        <v>105</v>
      </c>
      <c r="H28" s="32">
        <f>SUM(公募計!H28,任意計!H28)</f>
        <v>77</v>
      </c>
      <c r="I28" s="33">
        <f>SUM(公募計!I28,任意計!I28)</f>
        <v>327</v>
      </c>
    </row>
    <row r="29" spans="1:9" ht="20.100000000000001" customHeight="1" x14ac:dyDescent="0.15">
      <c r="A29" s="171" t="s">
        <v>44</v>
      </c>
      <c r="B29" s="172"/>
      <c r="C29" s="172"/>
      <c r="D29" s="30">
        <f>SUM(公募計!D29,任意計!D29)</f>
        <v>568</v>
      </c>
      <c r="E29" s="31">
        <f>SUM(公募計!E29,任意計!E29)</f>
        <v>489</v>
      </c>
      <c r="F29" s="31">
        <f>SUM(公募計!F29,任意計!F29)</f>
        <v>1024</v>
      </c>
      <c r="G29" s="31">
        <f>SUM(公募計!G29,任意計!G29)</f>
        <v>41</v>
      </c>
      <c r="H29" s="32">
        <f>SUM(公募計!H29,任意計!H29)</f>
        <v>50</v>
      </c>
      <c r="I29" s="33">
        <f>SUM(公募計!I29,任意計!I29)</f>
        <v>194</v>
      </c>
    </row>
    <row r="30" spans="1:9" ht="20.100000000000001" customHeight="1" thickBot="1" x14ac:dyDescent="0.2">
      <c r="A30" s="173" t="s">
        <v>45</v>
      </c>
      <c r="B30" s="174"/>
      <c r="C30" s="175"/>
      <c r="D30" s="24">
        <f>SUM(公募計!D30,任意計!D30)</f>
        <v>618</v>
      </c>
      <c r="E30" s="25">
        <f>SUM(公募計!E30,任意計!E30)</f>
        <v>530</v>
      </c>
      <c r="F30" s="25">
        <f>SUM(公募計!F30,任意計!F30)</f>
        <v>920</v>
      </c>
      <c r="G30" s="25">
        <f>SUM(公募計!G30,任意計!G30)</f>
        <v>66</v>
      </c>
      <c r="H30" s="26">
        <f>SUM(公募計!H30,任意計!H30)</f>
        <v>51</v>
      </c>
      <c r="I30" s="26">
        <f>SUM(公募計!I30,任意計!I30)</f>
        <v>181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46">
        <f t="shared" ref="D31:I31" si="0">SUM(D22:D30)</f>
        <v>6102</v>
      </c>
      <c r="E31" s="47">
        <f t="shared" si="0"/>
        <v>4515</v>
      </c>
      <c r="F31" s="47">
        <f t="shared" si="0"/>
        <v>7931</v>
      </c>
      <c r="G31" s="47">
        <f t="shared" si="0"/>
        <v>722</v>
      </c>
      <c r="H31" s="48">
        <f t="shared" si="0"/>
        <v>548</v>
      </c>
      <c r="I31" s="48">
        <f t="shared" si="0"/>
        <v>1476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30.7</v>
      </c>
      <c r="E32" s="50">
        <f>IF(E31=0,"",ROUNDDOWN(E31/SUM($D$31:$H$31)*100,1))</f>
        <v>22.7</v>
      </c>
      <c r="F32" s="50">
        <f>IF(F31=0,"",ROUNDDOWN(F31/SUM($D$31:$H$31)*100,1))</f>
        <v>40</v>
      </c>
      <c r="G32" s="50">
        <f>IF(G31=0,"",ROUNDDOWN(G31/SUM($D$31:$H$31)*100,1))</f>
        <v>3.6</v>
      </c>
      <c r="H32" s="51">
        <f>IF(H31=0,"",ROUNDDOWN(H31/SUM($D$31:$H$31)*100,1))</f>
        <v>2.7</v>
      </c>
      <c r="I32" s="7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H16:I16"/>
    <mergeCell ref="B4:D4"/>
    <mergeCell ref="B5:D5"/>
    <mergeCell ref="B6:D6"/>
    <mergeCell ref="A19:C19"/>
    <mergeCell ref="F19:H19"/>
    <mergeCell ref="A15:A16"/>
    <mergeCell ref="A13:A14"/>
    <mergeCell ref="F20:H20"/>
    <mergeCell ref="A21:C21"/>
    <mergeCell ref="A22:C22"/>
    <mergeCell ref="A23:C23"/>
    <mergeCell ref="A30:C30"/>
    <mergeCell ref="A24:C24"/>
    <mergeCell ref="A25:C25"/>
    <mergeCell ref="A26:C26"/>
    <mergeCell ref="A27:C27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I46"/>
  <sheetViews>
    <sheetView view="pageBreakPreview" topLeftCell="A25" zoomScaleNormal="100" zoomScaleSheetLayoutView="100" workbookViewId="0">
      <selection activeCell="N16" sqref="N16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129" t="s">
        <v>1</v>
      </c>
      <c r="B4" s="200" t="s">
        <v>74</v>
      </c>
      <c r="C4" s="190"/>
      <c r="D4" s="191"/>
    </row>
    <row r="5" spans="1:9" ht="20.100000000000001" customHeight="1" thickBot="1" x14ac:dyDescent="0.2">
      <c r="A5" s="130"/>
      <c r="B5" s="200" t="s">
        <v>106</v>
      </c>
      <c r="C5" s="190"/>
      <c r="D5" s="191"/>
    </row>
    <row r="6" spans="1:9" ht="20.100000000000001" customHeight="1" thickBot="1" x14ac:dyDescent="0.2">
      <c r="A6" s="56" t="s">
        <v>3</v>
      </c>
      <c r="B6" s="186">
        <f>SUM(岩見沢:中標津!B6:D6)</f>
        <v>20800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f>SUM(岩見沢:中標津!B9:B9)</f>
        <v>4169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f>SUM(岩見沢:中標津!C12:C12)</f>
        <v>920</v>
      </c>
      <c r="D12" s="68" t="s">
        <v>7</v>
      </c>
      <c r="E12" s="15">
        <f>SUM(岩見沢:中標津!E12:E12)</f>
        <v>1210</v>
      </c>
      <c r="F12" s="71" t="s">
        <v>109</v>
      </c>
      <c r="G12" s="16">
        <f>SUM(岩見沢:中標津!G12:G12)</f>
        <v>62</v>
      </c>
      <c r="H12" s="71" t="s">
        <v>8</v>
      </c>
      <c r="I12" s="16">
        <f>SUM(岩見沢:中標津!I12:I12)</f>
        <v>82</v>
      </c>
    </row>
    <row r="13" spans="1:9" ht="20.100000000000001" customHeight="1" x14ac:dyDescent="0.15">
      <c r="A13" s="192" t="s">
        <v>9</v>
      </c>
      <c r="B13" s="66" t="s">
        <v>10</v>
      </c>
      <c r="C13" s="41">
        <f>SUM(岩見沢:中標津!C13:C13)</f>
        <v>1</v>
      </c>
      <c r="D13" s="69" t="s">
        <v>11</v>
      </c>
      <c r="E13" s="42">
        <f>SUM(岩見沢:中標津!E13:E13)</f>
        <v>12</v>
      </c>
      <c r="F13" s="72" t="s">
        <v>12</v>
      </c>
      <c r="G13" s="41">
        <f>SUM(岩見沢:中標津!G13:G13)</f>
        <v>60</v>
      </c>
      <c r="H13" s="72" t="s">
        <v>13</v>
      </c>
      <c r="I13" s="41">
        <f>SUM(岩見沢:中標津!I13:I13)</f>
        <v>171</v>
      </c>
    </row>
    <row r="14" spans="1:9" ht="20.100000000000001" customHeight="1" thickBot="1" x14ac:dyDescent="0.2">
      <c r="A14" s="193"/>
      <c r="B14" s="67" t="s">
        <v>14</v>
      </c>
      <c r="C14" s="39">
        <f>SUM(岩見沢:中標津!C14:C14)</f>
        <v>340</v>
      </c>
      <c r="D14" s="70" t="s">
        <v>15</v>
      </c>
      <c r="E14" s="40">
        <f>SUM(岩見沢:中標津!E14:E14)</f>
        <v>196</v>
      </c>
      <c r="F14" s="73" t="s">
        <v>16</v>
      </c>
      <c r="G14" s="39">
        <f>SUM(岩見沢:中標津!G14:G14)</f>
        <v>1460</v>
      </c>
      <c r="H14" s="73" t="s">
        <v>8</v>
      </c>
      <c r="I14" s="39">
        <f>SUM(岩見沢:中標津!I14:I14)</f>
        <v>34</v>
      </c>
    </row>
    <row r="15" spans="1:9" ht="20.100000000000001" customHeight="1" x14ac:dyDescent="0.15">
      <c r="A15" s="192" t="s">
        <v>17</v>
      </c>
      <c r="B15" s="66" t="s">
        <v>18</v>
      </c>
      <c r="C15" s="41">
        <f>SUM(岩見沢:中標津!C15:C15)</f>
        <v>60</v>
      </c>
      <c r="D15" s="69" t="s">
        <v>19</v>
      </c>
      <c r="E15" s="42">
        <f>SUM(岩見沢:中標津!E15:E15)</f>
        <v>504</v>
      </c>
      <c r="F15" s="72" t="s">
        <v>20</v>
      </c>
      <c r="G15" s="41">
        <f>SUM(岩見沢:中標津!G15:G15)</f>
        <v>7</v>
      </c>
      <c r="H15" s="72" t="s">
        <v>21</v>
      </c>
      <c r="I15" s="41">
        <f>SUM(岩見沢:中標津!I15:I15)</f>
        <v>193</v>
      </c>
    </row>
    <row r="16" spans="1:9" ht="20.100000000000001" customHeight="1" thickBot="1" x14ac:dyDescent="0.2">
      <c r="A16" s="193"/>
      <c r="B16" s="67" t="s">
        <v>22</v>
      </c>
      <c r="C16" s="17">
        <f>SUM(岩見沢:中標津!C16:C16)</f>
        <v>1092</v>
      </c>
      <c r="D16" s="70" t="s">
        <v>23</v>
      </c>
      <c r="E16" s="18">
        <f>SUM(岩見沢:中標津!E16:E16)</f>
        <v>343</v>
      </c>
      <c r="F16" s="73" t="s">
        <v>8</v>
      </c>
      <c r="G16" s="17">
        <f>SUM(岩見沢:中標津!G16:G16)</f>
        <v>75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131">
        <f>SUM(岩見沢:中標津!D20:D20)</f>
        <v>1219</v>
      </c>
      <c r="E20" s="132">
        <f>SUM(岩見沢:中標津!E20:E20)</f>
        <v>1023</v>
      </c>
      <c r="F20" s="163"/>
      <c r="G20" s="164"/>
      <c r="H20" s="165"/>
      <c r="I20" s="45">
        <f>SUM(岩見沢:中標津!I20:I20)</f>
        <v>32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f>SUM(岩見沢:中標津!D22:D22)</f>
        <v>860</v>
      </c>
      <c r="E22" s="21">
        <f>SUM(岩見沢:中標津!E22:E22)</f>
        <v>469</v>
      </c>
      <c r="F22" s="21">
        <f>SUM(岩見沢:中標津!F22:F22)</f>
        <v>834</v>
      </c>
      <c r="G22" s="21">
        <f>SUM(岩見沢:中標津!G22:G22)</f>
        <v>38</v>
      </c>
      <c r="H22" s="22">
        <f>SUM(岩見沢:中標津!H22:H22)</f>
        <v>25</v>
      </c>
      <c r="I22" s="23">
        <f>SUM(岩見沢:中標津!I22:I22)</f>
        <v>48</v>
      </c>
    </row>
    <row r="23" spans="1:9" ht="20.100000000000001" customHeight="1" x14ac:dyDescent="0.15">
      <c r="A23" s="171" t="s">
        <v>34</v>
      </c>
      <c r="B23" s="172"/>
      <c r="C23" s="172"/>
      <c r="D23" s="30">
        <f>SUM(岩見沢:中標津!D23:D23)</f>
        <v>506</v>
      </c>
      <c r="E23" s="31">
        <f>SUM(岩見沢:中標津!E23:E23)</f>
        <v>345</v>
      </c>
      <c r="F23" s="31">
        <f>SUM(岩見沢:中標津!F23:F23)</f>
        <v>1150</v>
      </c>
      <c r="G23" s="31">
        <f>SUM(岩見沢:中標津!G23:G23)</f>
        <v>57</v>
      </c>
      <c r="H23" s="32">
        <f>SUM(岩見沢:中標津!H23:H23)</f>
        <v>41</v>
      </c>
      <c r="I23" s="33">
        <f>SUM(岩見沢:中標津!I23:I23)</f>
        <v>175</v>
      </c>
    </row>
    <row r="24" spans="1:9" ht="20.100000000000001" customHeight="1" x14ac:dyDescent="0.15">
      <c r="A24" s="171" t="s">
        <v>31</v>
      </c>
      <c r="B24" s="172"/>
      <c r="C24" s="172"/>
      <c r="D24" s="30">
        <f>SUM(岩見沢:中標津!D24:D24)</f>
        <v>975</v>
      </c>
      <c r="E24" s="31">
        <f>SUM(岩見沢:中標津!E24:E24)</f>
        <v>585</v>
      </c>
      <c r="F24" s="31">
        <f>SUM(岩見沢:中標津!F24:F24)</f>
        <v>578</v>
      </c>
      <c r="G24" s="31">
        <f>SUM(岩見沢:中標津!G24:G24)</f>
        <v>58</v>
      </c>
      <c r="H24" s="32">
        <f>SUM(岩見沢:中標津!H24:H24)</f>
        <v>40</v>
      </c>
      <c r="I24" s="33">
        <f>SUM(岩見沢:中標津!I24:I24)</f>
        <v>38</v>
      </c>
    </row>
    <row r="25" spans="1:9" ht="20.100000000000001" customHeight="1" x14ac:dyDescent="0.15">
      <c r="A25" s="176" t="s">
        <v>32</v>
      </c>
      <c r="B25" s="177"/>
      <c r="C25" s="177"/>
      <c r="D25" s="34">
        <f>SUM(岩見沢:中標津!D25:D25)</f>
        <v>706</v>
      </c>
      <c r="E25" s="35">
        <f>SUM(岩見沢:中標津!E25:E25)</f>
        <v>525</v>
      </c>
      <c r="F25" s="35">
        <f>SUM(岩見沢:中標津!F25:F25)</f>
        <v>718</v>
      </c>
      <c r="G25" s="35">
        <f>SUM(岩見沢:中標津!G25:G25)</f>
        <v>82</v>
      </c>
      <c r="H25" s="36">
        <f>SUM(岩見沢:中標津!H25:H25)</f>
        <v>85</v>
      </c>
      <c r="I25" s="37">
        <f>SUM(岩見沢:中標津!I25:I25)</f>
        <v>158</v>
      </c>
    </row>
    <row r="26" spans="1:9" ht="20.100000000000001" customHeight="1" x14ac:dyDescent="0.15">
      <c r="A26" s="171" t="s">
        <v>33</v>
      </c>
      <c r="B26" s="172"/>
      <c r="C26" s="172"/>
      <c r="D26" s="30">
        <f>SUM(岩見沢:中標津!D26:D26)</f>
        <v>709</v>
      </c>
      <c r="E26" s="31">
        <f>SUM(岩見沢:中標津!E26:E26)</f>
        <v>533</v>
      </c>
      <c r="F26" s="31">
        <f>SUM(岩見沢:中標津!F26:F26)</f>
        <v>740</v>
      </c>
      <c r="G26" s="31">
        <f>SUM(岩見沢:中標津!G26:G26)</f>
        <v>77</v>
      </c>
      <c r="H26" s="32">
        <f>SUM(岩見沢:中標津!H26:H26)</f>
        <v>48</v>
      </c>
      <c r="I26" s="33">
        <f>SUM(岩見沢:中標津!I26:I26)</f>
        <v>167</v>
      </c>
    </row>
    <row r="27" spans="1:9" ht="20.100000000000001" customHeight="1" x14ac:dyDescent="0.15">
      <c r="A27" s="171" t="s">
        <v>35</v>
      </c>
      <c r="B27" s="172"/>
      <c r="C27" s="172"/>
      <c r="D27" s="30">
        <f>SUM(岩見沢:中標津!D27:D27)</f>
        <v>478</v>
      </c>
      <c r="E27" s="31">
        <f>SUM(岩見沢:中標津!E27:E27)</f>
        <v>477</v>
      </c>
      <c r="F27" s="31">
        <f>SUM(岩見沢:中標津!F27:F27)</f>
        <v>871</v>
      </c>
      <c r="G27" s="31">
        <f>SUM(岩見沢:中標津!G27:G27)</f>
        <v>174</v>
      </c>
      <c r="H27" s="32">
        <f>SUM(岩見沢:中標津!H27:H27)</f>
        <v>119</v>
      </c>
      <c r="I27" s="33">
        <f>SUM(岩見沢:中標津!I27:I27)</f>
        <v>155</v>
      </c>
    </row>
    <row r="28" spans="1:9" ht="20.100000000000001" customHeight="1" x14ac:dyDescent="0.15">
      <c r="A28" s="171" t="s">
        <v>36</v>
      </c>
      <c r="B28" s="172"/>
      <c r="C28" s="172"/>
      <c r="D28" s="30">
        <f>SUM(岩見沢:中標津!D28:D28)</f>
        <v>532</v>
      </c>
      <c r="E28" s="31">
        <f>SUM(岩見沢:中標津!E28:E28)</f>
        <v>399</v>
      </c>
      <c r="F28" s="31">
        <f>SUM(岩見沢:中標津!F28:F28)</f>
        <v>859</v>
      </c>
      <c r="G28" s="31">
        <f>SUM(岩見沢:中標津!G28:G28)</f>
        <v>101</v>
      </c>
      <c r="H28" s="32">
        <f>SUM(岩見沢:中標津!H28:H28)</f>
        <v>75</v>
      </c>
      <c r="I28" s="33">
        <f>SUM(岩見沢:中標津!I28:I28)</f>
        <v>308</v>
      </c>
    </row>
    <row r="29" spans="1:9" ht="20.100000000000001" customHeight="1" x14ac:dyDescent="0.15">
      <c r="A29" s="171" t="s">
        <v>44</v>
      </c>
      <c r="B29" s="172"/>
      <c r="C29" s="172"/>
      <c r="D29" s="30">
        <f>SUM(岩見沢:中標津!D29:D29)</f>
        <v>550</v>
      </c>
      <c r="E29" s="31">
        <f>SUM(岩見沢:中標津!E29:E29)</f>
        <v>468</v>
      </c>
      <c r="F29" s="31">
        <f>SUM(岩見沢:中標津!F29:F29)</f>
        <v>983</v>
      </c>
      <c r="G29" s="31">
        <f>SUM(岩見沢:中標津!G29:G29)</f>
        <v>39</v>
      </c>
      <c r="H29" s="32">
        <f>SUM(岩見沢:中標津!H29:H29)</f>
        <v>49</v>
      </c>
      <c r="I29" s="33">
        <f>SUM(岩見沢:中標津!I29:I29)</f>
        <v>185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f>SUM(岩見沢:中標津!D30:D30)</f>
        <v>599</v>
      </c>
      <c r="E30" s="28">
        <f>SUM(岩見沢:中標津!E30:E30)</f>
        <v>507</v>
      </c>
      <c r="F30" s="28">
        <f>SUM(岩見沢:中標津!F30:F30)</f>
        <v>885</v>
      </c>
      <c r="G30" s="28">
        <f>SUM(岩見沢:中標津!G30:G30)</f>
        <v>63</v>
      </c>
      <c r="H30" s="29">
        <f>SUM(岩見沢:中標津!H30:H30)</f>
        <v>49</v>
      </c>
      <c r="I30" s="29">
        <f>SUM(岩見沢:中標津!I30:I30)</f>
        <v>171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46">
        <f t="shared" ref="D31:I31" si="0">SUM(D22:D30)</f>
        <v>5915</v>
      </c>
      <c r="E31" s="47">
        <f t="shared" si="0"/>
        <v>4308</v>
      </c>
      <c r="F31" s="47">
        <f t="shared" si="0"/>
        <v>7618</v>
      </c>
      <c r="G31" s="47">
        <f t="shared" si="0"/>
        <v>689</v>
      </c>
      <c r="H31" s="48">
        <f t="shared" si="0"/>
        <v>531</v>
      </c>
      <c r="I31" s="48">
        <f t="shared" si="0"/>
        <v>1405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31</v>
      </c>
      <c r="E32" s="50">
        <f>IF(E31=0,"",ROUNDDOWN(E31/SUM($D$31:$H$31)*100,1))</f>
        <v>22.6</v>
      </c>
      <c r="F32" s="50">
        <f>IF(F31=0,"",ROUNDDOWN(F31/SUM($D$31:$H$31)*100,1))</f>
        <v>39.9</v>
      </c>
      <c r="G32" s="50">
        <f>IF(G31=0,"",ROUNDDOWN(G31/SUM($D$31:$H$31)*100,1))</f>
        <v>3.6</v>
      </c>
      <c r="H32" s="51">
        <f>IF(H31=0,"",ROUNDDOWN(H31/SUM($D$31:$H$31)*100,1))</f>
        <v>2.7</v>
      </c>
      <c r="I32" s="7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F20:H20"/>
    <mergeCell ref="A21:C21"/>
    <mergeCell ref="A22:C22"/>
    <mergeCell ref="A23:C23"/>
    <mergeCell ref="A32:C32"/>
    <mergeCell ref="A31:C31"/>
    <mergeCell ref="A28:C28"/>
    <mergeCell ref="A29:C29"/>
    <mergeCell ref="A20:C20"/>
    <mergeCell ref="B4:D4"/>
    <mergeCell ref="B5:D5"/>
    <mergeCell ref="B6:D6"/>
    <mergeCell ref="A19:C19"/>
    <mergeCell ref="F19:H19"/>
    <mergeCell ref="A15:A16"/>
    <mergeCell ref="A13:A14"/>
    <mergeCell ref="H16:I16"/>
    <mergeCell ref="A30:C30"/>
    <mergeCell ref="A24:C24"/>
    <mergeCell ref="A25:C25"/>
    <mergeCell ref="A26:C26"/>
    <mergeCell ref="A27:C27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46"/>
  <sheetViews>
    <sheetView view="pageBreakPreview" topLeftCell="A28" zoomScaleNormal="100" zoomScaleSheetLayoutView="100" workbookViewId="0">
      <selection activeCell="L14" sqref="L14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129" t="s">
        <v>1</v>
      </c>
      <c r="B4" s="200" t="s">
        <v>75</v>
      </c>
      <c r="C4" s="190"/>
      <c r="D4" s="191"/>
    </row>
    <row r="5" spans="1:9" ht="20.100000000000001" customHeight="1" thickBot="1" x14ac:dyDescent="0.2">
      <c r="A5" s="130"/>
      <c r="B5" s="200" t="s">
        <v>107</v>
      </c>
      <c r="C5" s="190"/>
      <c r="D5" s="191"/>
    </row>
    <row r="6" spans="1:9" ht="20.100000000000001" customHeight="1" thickBot="1" x14ac:dyDescent="0.2">
      <c r="A6" s="56" t="s">
        <v>3</v>
      </c>
      <c r="B6" s="186">
        <f>SUM(夕張:遠軽!B6:D6)</f>
        <v>710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f>SUM(夕張:遠軽!B9:B9)</f>
        <v>196</v>
      </c>
      <c r="C9" s="2"/>
      <c r="D9" s="2"/>
    </row>
    <row r="10" spans="1:9" ht="20.100000000000001" customHeight="1" thickBot="1" x14ac:dyDescent="0.2">
      <c r="A10" s="63" t="s">
        <v>4</v>
      </c>
      <c r="B10" s="19">
        <f>SUM(C12,E12,G12)</f>
        <v>92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f>SUM(夕張:遠軽!C12:C12)</f>
        <v>38</v>
      </c>
      <c r="D12" s="68" t="s">
        <v>7</v>
      </c>
      <c r="E12" s="15">
        <f>SUM(夕張:遠軽!E12:E12)</f>
        <v>52</v>
      </c>
      <c r="F12" s="71" t="s">
        <v>109</v>
      </c>
      <c r="G12" s="16">
        <f>SUM(夕張:遠軽!G12:G12)</f>
        <v>2</v>
      </c>
      <c r="H12" s="71" t="s">
        <v>8</v>
      </c>
      <c r="I12" s="16">
        <f>SUM(夕張:遠軽!I12:I12)</f>
        <v>0</v>
      </c>
    </row>
    <row r="13" spans="1:9" ht="20.100000000000001" customHeight="1" x14ac:dyDescent="0.15">
      <c r="A13" s="192" t="s">
        <v>9</v>
      </c>
      <c r="B13" s="66" t="s">
        <v>10</v>
      </c>
      <c r="C13" s="41">
        <f>SUM(夕張:遠軽!C13:C13)</f>
        <v>0</v>
      </c>
      <c r="D13" s="69" t="s">
        <v>11</v>
      </c>
      <c r="E13" s="42">
        <f>SUM(夕張:遠軽!E13:E13)</f>
        <v>1</v>
      </c>
      <c r="F13" s="72" t="s">
        <v>12</v>
      </c>
      <c r="G13" s="41">
        <f>SUM(夕張:遠軽!G13:G13)</f>
        <v>6</v>
      </c>
      <c r="H13" s="72" t="s">
        <v>13</v>
      </c>
      <c r="I13" s="41">
        <f>SUM(夕張:遠軽!I13:I13)</f>
        <v>11</v>
      </c>
    </row>
    <row r="14" spans="1:9" ht="20.100000000000001" customHeight="1" thickBot="1" x14ac:dyDescent="0.2">
      <c r="A14" s="193"/>
      <c r="B14" s="67" t="s">
        <v>14</v>
      </c>
      <c r="C14" s="39">
        <f>SUM(夕張:遠軽!C14:C14)</f>
        <v>24</v>
      </c>
      <c r="D14" s="70" t="s">
        <v>15</v>
      </c>
      <c r="E14" s="40">
        <f>SUM(夕張:遠軽!E14:E14)</f>
        <v>2</v>
      </c>
      <c r="F14" s="73" t="s">
        <v>16</v>
      </c>
      <c r="G14" s="39">
        <f>SUM(夕張:遠軽!G14:G14)</f>
        <v>48</v>
      </c>
      <c r="H14" s="73" t="s">
        <v>8</v>
      </c>
      <c r="I14" s="39">
        <f>SUM(夕張:遠軽!I14:I14)</f>
        <v>0</v>
      </c>
    </row>
    <row r="15" spans="1:9" ht="20.100000000000001" customHeight="1" x14ac:dyDescent="0.15">
      <c r="A15" s="192" t="s">
        <v>17</v>
      </c>
      <c r="B15" s="66" t="s">
        <v>18</v>
      </c>
      <c r="C15" s="41">
        <f>SUM(夕張:遠軽!C15:C15)</f>
        <v>2</v>
      </c>
      <c r="D15" s="69" t="s">
        <v>19</v>
      </c>
      <c r="E15" s="42">
        <f>SUM(夕張:遠軽!E15:E15)</f>
        <v>32</v>
      </c>
      <c r="F15" s="72" t="s">
        <v>20</v>
      </c>
      <c r="G15" s="41">
        <f>SUM(夕張:遠軽!G15:G15)</f>
        <v>3</v>
      </c>
      <c r="H15" s="72" t="s">
        <v>21</v>
      </c>
      <c r="I15" s="41">
        <f>SUM(夕張:遠軽!I15:I15)</f>
        <v>4</v>
      </c>
    </row>
    <row r="16" spans="1:9" ht="20.100000000000001" customHeight="1" thickBot="1" x14ac:dyDescent="0.2">
      <c r="A16" s="193"/>
      <c r="B16" s="67" t="s">
        <v>22</v>
      </c>
      <c r="C16" s="17">
        <f>SUM(夕張:遠軽!C16:C16)</f>
        <v>34</v>
      </c>
      <c r="D16" s="70" t="s">
        <v>23</v>
      </c>
      <c r="E16" s="18">
        <f>SUM(夕張:遠軽!E16:E16)</f>
        <v>13</v>
      </c>
      <c r="F16" s="73" t="s">
        <v>8</v>
      </c>
      <c r="G16" s="17">
        <f>SUM(夕張:遠軽!G16:G16)</f>
        <v>4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f>SUM(夕張:遠軽!D20:D20)</f>
        <v>56</v>
      </c>
      <c r="E20" s="44">
        <f>SUM(夕張:遠軽!E20:E20)</f>
        <v>33</v>
      </c>
      <c r="F20" s="163"/>
      <c r="G20" s="164"/>
      <c r="H20" s="165"/>
      <c r="I20" s="45">
        <f>SUM(夕張:遠軽!I20:I20)</f>
        <v>3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f>SUM(夕張:遠軽!D22:D22)</f>
        <v>28</v>
      </c>
      <c r="E22" s="21">
        <f>SUM(夕張:遠軽!E22:E22)</f>
        <v>29</v>
      </c>
      <c r="F22" s="21">
        <f>SUM(夕張:遠軽!F22:F22)</f>
        <v>32</v>
      </c>
      <c r="G22" s="21">
        <f>SUM(夕張:遠軽!G22:G22)</f>
        <v>0</v>
      </c>
      <c r="H22" s="22">
        <f>SUM(夕張:遠軽!H22:H22)</f>
        <v>1</v>
      </c>
      <c r="I22" s="23">
        <f>SUM(夕張:遠軽!I22:I22)</f>
        <v>2</v>
      </c>
    </row>
    <row r="23" spans="1:9" ht="20.100000000000001" customHeight="1" x14ac:dyDescent="0.15">
      <c r="A23" s="171" t="s">
        <v>34</v>
      </c>
      <c r="B23" s="172"/>
      <c r="C23" s="172"/>
      <c r="D23" s="30">
        <f>SUM(夕張:遠軽!D23:D23)</f>
        <v>18</v>
      </c>
      <c r="E23" s="31">
        <f>SUM(夕張:遠軽!E23:E23)</f>
        <v>18</v>
      </c>
      <c r="F23" s="31">
        <f>SUM(夕張:遠軽!F23:F23)</f>
        <v>44</v>
      </c>
      <c r="G23" s="31">
        <f>SUM(夕張:遠軽!G23:G23)</f>
        <v>2</v>
      </c>
      <c r="H23" s="32">
        <f>SUM(夕張:遠軽!H23:H23)</f>
        <v>3</v>
      </c>
      <c r="I23" s="33">
        <f>SUM(夕張:遠軽!I23:I23)</f>
        <v>7</v>
      </c>
    </row>
    <row r="24" spans="1:9" ht="20.100000000000001" customHeight="1" x14ac:dyDescent="0.15">
      <c r="A24" s="171" t="s">
        <v>31</v>
      </c>
      <c r="B24" s="172"/>
      <c r="C24" s="172"/>
      <c r="D24" s="30">
        <f>SUM(夕張:遠軽!D24:D24)</f>
        <v>30</v>
      </c>
      <c r="E24" s="31">
        <f>SUM(夕張:遠軽!E24:E24)</f>
        <v>28</v>
      </c>
      <c r="F24" s="31">
        <f>SUM(夕張:遠軽!F24:F24)</f>
        <v>31</v>
      </c>
      <c r="G24" s="31">
        <f>SUM(夕張:遠軽!G24:G24)</f>
        <v>0</v>
      </c>
      <c r="H24" s="32">
        <f>SUM(夕張:遠軽!H24:H24)</f>
        <v>0</v>
      </c>
      <c r="I24" s="33">
        <f>SUM(夕張:遠軽!I24:I24)</f>
        <v>3</v>
      </c>
    </row>
    <row r="25" spans="1:9" ht="20.100000000000001" customHeight="1" x14ac:dyDescent="0.15">
      <c r="A25" s="171" t="s">
        <v>32</v>
      </c>
      <c r="B25" s="172"/>
      <c r="C25" s="172"/>
      <c r="D25" s="30">
        <f>SUM(夕張:遠軽!D25:D25)</f>
        <v>26</v>
      </c>
      <c r="E25" s="31">
        <f>SUM(夕張:遠軽!E25:E25)</f>
        <v>25</v>
      </c>
      <c r="F25" s="31">
        <f>SUM(夕張:遠軽!F25:F25)</f>
        <v>26</v>
      </c>
      <c r="G25" s="31">
        <f>SUM(夕張:遠軽!G25:G25)</f>
        <v>5</v>
      </c>
      <c r="H25" s="32">
        <f>SUM(夕張:遠軽!H25:H25)</f>
        <v>3</v>
      </c>
      <c r="I25" s="33">
        <f>SUM(夕張:遠軽!I25:I25)</f>
        <v>7</v>
      </c>
    </row>
    <row r="26" spans="1:9" ht="20.100000000000001" customHeight="1" x14ac:dyDescent="0.15">
      <c r="A26" s="171" t="s">
        <v>33</v>
      </c>
      <c r="B26" s="172"/>
      <c r="C26" s="172"/>
      <c r="D26" s="30">
        <f>SUM(夕張:遠軽!D26:D26)</f>
        <v>23</v>
      </c>
      <c r="E26" s="31">
        <f>SUM(夕張:遠軽!E26:E26)</f>
        <v>22</v>
      </c>
      <c r="F26" s="31">
        <f>SUM(夕張:遠軽!F26:F26)</f>
        <v>33</v>
      </c>
      <c r="G26" s="31">
        <f>SUM(夕張:遠軽!G26:G26)</f>
        <v>5</v>
      </c>
      <c r="H26" s="32">
        <f>SUM(夕張:遠軽!H26:H26)</f>
        <v>0</v>
      </c>
      <c r="I26" s="33">
        <f>SUM(夕張:遠軽!I26:I26)</f>
        <v>9</v>
      </c>
    </row>
    <row r="27" spans="1:9" ht="20.100000000000001" customHeight="1" x14ac:dyDescent="0.15">
      <c r="A27" s="171" t="s">
        <v>35</v>
      </c>
      <c r="B27" s="172"/>
      <c r="C27" s="172"/>
      <c r="D27" s="30">
        <f>SUM(夕張:遠軽!D27:D27)</f>
        <v>16</v>
      </c>
      <c r="E27" s="31">
        <f>SUM(夕張:遠軽!E27:E27)</f>
        <v>19</v>
      </c>
      <c r="F27" s="31">
        <f>SUM(夕張:遠軽!F27:F27)</f>
        <v>35</v>
      </c>
      <c r="G27" s="31">
        <f>SUM(夕張:遠軽!G27:G27)</f>
        <v>12</v>
      </c>
      <c r="H27" s="32">
        <f>SUM(夕張:遠軽!H27:H27)</f>
        <v>5</v>
      </c>
      <c r="I27" s="33">
        <f>SUM(夕張:遠軽!I27:I27)</f>
        <v>5</v>
      </c>
    </row>
    <row r="28" spans="1:9" ht="20.100000000000001" customHeight="1" x14ac:dyDescent="0.15">
      <c r="A28" s="171" t="s">
        <v>36</v>
      </c>
      <c r="B28" s="172"/>
      <c r="C28" s="172"/>
      <c r="D28" s="30">
        <f>SUM(夕張:遠軽!D28:D28)</f>
        <v>9</v>
      </c>
      <c r="E28" s="31">
        <f>SUM(夕張:遠軽!E28:E28)</f>
        <v>22</v>
      </c>
      <c r="F28" s="31">
        <f>SUM(夕張:遠軽!F28:F28)</f>
        <v>36</v>
      </c>
      <c r="G28" s="31">
        <f>SUM(夕張:遠軽!G28:G28)</f>
        <v>4</v>
      </c>
      <c r="H28" s="32">
        <f>SUM(夕張:遠軽!H28:H28)</f>
        <v>2</v>
      </c>
      <c r="I28" s="33">
        <f>SUM(夕張:遠軽!I28:I28)</f>
        <v>19</v>
      </c>
    </row>
    <row r="29" spans="1:9" ht="20.100000000000001" customHeight="1" x14ac:dyDescent="0.15">
      <c r="A29" s="171" t="s">
        <v>44</v>
      </c>
      <c r="B29" s="172"/>
      <c r="C29" s="172"/>
      <c r="D29" s="30">
        <f>SUM(夕張:遠軽!D29:D29)</f>
        <v>18</v>
      </c>
      <c r="E29" s="31">
        <f>SUM(夕張:遠軽!E29:E29)</f>
        <v>21</v>
      </c>
      <c r="F29" s="31">
        <f>SUM(夕張:遠軽!F29:F29)</f>
        <v>41</v>
      </c>
      <c r="G29" s="31">
        <f>SUM(夕張:遠軽!G29:G29)</f>
        <v>2</v>
      </c>
      <c r="H29" s="32">
        <f>SUM(夕張:遠軽!H29:H29)</f>
        <v>1</v>
      </c>
      <c r="I29" s="33">
        <f>SUM(夕張:遠軽!I29:I29)</f>
        <v>9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f>SUM(夕張:遠軽!D30:D30)</f>
        <v>19</v>
      </c>
      <c r="E30" s="28">
        <f>SUM(夕張:遠軽!E30:E30)</f>
        <v>23</v>
      </c>
      <c r="F30" s="28">
        <f>SUM(夕張:遠軽!F30:F30)</f>
        <v>35</v>
      </c>
      <c r="G30" s="28">
        <f>SUM(夕張:遠軽!G30:G30)</f>
        <v>3</v>
      </c>
      <c r="H30" s="29">
        <f>SUM(夕張:遠軽!H30:H30)</f>
        <v>2</v>
      </c>
      <c r="I30" s="29">
        <f>SUM(夕張:遠軽!I30:I30)</f>
        <v>10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46">
        <f t="shared" ref="D31:I31" si="0">SUM(D22:D30)</f>
        <v>187</v>
      </c>
      <c r="E31" s="47">
        <f t="shared" si="0"/>
        <v>207</v>
      </c>
      <c r="F31" s="47">
        <f t="shared" si="0"/>
        <v>313</v>
      </c>
      <c r="G31" s="47">
        <f t="shared" si="0"/>
        <v>33</v>
      </c>
      <c r="H31" s="48">
        <f t="shared" si="0"/>
        <v>17</v>
      </c>
      <c r="I31" s="48">
        <f t="shared" si="0"/>
        <v>71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24.7</v>
      </c>
      <c r="E32" s="50">
        <f>IF(E31=0,"",ROUNDDOWN(E31/SUM($D$31:$H$31)*100,1))</f>
        <v>27.3</v>
      </c>
      <c r="F32" s="50">
        <f>IF(F31=0,"",ROUNDDOWN(F31/SUM($D$31:$H$31)*100,1))</f>
        <v>41.3</v>
      </c>
      <c r="G32" s="50">
        <f>IF(G31=0,"",ROUNDDOWN(G31/SUM($D$31:$H$31)*100,1))</f>
        <v>4.3</v>
      </c>
      <c r="H32" s="51">
        <f>IF(H31=0,"",ROUNDDOWN(H31/SUM($D$31:$H$31)*100,1))</f>
        <v>2.2000000000000002</v>
      </c>
      <c r="I32" s="7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F20:H20"/>
    <mergeCell ref="A21:C21"/>
    <mergeCell ref="A22:C22"/>
    <mergeCell ref="A23:C23"/>
    <mergeCell ref="A32:C32"/>
    <mergeCell ref="A31:C31"/>
    <mergeCell ref="A28:C28"/>
    <mergeCell ref="A29:C29"/>
    <mergeCell ref="A20:C20"/>
    <mergeCell ref="B4:D4"/>
    <mergeCell ref="B5:D5"/>
    <mergeCell ref="B6:D6"/>
    <mergeCell ref="A19:C19"/>
    <mergeCell ref="F19:H19"/>
    <mergeCell ref="A15:A16"/>
    <mergeCell ref="A13:A14"/>
    <mergeCell ref="H16:I16"/>
    <mergeCell ref="A30:C30"/>
    <mergeCell ref="A24:C24"/>
    <mergeCell ref="A25:C25"/>
    <mergeCell ref="A26:C26"/>
    <mergeCell ref="A27:C27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rgb="FFFFFF00"/>
  </sheetPr>
  <dimension ref="A1:I46"/>
  <sheetViews>
    <sheetView view="pageBreakPreview" topLeftCell="A16" zoomScaleNormal="100" zoomScaleSheetLayoutView="100" workbookViewId="0">
      <selection activeCell="K18" sqref="K1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48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49</v>
      </c>
      <c r="C5" s="190"/>
      <c r="D5" s="191"/>
    </row>
    <row r="6" spans="1:9" ht="20.100000000000001" customHeight="1" thickBot="1" x14ac:dyDescent="0.2">
      <c r="A6" s="56" t="s">
        <v>3</v>
      </c>
      <c r="B6" s="186">
        <v>542</v>
      </c>
      <c r="C6" s="201"/>
      <c r="D6" s="202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108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18</v>
      </c>
      <c r="D12" s="68" t="s">
        <v>7</v>
      </c>
      <c r="E12" s="15">
        <v>30</v>
      </c>
      <c r="F12" s="71" t="s">
        <v>109</v>
      </c>
      <c r="G12" s="16">
        <v>2</v>
      </c>
      <c r="H12" s="71" t="s">
        <v>8</v>
      </c>
      <c r="I12" s="16">
        <v>3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9</v>
      </c>
      <c r="D14" s="70" t="s">
        <v>15</v>
      </c>
      <c r="E14" s="40">
        <v>3</v>
      </c>
      <c r="F14" s="73" t="s">
        <v>16</v>
      </c>
      <c r="G14" s="39">
        <v>40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6</v>
      </c>
      <c r="F15" s="72" t="s">
        <v>20</v>
      </c>
      <c r="G15" s="41"/>
      <c r="H15" s="72" t="s">
        <v>21</v>
      </c>
      <c r="I15" s="41">
        <v>2</v>
      </c>
    </row>
    <row r="16" spans="1:9" ht="20.100000000000001" customHeight="1" thickBot="1" x14ac:dyDescent="0.2">
      <c r="A16" s="193"/>
      <c r="B16" s="67" t="s">
        <v>22</v>
      </c>
      <c r="C16" s="17">
        <v>35</v>
      </c>
      <c r="D16" s="70" t="s">
        <v>23</v>
      </c>
      <c r="E16" s="18">
        <v>6</v>
      </c>
      <c r="F16" s="73" t="s">
        <v>8</v>
      </c>
      <c r="G16" s="17">
        <v>4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41</v>
      </c>
      <c r="E20" s="44">
        <v>10</v>
      </c>
      <c r="F20" s="163"/>
      <c r="G20" s="164"/>
      <c r="H20" s="165"/>
      <c r="I20" s="45">
        <v>2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27</v>
      </c>
      <c r="E22" s="21">
        <v>12</v>
      </c>
      <c r="F22" s="21">
        <v>12</v>
      </c>
      <c r="G22" s="21">
        <v>1</v>
      </c>
      <c r="H22" s="22">
        <v>0</v>
      </c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16</v>
      </c>
      <c r="E23" s="31">
        <v>9</v>
      </c>
      <c r="F23" s="31">
        <v>22</v>
      </c>
      <c r="G23" s="31">
        <v>2</v>
      </c>
      <c r="H23" s="32">
        <v>2</v>
      </c>
      <c r="I23" s="33">
        <v>2</v>
      </c>
    </row>
    <row r="24" spans="1:9" ht="20.100000000000001" customHeight="1" x14ac:dyDescent="0.15">
      <c r="A24" s="171" t="s">
        <v>31</v>
      </c>
      <c r="B24" s="172"/>
      <c r="C24" s="172"/>
      <c r="D24" s="30">
        <v>33</v>
      </c>
      <c r="E24" s="31">
        <v>9</v>
      </c>
      <c r="F24" s="31">
        <v>9</v>
      </c>
      <c r="G24" s="31">
        <v>1</v>
      </c>
      <c r="H24" s="32">
        <v>0</v>
      </c>
      <c r="I24" s="33">
        <v>1</v>
      </c>
    </row>
    <row r="25" spans="1:9" ht="20.100000000000001" customHeight="1" x14ac:dyDescent="0.15">
      <c r="A25" s="171" t="s">
        <v>32</v>
      </c>
      <c r="B25" s="172"/>
      <c r="C25" s="172"/>
      <c r="D25" s="30">
        <v>22</v>
      </c>
      <c r="E25" s="31">
        <v>10</v>
      </c>
      <c r="F25" s="31">
        <v>11</v>
      </c>
      <c r="G25" s="31">
        <v>3</v>
      </c>
      <c r="H25" s="32">
        <v>3</v>
      </c>
      <c r="I25" s="33">
        <v>4</v>
      </c>
    </row>
    <row r="26" spans="1:9" ht="20.100000000000001" customHeight="1" x14ac:dyDescent="0.15">
      <c r="A26" s="171" t="s">
        <v>33</v>
      </c>
      <c r="B26" s="172"/>
      <c r="C26" s="172"/>
      <c r="D26" s="30">
        <v>22</v>
      </c>
      <c r="E26" s="31">
        <v>8</v>
      </c>
      <c r="F26" s="31">
        <v>15</v>
      </c>
      <c r="G26" s="31">
        <v>2</v>
      </c>
      <c r="H26" s="32">
        <v>1</v>
      </c>
      <c r="I26" s="33">
        <v>5</v>
      </c>
    </row>
    <row r="27" spans="1:9" ht="20.100000000000001" customHeight="1" x14ac:dyDescent="0.15">
      <c r="A27" s="171" t="s">
        <v>35</v>
      </c>
      <c r="B27" s="172"/>
      <c r="C27" s="172"/>
      <c r="D27" s="30">
        <v>12</v>
      </c>
      <c r="E27" s="31">
        <v>10</v>
      </c>
      <c r="F27" s="31">
        <v>22</v>
      </c>
      <c r="G27" s="31">
        <v>2</v>
      </c>
      <c r="H27" s="32">
        <v>1</v>
      </c>
      <c r="I27" s="33">
        <v>6</v>
      </c>
    </row>
    <row r="28" spans="1:9" ht="20.100000000000001" customHeight="1" x14ac:dyDescent="0.15">
      <c r="A28" s="171" t="s">
        <v>36</v>
      </c>
      <c r="B28" s="172"/>
      <c r="C28" s="172"/>
      <c r="D28" s="30">
        <v>13</v>
      </c>
      <c r="E28" s="31">
        <v>6</v>
      </c>
      <c r="F28" s="31">
        <v>20</v>
      </c>
      <c r="G28" s="31">
        <v>3</v>
      </c>
      <c r="H28" s="32">
        <v>0</v>
      </c>
      <c r="I28" s="33">
        <v>11</v>
      </c>
    </row>
    <row r="29" spans="1:9" ht="20.100000000000001" customHeight="1" x14ac:dyDescent="0.15">
      <c r="A29" s="171" t="s">
        <v>44</v>
      </c>
      <c r="B29" s="172"/>
      <c r="C29" s="172"/>
      <c r="D29" s="30">
        <v>19</v>
      </c>
      <c r="E29" s="31">
        <v>14</v>
      </c>
      <c r="F29" s="31">
        <v>14</v>
      </c>
      <c r="G29" s="31">
        <v>2</v>
      </c>
      <c r="H29" s="32">
        <v>0</v>
      </c>
      <c r="I29" s="33">
        <v>4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20</v>
      </c>
      <c r="E30" s="28">
        <v>13</v>
      </c>
      <c r="F30" s="28">
        <v>13</v>
      </c>
      <c r="G30" s="28">
        <v>1</v>
      </c>
      <c r="H30" s="29">
        <v>1</v>
      </c>
      <c r="I30" s="29">
        <v>5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184</v>
      </c>
      <c r="E31" s="53">
        <f t="shared" si="0"/>
        <v>91</v>
      </c>
      <c r="F31" s="53">
        <f t="shared" si="0"/>
        <v>138</v>
      </c>
      <c r="G31" s="53">
        <f t="shared" si="0"/>
        <v>17</v>
      </c>
      <c r="H31" s="54">
        <f t="shared" si="0"/>
        <v>8</v>
      </c>
      <c r="I31" s="54">
        <f t="shared" si="0"/>
        <v>39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42</v>
      </c>
      <c r="E32" s="50">
        <f>IF(E31=0,"",ROUNDDOWN(E31/SUM($D$31:$H$31)*100,1))</f>
        <v>20.7</v>
      </c>
      <c r="F32" s="50">
        <f>IF(F31=0,"",ROUNDDOWN(F31/SUM($D$31:$H$31)*100,1))</f>
        <v>31.5</v>
      </c>
      <c r="G32" s="50">
        <f>IF(G31=0,"",ROUNDDOWN(G31/SUM($D$31:$H$31)*100,1))</f>
        <v>3.8</v>
      </c>
      <c r="H32" s="51">
        <f>IF(H31=0,"",ROUNDDOWN(H31/SUM($D$31:$H$31)*100,1))</f>
        <v>1.8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H16:I16"/>
    <mergeCell ref="A26:C26"/>
    <mergeCell ref="F19:H19"/>
    <mergeCell ref="A15:A16"/>
    <mergeCell ref="F20:H20"/>
    <mergeCell ref="A30:C30"/>
    <mergeCell ref="A23:C23"/>
    <mergeCell ref="A27:C27"/>
    <mergeCell ref="A28:C28"/>
    <mergeCell ref="A29:C29"/>
    <mergeCell ref="B4:D4"/>
    <mergeCell ref="B5:D5"/>
    <mergeCell ref="A24:C24"/>
    <mergeCell ref="B6:D6"/>
    <mergeCell ref="A19:C19"/>
    <mergeCell ref="A22:C22"/>
    <mergeCell ref="A21:C21"/>
    <mergeCell ref="A25:C25"/>
    <mergeCell ref="A20:C20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46"/>
  <sheetViews>
    <sheetView view="pageBreakPreview" topLeftCell="A19" zoomScaleNormal="100" zoomScaleSheetLayoutView="100" workbookViewId="0">
      <selection activeCell="L19" sqref="L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50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209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 t="s">
        <v>111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8</v>
      </c>
      <c r="D12" s="68" t="s">
        <v>7</v>
      </c>
      <c r="E12" s="15">
        <v>12</v>
      </c>
      <c r="F12" s="71" t="s">
        <v>109</v>
      </c>
      <c r="G12" s="16"/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>
        <v>1</v>
      </c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2</v>
      </c>
      <c r="D14" s="70" t="s">
        <v>15</v>
      </c>
      <c r="E14" s="40">
        <v>2</v>
      </c>
      <c r="F14" s="73" t="s">
        <v>16</v>
      </c>
      <c r="G14" s="39">
        <v>14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2</v>
      </c>
      <c r="F15" s="72" t="s">
        <v>20</v>
      </c>
      <c r="G15" s="41">
        <v>1</v>
      </c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15</v>
      </c>
      <c r="D16" s="70" t="s">
        <v>23</v>
      </c>
      <c r="E16" s="18">
        <v>1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16</v>
      </c>
      <c r="E20" s="44">
        <v>5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9</v>
      </c>
      <c r="E22" s="21">
        <v>7</v>
      </c>
      <c r="F22" s="21">
        <v>4</v>
      </c>
      <c r="G22" s="21">
        <v>0</v>
      </c>
      <c r="H22" s="22">
        <v>1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5</v>
      </c>
      <c r="E23" s="31">
        <v>6</v>
      </c>
      <c r="F23" s="31">
        <v>9</v>
      </c>
      <c r="G23" s="31">
        <v>0</v>
      </c>
      <c r="H23" s="32">
        <v>0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12</v>
      </c>
      <c r="E24" s="31">
        <v>2</v>
      </c>
      <c r="F24" s="31">
        <v>5</v>
      </c>
      <c r="G24" s="31">
        <v>1</v>
      </c>
      <c r="H24" s="32">
        <v>1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9</v>
      </c>
      <c r="E25" s="31">
        <v>6</v>
      </c>
      <c r="F25" s="31">
        <v>3</v>
      </c>
      <c r="G25" s="31">
        <v>0</v>
      </c>
      <c r="H25" s="32">
        <v>3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8</v>
      </c>
      <c r="E26" s="31">
        <v>8</v>
      </c>
      <c r="F26" s="31">
        <v>2</v>
      </c>
      <c r="G26" s="31">
        <v>0</v>
      </c>
      <c r="H26" s="32">
        <v>2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6</v>
      </c>
      <c r="E27" s="31">
        <v>6</v>
      </c>
      <c r="F27" s="31">
        <v>6</v>
      </c>
      <c r="G27" s="31">
        <v>1</v>
      </c>
      <c r="H27" s="32">
        <v>1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>
        <v>7</v>
      </c>
      <c r="E28" s="31">
        <v>7</v>
      </c>
      <c r="F28" s="31">
        <v>5</v>
      </c>
      <c r="G28" s="31">
        <v>0</v>
      </c>
      <c r="H28" s="32">
        <v>2</v>
      </c>
      <c r="I28" s="33">
        <v>0</v>
      </c>
    </row>
    <row r="29" spans="1:9" ht="20.100000000000001" customHeight="1" x14ac:dyDescent="0.15">
      <c r="A29" s="171" t="s">
        <v>44</v>
      </c>
      <c r="B29" s="172"/>
      <c r="C29" s="172"/>
      <c r="D29" s="30">
        <v>6</v>
      </c>
      <c r="E29" s="31">
        <v>8</v>
      </c>
      <c r="F29" s="31">
        <v>5</v>
      </c>
      <c r="G29" s="31">
        <v>0</v>
      </c>
      <c r="H29" s="32">
        <v>2</v>
      </c>
      <c r="I29" s="33">
        <v>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9</v>
      </c>
      <c r="E30" s="28">
        <v>4</v>
      </c>
      <c r="F30" s="28">
        <v>6</v>
      </c>
      <c r="G30" s="28">
        <v>0</v>
      </c>
      <c r="H30" s="29">
        <v>2</v>
      </c>
      <c r="I30" s="29">
        <v>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71</v>
      </c>
      <c r="E31" s="53">
        <f t="shared" si="0"/>
        <v>54</v>
      </c>
      <c r="F31" s="53">
        <f t="shared" si="0"/>
        <v>45</v>
      </c>
      <c r="G31" s="53">
        <f t="shared" si="0"/>
        <v>2</v>
      </c>
      <c r="H31" s="54">
        <f t="shared" si="0"/>
        <v>14</v>
      </c>
      <c r="I31" s="54">
        <f t="shared" si="0"/>
        <v>3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38.1</v>
      </c>
      <c r="E32" s="50">
        <f>IF(E31=0,"",ROUNDDOWN(E31/SUM($D$31:$H$31)*100,1))</f>
        <v>29</v>
      </c>
      <c r="F32" s="50">
        <f>IF(F31=0,"",ROUNDDOWN(F31/SUM($D$31:$H$31)*100,1))</f>
        <v>24.1</v>
      </c>
      <c r="G32" s="50">
        <f>IF(G31=0,"",ROUNDDOWN(G31/SUM($D$31:$H$31)*100,1))</f>
        <v>1</v>
      </c>
      <c r="H32" s="51">
        <f>IF(H31=0,"",ROUNDDOWN(H31/SUM($D$31:$H$31)*100,1))</f>
        <v>7.5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I46"/>
  <sheetViews>
    <sheetView view="pageBreakPreview" topLeftCell="A22" zoomScaleNormal="100" zoomScaleSheetLayoutView="100" workbookViewId="0">
      <selection activeCell="L18" sqref="L1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51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84</v>
      </c>
      <c r="C6" s="201"/>
      <c r="D6" s="202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6</v>
      </c>
      <c r="D12" s="68" t="s">
        <v>7</v>
      </c>
      <c r="E12" s="15">
        <v>8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/>
      <c r="D14" s="70" t="s">
        <v>15</v>
      </c>
      <c r="E14" s="40">
        <v>2</v>
      </c>
      <c r="F14" s="73" t="s">
        <v>16</v>
      </c>
      <c r="G14" s="39">
        <v>12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/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11</v>
      </c>
      <c r="D16" s="70" t="s">
        <v>23</v>
      </c>
      <c r="E16" s="18">
        <v>2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9</v>
      </c>
      <c r="E20" s="44">
        <v>4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6</v>
      </c>
      <c r="E22" s="21">
        <v>1</v>
      </c>
      <c r="F22" s="21">
        <v>7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2</v>
      </c>
      <c r="E23" s="31">
        <v>4</v>
      </c>
      <c r="F23" s="31">
        <v>7</v>
      </c>
      <c r="G23" s="31">
        <v>0</v>
      </c>
      <c r="H23" s="32">
        <v>0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6</v>
      </c>
      <c r="E24" s="31">
        <v>3</v>
      </c>
      <c r="F24" s="31">
        <v>4</v>
      </c>
      <c r="G24" s="31">
        <v>1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3</v>
      </c>
      <c r="F25" s="31">
        <v>4</v>
      </c>
      <c r="G25" s="31">
        <v>1</v>
      </c>
      <c r="H25" s="32">
        <v>1</v>
      </c>
      <c r="I25" s="33">
        <v>3</v>
      </c>
    </row>
    <row r="26" spans="1:9" ht="20.100000000000001" customHeight="1" x14ac:dyDescent="0.15">
      <c r="A26" s="171" t="s">
        <v>33</v>
      </c>
      <c r="B26" s="172"/>
      <c r="C26" s="172"/>
      <c r="D26" s="30">
        <v>4</v>
      </c>
      <c r="E26" s="31">
        <v>2</v>
      </c>
      <c r="F26" s="31">
        <v>5</v>
      </c>
      <c r="G26" s="31">
        <v>0</v>
      </c>
      <c r="H26" s="32">
        <v>0</v>
      </c>
      <c r="I26" s="33">
        <v>3</v>
      </c>
    </row>
    <row r="27" spans="1:9" ht="20.100000000000001" customHeight="1" x14ac:dyDescent="0.15">
      <c r="A27" s="171" t="s">
        <v>35</v>
      </c>
      <c r="B27" s="172"/>
      <c r="C27" s="172"/>
      <c r="D27" s="30">
        <v>5</v>
      </c>
      <c r="E27" s="31">
        <v>2</v>
      </c>
      <c r="F27" s="31">
        <v>5</v>
      </c>
      <c r="G27" s="31">
        <v>0</v>
      </c>
      <c r="H27" s="32">
        <v>0</v>
      </c>
      <c r="I27" s="33">
        <v>2</v>
      </c>
    </row>
    <row r="28" spans="1:9" ht="20.100000000000001" customHeight="1" x14ac:dyDescent="0.15">
      <c r="A28" s="171" t="s">
        <v>36</v>
      </c>
      <c r="B28" s="172"/>
      <c r="C28" s="172"/>
      <c r="D28" s="30">
        <v>7</v>
      </c>
      <c r="E28" s="31"/>
      <c r="F28" s="31">
        <v>5</v>
      </c>
      <c r="G28" s="31">
        <v>0</v>
      </c>
      <c r="H28" s="32">
        <v>0</v>
      </c>
      <c r="I28" s="33">
        <v>2</v>
      </c>
    </row>
    <row r="29" spans="1:9" ht="20.100000000000001" customHeight="1" x14ac:dyDescent="0.15">
      <c r="A29" s="171" t="s">
        <v>44</v>
      </c>
      <c r="B29" s="172"/>
      <c r="C29" s="172"/>
      <c r="D29" s="30">
        <v>3</v>
      </c>
      <c r="E29" s="31">
        <v>4</v>
      </c>
      <c r="F29" s="31">
        <v>5</v>
      </c>
      <c r="G29" s="31">
        <v>0</v>
      </c>
      <c r="H29" s="32">
        <v>0</v>
      </c>
      <c r="I29" s="33">
        <v>2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3</v>
      </c>
      <c r="F30" s="28">
        <v>4</v>
      </c>
      <c r="G30" s="28">
        <v>0</v>
      </c>
      <c r="H30" s="29">
        <v>1</v>
      </c>
      <c r="I30" s="29">
        <v>2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39</v>
      </c>
      <c r="E31" s="53">
        <f t="shared" si="0"/>
        <v>22</v>
      </c>
      <c r="F31" s="53">
        <f t="shared" si="0"/>
        <v>46</v>
      </c>
      <c r="G31" s="53">
        <f t="shared" si="0"/>
        <v>2</v>
      </c>
      <c r="H31" s="54">
        <f t="shared" si="0"/>
        <v>2</v>
      </c>
      <c r="I31" s="54">
        <f t="shared" si="0"/>
        <v>15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35.1</v>
      </c>
      <c r="E32" s="50">
        <f>IF(E31=0,"",ROUNDDOWN(E31/SUM($D$31:$H$31)*100,1))</f>
        <v>19.8</v>
      </c>
      <c r="F32" s="50">
        <f>IF(F31=0,"",ROUNDDOWN(F31/SUM($D$31:$H$31)*100,1))</f>
        <v>41.4</v>
      </c>
      <c r="G32" s="50">
        <f>IF(G31=0,"",ROUNDDOWN(G31/SUM($D$31:$H$31)*100,1))</f>
        <v>1.8</v>
      </c>
      <c r="H32" s="51">
        <f>IF(H31=0,"",ROUNDDOWN(H31/SUM($D$31:$H$31)*100,1))</f>
        <v>1.8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I46"/>
  <sheetViews>
    <sheetView view="pageBreakPreview" topLeftCell="A25" zoomScaleNormal="100" zoomScaleSheetLayoutView="100" workbookViewId="0">
      <selection activeCell="K22" sqref="K22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52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152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31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4</v>
      </c>
      <c r="D12" s="68" t="s">
        <v>7</v>
      </c>
      <c r="E12" s="15">
        <v>6</v>
      </c>
      <c r="F12" s="71" t="s">
        <v>109</v>
      </c>
      <c r="G12" s="16">
        <v>4</v>
      </c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/>
      <c r="F14" s="73" t="s">
        <v>16</v>
      </c>
      <c r="G14" s="39">
        <v>10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3</v>
      </c>
      <c r="F15" s="72" t="s">
        <v>20</v>
      </c>
      <c r="G15" s="41"/>
      <c r="H15" s="72" t="s">
        <v>21</v>
      </c>
      <c r="I15" s="41">
        <v>2</v>
      </c>
    </row>
    <row r="16" spans="1:9" ht="20.100000000000001" customHeight="1" thickBot="1" x14ac:dyDescent="0.2">
      <c r="A16" s="193"/>
      <c r="B16" s="67" t="s">
        <v>22</v>
      </c>
      <c r="C16" s="17">
        <v>8</v>
      </c>
      <c r="D16" s="70" t="s">
        <v>23</v>
      </c>
      <c r="E16" s="18">
        <v>2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11</v>
      </c>
      <c r="E20" s="44">
        <v>4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9</v>
      </c>
      <c r="E22" s="21">
        <v>1</v>
      </c>
      <c r="F22" s="21">
        <v>5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9</v>
      </c>
      <c r="E23" s="31">
        <v>0</v>
      </c>
      <c r="F23" s="31">
        <v>6</v>
      </c>
      <c r="G23" s="31">
        <v>0</v>
      </c>
      <c r="H23" s="32">
        <v>0</v>
      </c>
      <c r="I23" s="33">
        <v>0</v>
      </c>
    </row>
    <row r="24" spans="1:9" ht="20.100000000000001" customHeight="1" x14ac:dyDescent="0.15">
      <c r="A24" s="171" t="s">
        <v>31</v>
      </c>
      <c r="B24" s="172"/>
      <c r="C24" s="172"/>
      <c r="D24" s="30">
        <v>11</v>
      </c>
      <c r="E24" s="31">
        <v>2</v>
      </c>
      <c r="F24" s="31">
        <v>2</v>
      </c>
      <c r="G24" s="31">
        <v>0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8</v>
      </c>
      <c r="E25" s="31">
        <v>2</v>
      </c>
      <c r="F25" s="31">
        <v>5</v>
      </c>
      <c r="G25" s="31">
        <v>0</v>
      </c>
      <c r="H25" s="32">
        <v>0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10</v>
      </c>
      <c r="E26" s="31">
        <v>2</v>
      </c>
      <c r="F26" s="31">
        <v>3</v>
      </c>
      <c r="G26" s="31">
        <v>0</v>
      </c>
      <c r="H26" s="32">
        <v>0</v>
      </c>
      <c r="I26" s="33">
        <v>0</v>
      </c>
    </row>
    <row r="27" spans="1:9" ht="20.100000000000001" customHeight="1" x14ac:dyDescent="0.15">
      <c r="A27" s="171" t="s">
        <v>35</v>
      </c>
      <c r="B27" s="172"/>
      <c r="C27" s="172"/>
      <c r="D27" s="30">
        <v>6</v>
      </c>
      <c r="E27" s="31">
        <v>2</v>
      </c>
      <c r="F27" s="31">
        <v>5</v>
      </c>
      <c r="G27" s="31">
        <v>2</v>
      </c>
      <c r="H27" s="32">
        <v>0</v>
      </c>
      <c r="I27" s="33">
        <v>0</v>
      </c>
    </row>
    <row r="28" spans="1:9" ht="20.100000000000001" customHeight="1" x14ac:dyDescent="0.15">
      <c r="A28" s="171" t="s">
        <v>36</v>
      </c>
      <c r="B28" s="172"/>
      <c r="C28" s="172"/>
      <c r="D28" s="30">
        <v>3</v>
      </c>
      <c r="E28" s="31">
        <v>1</v>
      </c>
      <c r="F28" s="31">
        <v>6</v>
      </c>
      <c r="G28" s="31">
        <v>0</v>
      </c>
      <c r="H28" s="32">
        <v>1</v>
      </c>
      <c r="I28" s="33">
        <v>4</v>
      </c>
    </row>
    <row r="29" spans="1:9" ht="20.100000000000001" customHeight="1" x14ac:dyDescent="0.15">
      <c r="A29" s="171" t="s">
        <v>44</v>
      </c>
      <c r="B29" s="172"/>
      <c r="C29" s="172"/>
      <c r="D29" s="30">
        <v>8</v>
      </c>
      <c r="E29" s="31">
        <v>1</v>
      </c>
      <c r="F29" s="31">
        <v>6</v>
      </c>
      <c r="G29" s="31">
        <v>0</v>
      </c>
      <c r="H29" s="32">
        <v>0</v>
      </c>
      <c r="I29" s="33">
        <v>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8</v>
      </c>
      <c r="E30" s="28">
        <v>2</v>
      </c>
      <c r="F30" s="28">
        <v>4</v>
      </c>
      <c r="G30" s="28">
        <v>1</v>
      </c>
      <c r="H30" s="29">
        <v>0</v>
      </c>
      <c r="I30" s="29">
        <v>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72</v>
      </c>
      <c r="E31" s="53">
        <f t="shared" si="0"/>
        <v>13</v>
      </c>
      <c r="F31" s="53">
        <f t="shared" si="0"/>
        <v>42</v>
      </c>
      <c r="G31" s="53">
        <f t="shared" si="0"/>
        <v>3</v>
      </c>
      <c r="H31" s="54">
        <f t="shared" si="0"/>
        <v>1</v>
      </c>
      <c r="I31" s="54">
        <f t="shared" si="0"/>
        <v>4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54.9</v>
      </c>
      <c r="E32" s="50">
        <f>IF(E31=0,"",ROUNDDOWN(E31/SUM($D$31:$H$31)*100,1))</f>
        <v>9.9</v>
      </c>
      <c r="F32" s="50">
        <f>IF(F31=0,"",ROUNDDOWN(F31/SUM($D$31:$H$31)*100,1))</f>
        <v>32</v>
      </c>
      <c r="G32" s="55">
        <f>IF(G31=0,"",ROUNDDOWN(G31/SUM($D$31:$H$31)*100,1))</f>
        <v>2.2000000000000002</v>
      </c>
      <c r="H32" s="51">
        <f>IF(H31=0,"",ROUNDDOWN(H31/SUM($D$31:$H$31)*100,1))</f>
        <v>0.7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I46"/>
  <sheetViews>
    <sheetView view="pageBreakPreview" topLeftCell="A28" zoomScaleNormal="100" zoomScaleSheetLayoutView="100" workbookViewId="0">
      <selection activeCell="K19" sqref="K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102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21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19</v>
      </c>
      <c r="C9" s="2"/>
      <c r="D9" s="2"/>
    </row>
    <row r="10" spans="1:9" ht="20.100000000000001" customHeight="1" thickBot="1" x14ac:dyDescent="0.2">
      <c r="A10" s="63" t="s">
        <v>4</v>
      </c>
      <c r="B10" s="19">
        <f>SUM(C12,E12,G12)</f>
        <v>7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4</v>
      </c>
      <c r="D12" s="68" t="s">
        <v>7</v>
      </c>
      <c r="E12" s="15">
        <v>3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2</v>
      </c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1</v>
      </c>
      <c r="D14" s="70" t="s">
        <v>15</v>
      </c>
      <c r="E14" s="40"/>
      <c r="F14" s="73" t="s">
        <v>16</v>
      </c>
      <c r="G14" s="39">
        <v>3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3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3</v>
      </c>
      <c r="D16" s="70" t="s">
        <v>23</v>
      </c>
      <c r="E16" s="18"/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5</v>
      </c>
      <c r="E20" s="44">
        <v>2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2</v>
      </c>
      <c r="E22" s="21">
        <v>1</v>
      </c>
      <c r="F22" s="21">
        <v>3</v>
      </c>
      <c r="G22" s="21">
        <v>0</v>
      </c>
      <c r="H22" s="22">
        <v>0</v>
      </c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1</v>
      </c>
      <c r="E23" s="31">
        <v>0</v>
      </c>
      <c r="F23" s="31">
        <v>5</v>
      </c>
      <c r="G23" s="31">
        <v>0</v>
      </c>
      <c r="H23" s="32">
        <v>0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1</v>
      </c>
      <c r="E24" s="31">
        <v>2</v>
      </c>
      <c r="F24" s="31">
        <v>3</v>
      </c>
      <c r="G24" s="31">
        <v>1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1</v>
      </c>
      <c r="E25" s="31">
        <v>0</v>
      </c>
      <c r="F25" s="31">
        <v>6</v>
      </c>
      <c r="G25" s="31">
        <v>0</v>
      </c>
      <c r="H25" s="32">
        <v>0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1</v>
      </c>
      <c r="E26" s="31">
        <v>0</v>
      </c>
      <c r="F26" s="31">
        <v>5</v>
      </c>
      <c r="G26" s="31">
        <v>0</v>
      </c>
      <c r="H26" s="32">
        <v>0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1</v>
      </c>
      <c r="E27" s="31">
        <v>0</v>
      </c>
      <c r="F27" s="31">
        <v>6</v>
      </c>
      <c r="G27" s="31">
        <v>0</v>
      </c>
      <c r="H27" s="32">
        <v>0</v>
      </c>
      <c r="I27" s="38">
        <v>0</v>
      </c>
    </row>
    <row r="28" spans="1:9" ht="20.100000000000001" customHeight="1" x14ac:dyDescent="0.15">
      <c r="A28" s="171" t="s">
        <v>36</v>
      </c>
      <c r="B28" s="172"/>
      <c r="C28" s="172"/>
      <c r="D28" s="30">
        <v>0</v>
      </c>
      <c r="E28" s="31">
        <v>0</v>
      </c>
      <c r="F28" s="31">
        <v>5</v>
      </c>
      <c r="G28" s="31">
        <v>0</v>
      </c>
      <c r="H28" s="32">
        <v>0</v>
      </c>
      <c r="I28" s="33">
        <v>2</v>
      </c>
    </row>
    <row r="29" spans="1:9" ht="20.100000000000001" customHeight="1" x14ac:dyDescent="0.15">
      <c r="A29" s="171" t="s">
        <v>44</v>
      </c>
      <c r="B29" s="172"/>
      <c r="C29" s="172"/>
      <c r="D29" s="30">
        <v>0</v>
      </c>
      <c r="E29" s="31">
        <v>1</v>
      </c>
      <c r="F29" s="31">
        <v>4</v>
      </c>
      <c r="G29" s="31">
        <v>0</v>
      </c>
      <c r="H29" s="32">
        <v>0</v>
      </c>
      <c r="I29" s="33">
        <v>2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0</v>
      </c>
      <c r="E30" s="28">
        <v>0</v>
      </c>
      <c r="F30" s="28">
        <v>4</v>
      </c>
      <c r="G30" s="28">
        <v>1</v>
      </c>
      <c r="H30" s="29">
        <v>0</v>
      </c>
      <c r="I30" s="29">
        <v>2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7</v>
      </c>
      <c r="E31" s="53">
        <f t="shared" si="0"/>
        <v>4</v>
      </c>
      <c r="F31" s="53">
        <f>SUM(F22:F30)</f>
        <v>41</v>
      </c>
      <c r="G31" s="53">
        <f t="shared" si="0"/>
        <v>2</v>
      </c>
      <c r="H31" s="54">
        <f t="shared" si="0"/>
        <v>0</v>
      </c>
      <c r="I31" s="54">
        <f t="shared" si="0"/>
        <v>9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12.9</v>
      </c>
      <c r="E32" s="50">
        <f>IF(E31=0,"",ROUNDDOWN(E31/SUM($D$31:$H$31)*100,1))</f>
        <v>7.4</v>
      </c>
      <c r="F32" s="50">
        <f>IF(F31=0,"",ROUNDDOWN(F31/SUM($D$31:$H$31)*100,1))</f>
        <v>75.900000000000006</v>
      </c>
      <c r="G32" s="50">
        <f>IF(G31=0,"",ROUNDDOWN(G31/SUM($D$31:$H$31)*100,1))</f>
        <v>3.7</v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I46"/>
  <sheetViews>
    <sheetView view="pageBreakPreview" topLeftCell="A16" zoomScaleNormal="100" zoomScaleSheetLayoutView="100" workbookViewId="0">
      <selection activeCell="L18" sqref="L1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53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303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61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9</v>
      </c>
      <c r="D12" s="68" t="s">
        <v>7</v>
      </c>
      <c r="E12" s="15">
        <v>17</v>
      </c>
      <c r="F12" s="71" t="s">
        <v>109</v>
      </c>
      <c r="G12" s="16"/>
      <c r="H12" s="71" t="s">
        <v>8</v>
      </c>
      <c r="I12" s="16">
        <v>3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2</v>
      </c>
    </row>
    <row r="14" spans="1:9" ht="20.100000000000001" customHeight="1" thickBot="1" x14ac:dyDescent="0.2">
      <c r="A14" s="193"/>
      <c r="B14" s="67" t="s">
        <v>14</v>
      </c>
      <c r="C14" s="39">
        <v>4</v>
      </c>
      <c r="D14" s="70" t="s">
        <v>15</v>
      </c>
      <c r="E14" s="40">
        <v>4</v>
      </c>
      <c r="F14" s="73" t="s">
        <v>16</v>
      </c>
      <c r="G14" s="39">
        <v>18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8</v>
      </c>
      <c r="F15" s="72" t="s">
        <v>20</v>
      </c>
      <c r="G15" s="41"/>
      <c r="H15" s="72" t="s">
        <v>21</v>
      </c>
      <c r="I15" s="41">
        <v>5</v>
      </c>
    </row>
    <row r="16" spans="1:9" ht="20.100000000000001" customHeight="1" thickBot="1" x14ac:dyDescent="0.2">
      <c r="A16" s="193"/>
      <c r="B16" s="67" t="s">
        <v>22</v>
      </c>
      <c r="C16" s="17">
        <v>11</v>
      </c>
      <c r="D16" s="70" t="s">
        <v>23</v>
      </c>
      <c r="E16" s="18">
        <v>5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29</v>
      </c>
      <c r="E20" s="44"/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18</v>
      </c>
      <c r="E22" s="21">
        <v>6</v>
      </c>
      <c r="F22" s="21">
        <v>5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11</v>
      </c>
      <c r="E23" s="31">
        <v>5</v>
      </c>
      <c r="F23" s="31">
        <v>9</v>
      </c>
      <c r="G23" s="31">
        <v>4</v>
      </c>
      <c r="H23" s="32">
        <v>0</v>
      </c>
      <c r="I23" s="33">
        <v>0</v>
      </c>
    </row>
    <row r="24" spans="1:9" ht="20.100000000000001" customHeight="1" x14ac:dyDescent="0.15">
      <c r="A24" s="171" t="s">
        <v>31</v>
      </c>
      <c r="B24" s="172"/>
      <c r="C24" s="172"/>
      <c r="D24" s="30">
        <v>14</v>
      </c>
      <c r="E24" s="31">
        <v>12</v>
      </c>
      <c r="F24" s="31">
        <v>2</v>
      </c>
      <c r="G24" s="31">
        <v>0</v>
      </c>
      <c r="H24" s="32">
        <v>1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11</v>
      </c>
      <c r="E25" s="31">
        <v>10</v>
      </c>
      <c r="F25" s="31">
        <v>6</v>
      </c>
      <c r="G25" s="31">
        <v>2</v>
      </c>
      <c r="H25" s="32">
        <v>0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13</v>
      </c>
      <c r="E26" s="31">
        <v>9</v>
      </c>
      <c r="F26" s="31">
        <v>7</v>
      </c>
      <c r="G26" s="31">
        <v>0</v>
      </c>
      <c r="H26" s="32">
        <v>0</v>
      </c>
      <c r="I26" s="33">
        <v>0</v>
      </c>
    </row>
    <row r="27" spans="1:9" ht="20.100000000000001" customHeight="1" x14ac:dyDescent="0.15">
      <c r="A27" s="171" t="s">
        <v>35</v>
      </c>
      <c r="B27" s="172"/>
      <c r="C27" s="172"/>
      <c r="D27" s="30">
        <v>8</v>
      </c>
      <c r="E27" s="31">
        <v>5</v>
      </c>
      <c r="F27" s="31">
        <v>13</v>
      </c>
      <c r="G27" s="31">
        <v>2</v>
      </c>
      <c r="H27" s="32">
        <v>1</v>
      </c>
      <c r="I27" s="38">
        <v>0</v>
      </c>
    </row>
    <row r="28" spans="1:9" ht="20.100000000000001" customHeight="1" x14ac:dyDescent="0.15">
      <c r="A28" s="171" t="s">
        <v>36</v>
      </c>
      <c r="B28" s="172"/>
      <c r="C28" s="172"/>
      <c r="D28" s="30">
        <v>6</v>
      </c>
      <c r="E28" s="31">
        <v>5</v>
      </c>
      <c r="F28" s="31">
        <v>12</v>
      </c>
      <c r="G28" s="31">
        <v>1</v>
      </c>
      <c r="H28" s="32">
        <v>0</v>
      </c>
      <c r="I28" s="33">
        <v>5</v>
      </c>
    </row>
    <row r="29" spans="1:9" ht="20.100000000000001" customHeight="1" x14ac:dyDescent="0.15">
      <c r="A29" s="171" t="s">
        <v>44</v>
      </c>
      <c r="B29" s="172"/>
      <c r="C29" s="172"/>
      <c r="D29" s="30">
        <v>10</v>
      </c>
      <c r="E29" s="31">
        <v>6</v>
      </c>
      <c r="F29" s="31">
        <v>11</v>
      </c>
      <c r="G29" s="31">
        <v>1</v>
      </c>
      <c r="H29" s="32">
        <v>1</v>
      </c>
      <c r="I29" s="33">
        <v>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9</v>
      </c>
      <c r="E30" s="28">
        <v>10</v>
      </c>
      <c r="F30" s="28">
        <v>8</v>
      </c>
      <c r="G30" s="28">
        <v>2</v>
      </c>
      <c r="H30" s="29">
        <v>0</v>
      </c>
      <c r="I30" s="29">
        <v>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100</v>
      </c>
      <c r="E31" s="53">
        <f t="shared" si="0"/>
        <v>68</v>
      </c>
      <c r="F31" s="53">
        <f t="shared" si="0"/>
        <v>73</v>
      </c>
      <c r="G31" s="53">
        <f t="shared" si="0"/>
        <v>12</v>
      </c>
      <c r="H31" s="54">
        <f t="shared" si="0"/>
        <v>3</v>
      </c>
      <c r="I31" s="54">
        <f t="shared" si="0"/>
        <v>5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39</v>
      </c>
      <c r="E32" s="50">
        <f>IF(E31=0,"",ROUNDDOWN(E31/SUM($D$31:$H$31)*100,1))</f>
        <v>26.5</v>
      </c>
      <c r="F32" s="50">
        <f>IF(F31=0,"",ROUNDDOWN(F31/SUM($D$31:$H$31)*100,1))</f>
        <v>28.5</v>
      </c>
      <c r="G32" s="50">
        <f>IF(G31=0,"",ROUNDDOWN(G31/SUM($D$31:$H$31)*100,1))</f>
        <v>4.5999999999999996</v>
      </c>
      <c r="H32" s="51">
        <f>IF(H31=0,"",ROUNDDOWN(H31/SUM($D$31:$H$31)*100,1))</f>
        <v>1.1000000000000001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I46"/>
  <sheetViews>
    <sheetView view="pageBreakPreview" topLeftCell="A28" zoomScaleNormal="100" zoomScaleSheetLayoutView="100" workbookViewId="0">
      <selection activeCell="L17" sqref="L17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54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145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29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6</v>
      </c>
      <c r="D12" s="68" t="s">
        <v>7</v>
      </c>
      <c r="E12" s="15">
        <v>9</v>
      </c>
      <c r="F12" s="71" t="s">
        <v>109</v>
      </c>
      <c r="G12" s="16">
        <v>1</v>
      </c>
      <c r="H12" s="71" t="s">
        <v>8</v>
      </c>
      <c r="I12" s="16">
        <v>2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/>
      <c r="F14" s="73" t="s">
        <v>16</v>
      </c>
      <c r="G14" s="39">
        <v>15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13</v>
      </c>
      <c r="D16" s="70" t="s">
        <v>23</v>
      </c>
      <c r="E16" s="18">
        <v>2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15</v>
      </c>
      <c r="E20" s="44">
        <v>3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6</v>
      </c>
      <c r="E22" s="21">
        <v>5</v>
      </c>
      <c r="F22" s="21">
        <v>5</v>
      </c>
      <c r="G22" s="21">
        <v>0</v>
      </c>
      <c r="H22" s="22">
        <v>0</v>
      </c>
      <c r="I22" s="23">
        <v>2</v>
      </c>
    </row>
    <row r="23" spans="1:9" ht="20.100000000000001" customHeight="1" x14ac:dyDescent="0.15">
      <c r="A23" s="171" t="s">
        <v>34</v>
      </c>
      <c r="B23" s="172"/>
      <c r="C23" s="172"/>
      <c r="D23" s="30">
        <v>4</v>
      </c>
      <c r="E23" s="31">
        <v>4</v>
      </c>
      <c r="F23" s="31">
        <v>9</v>
      </c>
      <c r="G23" s="31">
        <v>0</v>
      </c>
      <c r="H23" s="32">
        <v>0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7</v>
      </c>
      <c r="E24" s="31">
        <v>4</v>
      </c>
      <c r="F24" s="31">
        <v>6</v>
      </c>
      <c r="G24" s="31">
        <v>1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4</v>
      </c>
      <c r="F25" s="31">
        <v>8</v>
      </c>
      <c r="G25" s="31">
        <v>3</v>
      </c>
      <c r="H25" s="32">
        <v>1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4</v>
      </c>
      <c r="E26" s="31">
        <v>7</v>
      </c>
      <c r="F26" s="31">
        <v>6</v>
      </c>
      <c r="G26" s="31">
        <v>0</v>
      </c>
      <c r="H26" s="32">
        <v>0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3</v>
      </c>
      <c r="E27" s="31">
        <v>4</v>
      </c>
      <c r="F27" s="31">
        <v>7</v>
      </c>
      <c r="G27" s="31">
        <v>3</v>
      </c>
      <c r="H27" s="32">
        <v>1</v>
      </c>
      <c r="I27" s="33">
        <v>0</v>
      </c>
    </row>
    <row r="28" spans="1:9" ht="20.100000000000001" customHeight="1" x14ac:dyDescent="0.15">
      <c r="A28" s="171" t="s">
        <v>36</v>
      </c>
      <c r="B28" s="172"/>
      <c r="C28" s="172"/>
      <c r="D28" s="30">
        <v>4</v>
      </c>
      <c r="E28" s="31">
        <v>5</v>
      </c>
      <c r="F28" s="31">
        <v>6</v>
      </c>
      <c r="G28" s="31">
        <v>0</v>
      </c>
      <c r="H28" s="32">
        <v>2</v>
      </c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5</v>
      </c>
      <c r="E29" s="31">
        <v>4</v>
      </c>
      <c r="F29" s="31">
        <v>7</v>
      </c>
      <c r="G29" s="31">
        <v>0</v>
      </c>
      <c r="H29" s="32">
        <v>1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4</v>
      </c>
      <c r="F30" s="28">
        <v>9</v>
      </c>
      <c r="G30" s="28">
        <v>0</v>
      </c>
      <c r="H30" s="29">
        <v>0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39</v>
      </c>
      <c r="E31" s="53">
        <f t="shared" si="0"/>
        <v>41</v>
      </c>
      <c r="F31" s="53">
        <f t="shared" si="0"/>
        <v>63</v>
      </c>
      <c r="G31" s="53">
        <f t="shared" si="0"/>
        <v>7</v>
      </c>
      <c r="H31" s="54">
        <f t="shared" si="0"/>
        <v>5</v>
      </c>
      <c r="I31" s="54">
        <f t="shared" si="0"/>
        <v>7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25.1</v>
      </c>
      <c r="E32" s="50">
        <f>IF(E31=0,"",ROUNDDOWN(E31/SUM($D$31:$H$31)*100,1))</f>
        <v>26.4</v>
      </c>
      <c r="F32" s="50">
        <f>IF(F31=0,"",ROUNDDOWN(F31/SUM($D$31:$H$31)*100,1))</f>
        <v>40.6</v>
      </c>
      <c r="G32" s="50">
        <f>IF(G31=0,"",ROUNDDOWN(G31/SUM($D$31:$H$31)*100,1))</f>
        <v>4.5</v>
      </c>
      <c r="H32" s="51">
        <f>IF(H31=0,"",ROUNDDOWN(H31/SUM($D$31:$H$31)*100,1))</f>
        <v>3.2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I46"/>
  <sheetViews>
    <sheetView view="pageBreakPreview" topLeftCell="A13" zoomScaleNormal="100" zoomScaleSheetLayoutView="100" workbookViewId="0">
      <selection activeCell="K19" sqref="K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55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114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23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2</v>
      </c>
      <c r="D12" s="68" t="s">
        <v>7</v>
      </c>
      <c r="E12" s="15">
        <v>9</v>
      </c>
      <c r="F12" s="71" t="s">
        <v>109</v>
      </c>
      <c r="G12" s="16">
        <v>1</v>
      </c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1</v>
      </c>
      <c r="D14" s="70" t="s">
        <v>15</v>
      </c>
      <c r="E14" s="40"/>
      <c r="F14" s="73" t="s">
        <v>16</v>
      </c>
      <c r="G14" s="39">
        <v>10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1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8</v>
      </c>
      <c r="D16" s="70" t="s">
        <v>23</v>
      </c>
      <c r="E16" s="18">
        <v>2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9</v>
      </c>
      <c r="E20" s="44">
        <v>4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4</v>
      </c>
      <c r="E22" s="21">
        <v>4</v>
      </c>
      <c r="F22" s="21">
        <v>5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2</v>
      </c>
      <c r="E23" s="31">
        <v>1</v>
      </c>
      <c r="F23" s="31">
        <v>8</v>
      </c>
      <c r="G23" s="31">
        <v>1</v>
      </c>
      <c r="H23" s="32">
        <v>0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6</v>
      </c>
      <c r="E24" s="31">
        <v>4</v>
      </c>
      <c r="F24" s="31">
        <v>1</v>
      </c>
      <c r="G24" s="31">
        <v>1</v>
      </c>
      <c r="H24" s="32">
        <v>0</v>
      </c>
      <c r="I24" s="33">
        <v>1</v>
      </c>
    </row>
    <row r="25" spans="1:9" ht="20.100000000000001" customHeight="1" x14ac:dyDescent="0.15">
      <c r="A25" s="171" t="s">
        <v>32</v>
      </c>
      <c r="B25" s="172"/>
      <c r="C25" s="172"/>
      <c r="D25" s="30">
        <v>3</v>
      </c>
      <c r="E25" s="31">
        <v>3</v>
      </c>
      <c r="F25" s="31">
        <v>5</v>
      </c>
      <c r="G25" s="31">
        <v>1</v>
      </c>
      <c r="H25" s="32">
        <v>0</v>
      </c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>
        <v>4</v>
      </c>
      <c r="F26" s="31">
        <v>3</v>
      </c>
      <c r="G26" s="31">
        <v>2</v>
      </c>
      <c r="H26" s="32">
        <v>0</v>
      </c>
      <c r="I26" s="33">
        <v>2</v>
      </c>
    </row>
    <row r="27" spans="1:9" ht="20.100000000000001" customHeight="1" x14ac:dyDescent="0.15">
      <c r="A27" s="171" t="s">
        <v>35</v>
      </c>
      <c r="B27" s="172"/>
      <c r="C27" s="172"/>
      <c r="D27" s="30">
        <v>2</v>
      </c>
      <c r="E27" s="31">
        <v>4</v>
      </c>
      <c r="F27" s="31">
        <v>3</v>
      </c>
      <c r="G27" s="31">
        <v>1</v>
      </c>
      <c r="H27" s="32">
        <v>0</v>
      </c>
      <c r="I27" s="33">
        <v>3</v>
      </c>
    </row>
    <row r="28" spans="1:9" ht="20.100000000000001" customHeight="1" x14ac:dyDescent="0.15">
      <c r="A28" s="171" t="s">
        <v>36</v>
      </c>
      <c r="B28" s="172"/>
      <c r="C28" s="172"/>
      <c r="D28" s="30">
        <v>2</v>
      </c>
      <c r="E28" s="31">
        <v>3</v>
      </c>
      <c r="F28" s="31">
        <v>5</v>
      </c>
      <c r="G28" s="31">
        <v>0</v>
      </c>
      <c r="H28" s="32">
        <v>0</v>
      </c>
      <c r="I28" s="33">
        <v>3</v>
      </c>
    </row>
    <row r="29" spans="1:9" ht="20.100000000000001" customHeight="1" x14ac:dyDescent="0.15">
      <c r="A29" s="171" t="s">
        <v>44</v>
      </c>
      <c r="B29" s="172"/>
      <c r="C29" s="172"/>
      <c r="D29" s="30">
        <v>0</v>
      </c>
      <c r="E29" s="31">
        <v>2</v>
      </c>
      <c r="F29" s="31">
        <v>6</v>
      </c>
      <c r="G29" s="31">
        <v>3</v>
      </c>
      <c r="H29" s="32">
        <v>0</v>
      </c>
      <c r="I29" s="33">
        <v>2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</v>
      </c>
      <c r="E30" s="28">
        <v>3</v>
      </c>
      <c r="F30" s="28">
        <v>3</v>
      </c>
      <c r="G30" s="28">
        <v>3</v>
      </c>
      <c r="H30" s="29">
        <v>0</v>
      </c>
      <c r="I30" s="29">
        <v>3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22</v>
      </c>
      <c r="E31" s="53">
        <f t="shared" si="0"/>
        <v>28</v>
      </c>
      <c r="F31" s="53">
        <f t="shared" si="0"/>
        <v>39</v>
      </c>
      <c r="G31" s="53">
        <f t="shared" si="0"/>
        <v>12</v>
      </c>
      <c r="H31" s="54">
        <f t="shared" si="0"/>
        <v>0</v>
      </c>
      <c r="I31" s="54">
        <f t="shared" si="0"/>
        <v>16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21.7</v>
      </c>
      <c r="E32" s="50">
        <f>IF(E31=0,"",ROUNDDOWN(E31/SUM($D$31:$H$31)*100,1))</f>
        <v>27.7</v>
      </c>
      <c r="F32" s="50">
        <f>IF(F31=0,"",ROUNDDOWN(F31/SUM($D$31:$H$31)*100,1))</f>
        <v>38.6</v>
      </c>
      <c r="G32" s="50">
        <f>IF(G31=0,"",ROUNDDOWN(G31/SUM($D$31:$H$31)*100,1))</f>
        <v>11.8</v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I46"/>
  <sheetViews>
    <sheetView view="pageBreakPreview" topLeftCell="A25" zoomScaleNormal="100" zoomScaleSheetLayoutView="100" workbookViewId="0">
      <selection activeCell="K21" sqref="K21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69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53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6</v>
      </c>
      <c r="D12" s="68" t="s">
        <v>7</v>
      </c>
      <c r="E12" s="15">
        <v>5</v>
      </c>
      <c r="F12" s="71" t="s">
        <v>109</v>
      </c>
      <c r="G12" s="16"/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>
        <v>1</v>
      </c>
      <c r="F14" s="73" t="s">
        <v>16</v>
      </c>
      <c r="G14" s="39">
        <v>6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4</v>
      </c>
      <c r="F15" s="72" t="s">
        <v>20</v>
      </c>
      <c r="G15" s="41">
        <v>1</v>
      </c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4</v>
      </c>
      <c r="D16" s="70" t="s">
        <v>23</v>
      </c>
      <c r="E16" s="18">
        <v>1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12</v>
      </c>
      <c r="E20" s="44"/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5</v>
      </c>
      <c r="E22" s="21">
        <v>2</v>
      </c>
      <c r="F22" s="21">
        <v>4</v>
      </c>
      <c r="G22" s="21">
        <v>0</v>
      </c>
      <c r="H22" s="22">
        <v>1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1</v>
      </c>
      <c r="E23" s="31">
        <v>2</v>
      </c>
      <c r="F23" s="31">
        <v>7</v>
      </c>
      <c r="G23" s="31">
        <v>0</v>
      </c>
      <c r="H23" s="32">
        <v>1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3</v>
      </c>
      <c r="E24" s="31">
        <v>7</v>
      </c>
      <c r="F24" s="31">
        <v>1</v>
      </c>
      <c r="G24" s="31">
        <v>0</v>
      </c>
      <c r="H24" s="32">
        <v>0</v>
      </c>
      <c r="I24" s="33">
        <v>1</v>
      </c>
    </row>
    <row r="25" spans="1:9" ht="20.100000000000001" customHeight="1" x14ac:dyDescent="0.15">
      <c r="A25" s="171" t="s">
        <v>32</v>
      </c>
      <c r="B25" s="172"/>
      <c r="C25" s="172"/>
      <c r="D25" s="30">
        <v>3</v>
      </c>
      <c r="E25" s="31">
        <v>5</v>
      </c>
      <c r="F25" s="31">
        <v>3</v>
      </c>
      <c r="G25" s="31">
        <v>0</v>
      </c>
      <c r="H25" s="32">
        <v>1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3</v>
      </c>
      <c r="E26" s="31">
        <v>5</v>
      </c>
      <c r="F26" s="31">
        <v>3</v>
      </c>
      <c r="G26" s="31">
        <v>0</v>
      </c>
      <c r="H26" s="32">
        <v>0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1</v>
      </c>
      <c r="E27" s="31">
        <v>1</v>
      </c>
      <c r="F27" s="31">
        <v>9</v>
      </c>
      <c r="G27" s="31">
        <v>0</v>
      </c>
      <c r="H27" s="32">
        <v>0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>
        <v>1</v>
      </c>
      <c r="E28" s="31">
        <v>2</v>
      </c>
      <c r="F28" s="31">
        <v>5</v>
      </c>
      <c r="G28" s="31">
        <v>2</v>
      </c>
      <c r="H28" s="32">
        <v>0</v>
      </c>
      <c r="I28" s="33">
        <v>2</v>
      </c>
    </row>
    <row r="29" spans="1:9" ht="20.100000000000001" customHeight="1" x14ac:dyDescent="0.15">
      <c r="A29" s="171" t="s">
        <v>44</v>
      </c>
      <c r="B29" s="172"/>
      <c r="C29" s="172"/>
      <c r="D29" s="30">
        <v>2</v>
      </c>
      <c r="E29" s="31">
        <v>3</v>
      </c>
      <c r="F29" s="31">
        <v>4</v>
      </c>
      <c r="G29" s="31">
        <v>1</v>
      </c>
      <c r="H29" s="32">
        <v>1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2</v>
      </c>
      <c r="E30" s="28">
        <v>2</v>
      </c>
      <c r="F30" s="28">
        <v>6</v>
      </c>
      <c r="G30" s="28">
        <v>1</v>
      </c>
      <c r="H30" s="29">
        <v>0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21</v>
      </c>
      <c r="E31" s="53">
        <f t="shared" si="0"/>
        <v>29</v>
      </c>
      <c r="F31" s="53">
        <f t="shared" si="0"/>
        <v>42</v>
      </c>
      <c r="G31" s="53">
        <f t="shared" si="0"/>
        <v>4</v>
      </c>
      <c r="H31" s="54">
        <f t="shared" si="0"/>
        <v>4</v>
      </c>
      <c r="I31" s="54">
        <f t="shared" si="0"/>
        <v>8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21</v>
      </c>
      <c r="E32" s="50">
        <f>IF(E31=0,"",ROUNDDOWN(E31/SUM($D$31:$H$31)*100,1))</f>
        <v>29</v>
      </c>
      <c r="F32" s="50">
        <f>IF(F31=0,"",ROUNDDOWN(F31/SUM($D$31:$H$31)*100,1))</f>
        <v>42</v>
      </c>
      <c r="G32" s="50">
        <f>IF(G31=0,"",ROUNDDOWN(G31/SUM($D$31:$H$31)*100,1))</f>
        <v>4</v>
      </c>
      <c r="H32" s="51">
        <f>IF(H31=0,"",ROUNDDOWN(H31/SUM($D$31:$H$31)*100,1))</f>
        <v>4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I46"/>
  <sheetViews>
    <sheetView view="pageBreakPreview" topLeftCell="A25" zoomScaleNormal="100" zoomScaleSheetLayoutView="100" workbookViewId="0">
      <selection activeCell="K22" sqref="K22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162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80</v>
      </c>
      <c r="C5" s="190"/>
      <c r="D5" s="191"/>
    </row>
    <row r="6" spans="1:9" ht="20.100000000000001" customHeight="1" thickBot="1" x14ac:dyDescent="0.2">
      <c r="A6" s="56" t="s">
        <v>3</v>
      </c>
      <c r="B6" s="186">
        <v>8214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1641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336</v>
      </c>
      <c r="D12" s="68" t="s">
        <v>7</v>
      </c>
      <c r="E12" s="15">
        <v>520</v>
      </c>
      <c r="F12" s="71" t="s">
        <v>109</v>
      </c>
      <c r="G12" s="16">
        <v>13</v>
      </c>
      <c r="H12" s="71" t="s">
        <v>8</v>
      </c>
      <c r="I12" s="16">
        <v>20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9</v>
      </c>
      <c r="H13" s="72" t="s">
        <v>13</v>
      </c>
      <c r="I13" s="41">
        <v>40</v>
      </c>
    </row>
    <row r="14" spans="1:9" ht="20.100000000000001" customHeight="1" thickBot="1" x14ac:dyDescent="0.2">
      <c r="A14" s="193"/>
      <c r="B14" s="67" t="s">
        <v>14</v>
      </c>
      <c r="C14" s="39">
        <v>115</v>
      </c>
      <c r="D14" s="70" t="s">
        <v>15</v>
      </c>
      <c r="E14" s="40">
        <v>89</v>
      </c>
      <c r="F14" s="73" t="s">
        <v>16</v>
      </c>
      <c r="G14" s="39">
        <v>632</v>
      </c>
      <c r="H14" s="73" t="s">
        <v>8</v>
      </c>
      <c r="I14" s="39">
        <v>4</v>
      </c>
    </row>
    <row r="15" spans="1:9" ht="20.100000000000001" customHeight="1" x14ac:dyDescent="0.15">
      <c r="A15" s="192" t="s">
        <v>17</v>
      </c>
      <c r="B15" s="66" t="s">
        <v>18</v>
      </c>
      <c r="C15" s="41">
        <v>24</v>
      </c>
      <c r="D15" s="69" t="s">
        <v>19</v>
      </c>
      <c r="E15" s="42">
        <v>154</v>
      </c>
      <c r="F15" s="72" t="s">
        <v>20</v>
      </c>
      <c r="G15" s="41">
        <v>2</v>
      </c>
      <c r="H15" s="72" t="s">
        <v>21</v>
      </c>
      <c r="I15" s="41">
        <v>91</v>
      </c>
    </row>
    <row r="16" spans="1:9" ht="20.100000000000001" customHeight="1" thickBot="1" x14ac:dyDescent="0.2">
      <c r="A16" s="193"/>
      <c r="B16" s="67" t="s">
        <v>22</v>
      </c>
      <c r="C16" s="17">
        <v>471</v>
      </c>
      <c r="D16" s="70" t="s">
        <v>23</v>
      </c>
      <c r="E16" s="18">
        <v>119</v>
      </c>
      <c r="F16" s="73" t="s">
        <v>8</v>
      </c>
      <c r="G16" s="17">
        <v>28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126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272</v>
      </c>
      <c r="E20" s="44">
        <v>607</v>
      </c>
      <c r="F20" s="163"/>
      <c r="G20" s="164"/>
      <c r="H20" s="165"/>
      <c r="I20" s="45">
        <v>10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287</v>
      </c>
      <c r="E22" s="21">
        <v>179</v>
      </c>
      <c r="F22" s="21">
        <v>384</v>
      </c>
      <c r="G22" s="21">
        <v>22</v>
      </c>
      <c r="H22" s="22">
        <v>5</v>
      </c>
      <c r="I22" s="23">
        <v>12</v>
      </c>
    </row>
    <row r="23" spans="1:9" ht="20.100000000000001" customHeight="1" x14ac:dyDescent="0.15">
      <c r="A23" s="171" t="s">
        <v>34</v>
      </c>
      <c r="B23" s="172"/>
      <c r="C23" s="172"/>
      <c r="D23" s="30">
        <v>183</v>
      </c>
      <c r="E23" s="31">
        <v>152</v>
      </c>
      <c r="F23" s="31">
        <v>463</v>
      </c>
      <c r="G23" s="31">
        <v>19</v>
      </c>
      <c r="H23" s="32">
        <v>10</v>
      </c>
      <c r="I23" s="33">
        <v>62</v>
      </c>
    </row>
    <row r="24" spans="1:9" ht="20.100000000000001" customHeight="1" x14ac:dyDescent="0.15">
      <c r="A24" s="171" t="s">
        <v>31</v>
      </c>
      <c r="B24" s="172"/>
      <c r="C24" s="172"/>
      <c r="D24" s="30">
        <v>339</v>
      </c>
      <c r="E24" s="31">
        <v>246</v>
      </c>
      <c r="F24" s="31">
        <v>249</v>
      </c>
      <c r="G24" s="31">
        <v>20</v>
      </c>
      <c r="H24" s="32">
        <v>19</v>
      </c>
      <c r="I24" s="33">
        <v>16</v>
      </c>
    </row>
    <row r="25" spans="1:9" ht="20.100000000000001" customHeight="1" x14ac:dyDescent="0.15">
      <c r="A25" s="171" t="s">
        <v>32</v>
      </c>
      <c r="B25" s="172"/>
      <c r="C25" s="172"/>
      <c r="D25" s="30">
        <v>272</v>
      </c>
      <c r="E25" s="31">
        <v>216</v>
      </c>
      <c r="F25" s="31">
        <v>269</v>
      </c>
      <c r="G25" s="31">
        <v>24</v>
      </c>
      <c r="H25" s="32">
        <v>32</v>
      </c>
      <c r="I25" s="33">
        <v>76</v>
      </c>
    </row>
    <row r="26" spans="1:9" ht="20.100000000000001" customHeight="1" x14ac:dyDescent="0.15">
      <c r="A26" s="171" t="s">
        <v>33</v>
      </c>
      <c r="B26" s="172"/>
      <c r="C26" s="172"/>
      <c r="D26" s="30">
        <v>282</v>
      </c>
      <c r="E26" s="31">
        <v>199</v>
      </c>
      <c r="F26" s="31">
        <v>282</v>
      </c>
      <c r="G26" s="31">
        <v>35</v>
      </c>
      <c r="H26" s="32">
        <v>17</v>
      </c>
      <c r="I26" s="33">
        <f>84-10</f>
        <v>74</v>
      </c>
    </row>
    <row r="27" spans="1:9" ht="20.100000000000001" customHeight="1" x14ac:dyDescent="0.15">
      <c r="A27" s="171" t="s">
        <v>35</v>
      </c>
      <c r="B27" s="172"/>
      <c r="C27" s="172"/>
      <c r="D27" s="30">
        <v>165</v>
      </c>
      <c r="E27" s="31">
        <v>184</v>
      </c>
      <c r="F27" s="31">
        <v>353</v>
      </c>
      <c r="G27" s="31">
        <v>72</v>
      </c>
      <c r="H27" s="32">
        <v>47</v>
      </c>
      <c r="I27" s="33">
        <v>68</v>
      </c>
    </row>
    <row r="28" spans="1:9" ht="20.100000000000001" customHeight="1" x14ac:dyDescent="0.15">
      <c r="A28" s="171" t="s">
        <v>36</v>
      </c>
      <c r="B28" s="172"/>
      <c r="C28" s="172"/>
      <c r="D28" s="30">
        <v>190</v>
      </c>
      <c r="E28" s="31">
        <v>160</v>
      </c>
      <c r="F28" s="31">
        <v>361</v>
      </c>
      <c r="G28" s="31">
        <v>38</v>
      </c>
      <c r="H28" s="32">
        <v>26</v>
      </c>
      <c r="I28" s="33">
        <v>114</v>
      </c>
    </row>
    <row r="29" spans="1:9" ht="20.100000000000001" customHeight="1" x14ac:dyDescent="0.15">
      <c r="A29" s="171" t="s">
        <v>44</v>
      </c>
      <c r="B29" s="172"/>
      <c r="C29" s="172"/>
      <c r="D29" s="30">
        <v>179</v>
      </c>
      <c r="E29" s="31">
        <v>180</v>
      </c>
      <c r="F29" s="31">
        <v>425</v>
      </c>
      <c r="G29" s="31">
        <v>11</v>
      </c>
      <c r="H29" s="32">
        <v>16</v>
      </c>
      <c r="I29" s="33">
        <v>78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189</v>
      </c>
      <c r="E30" s="28">
        <v>203</v>
      </c>
      <c r="F30" s="28">
        <v>385</v>
      </c>
      <c r="G30" s="28">
        <v>19</v>
      </c>
      <c r="H30" s="29">
        <v>13</v>
      </c>
      <c r="I30" s="29">
        <v>80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46">
        <f t="shared" ref="D31:I31" si="0">SUM(D22:D30)</f>
        <v>2086</v>
      </c>
      <c r="E31" s="47">
        <f t="shared" si="0"/>
        <v>1719</v>
      </c>
      <c r="F31" s="47">
        <f t="shared" si="0"/>
        <v>3171</v>
      </c>
      <c r="G31" s="47">
        <f t="shared" si="0"/>
        <v>260</v>
      </c>
      <c r="H31" s="48">
        <f t="shared" si="0"/>
        <v>185</v>
      </c>
      <c r="I31" s="48">
        <f t="shared" si="0"/>
        <v>580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28.1</v>
      </c>
      <c r="E32" s="50">
        <f>IF(E31=0,"",ROUNDDOWN(E31/SUM($D$31:$H$31)*100,1))</f>
        <v>23.1</v>
      </c>
      <c r="F32" s="50">
        <f>IF(F31=0,"",ROUNDDOWN(F31/SUM($D$31:$H$31)*100,1))</f>
        <v>42.7</v>
      </c>
      <c r="G32" s="50">
        <f>IF(G31=0,"",ROUNDDOWN(G31/SUM($D$31:$H$31)*100,1))</f>
        <v>3.5</v>
      </c>
      <c r="H32" s="51">
        <f>IF(H31=0,"",ROUNDDOWN(H31/SUM($D$31:$H$31)*100,1))</f>
        <v>2.4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I46"/>
  <sheetViews>
    <sheetView view="pageBreakPreview" topLeftCell="A25" zoomScaleNormal="100" zoomScaleSheetLayoutView="100" workbookViewId="0">
      <selection activeCell="L38" sqref="L3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57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80</v>
      </c>
      <c r="C5" s="190"/>
      <c r="D5" s="191"/>
    </row>
    <row r="6" spans="1:9" ht="20.100000000000001" customHeight="1" thickBot="1" x14ac:dyDescent="0.2">
      <c r="A6" s="56" t="s">
        <v>3</v>
      </c>
      <c r="B6" s="186">
        <v>1184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237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38</v>
      </c>
      <c r="D12" s="68" t="s">
        <v>7</v>
      </c>
      <c r="E12" s="15">
        <v>52</v>
      </c>
      <c r="F12" s="71" t="s">
        <v>109</v>
      </c>
      <c r="G12" s="16">
        <v>10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6</v>
      </c>
      <c r="H13" s="72" t="s">
        <v>13</v>
      </c>
      <c r="I13" s="41">
        <v>14</v>
      </c>
    </row>
    <row r="14" spans="1:9" ht="20.100000000000001" customHeight="1" thickBot="1" x14ac:dyDescent="0.2">
      <c r="A14" s="193"/>
      <c r="B14" s="67" t="s">
        <v>14</v>
      </c>
      <c r="C14" s="39">
        <v>38</v>
      </c>
      <c r="D14" s="70" t="s">
        <v>15</v>
      </c>
      <c r="E14" s="40">
        <v>9</v>
      </c>
      <c r="F14" s="73" t="s">
        <v>16</v>
      </c>
      <c r="G14" s="39">
        <v>29</v>
      </c>
      <c r="H14" s="73" t="s">
        <v>8</v>
      </c>
      <c r="I14" s="39">
        <v>4</v>
      </c>
    </row>
    <row r="15" spans="1:9" ht="20.100000000000001" customHeight="1" x14ac:dyDescent="0.15">
      <c r="A15" s="192" t="s">
        <v>17</v>
      </c>
      <c r="B15" s="66" t="s">
        <v>18</v>
      </c>
      <c r="C15" s="41">
        <v>4</v>
      </c>
      <c r="D15" s="69" t="s">
        <v>19</v>
      </c>
      <c r="E15" s="42">
        <v>50</v>
      </c>
      <c r="F15" s="72" t="s">
        <v>20</v>
      </c>
      <c r="G15" s="41">
        <v>1</v>
      </c>
      <c r="H15" s="72" t="s">
        <v>21</v>
      </c>
      <c r="I15" s="41">
        <v>8</v>
      </c>
    </row>
    <row r="16" spans="1:9" ht="20.100000000000001" customHeight="1" thickBot="1" x14ac:dyDescent="0.2">
      <c r="A16" s="193"/>
      <c r="B16" s="67" t="s">
        <v>22</v>
      </c>
      <c r="C16" s="17">
        <v>15</v>
      </c>
      <c r="D16" s="70" t="s">
        <v>23</v>
      </c>
      <c r="E16" s="18">
        <v>15</v>
      </c>
      <c r="F16" s="73" t="s">
        <v>8</v>
      </c>
      <c r="G16" s="17">
        <v>7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42</v>
      </c>
      <c r="E20" s="44">
        <v>54</v>
      </c>
      <c r="F20" s="163"/>
      <c r="G20" s="164"/>
      <c r="H20" s="165"/>
      <c r="I20" s="45">
        <v>4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31</v>
      </c>
      <c r="E22" s="21">
        <v>21</v>
      </c>
      <c r="F22" s="21">
        <v>42</v>
      </c>
      <c r="G22" s="21"/>
      <c r="H22" s="22"/>
      <c r="I22" s="23">
        <v>6</v>
      </c>
    </row>
    <row r="23" spans="1:9" ht="20.100000000000001" customHeight="1" x14ac:dyDescent="0.15">
      <c r="A23" s="171" t="s">
        <v>34</v>
      </c>
      <c r="B23" s="172"/>
      <c r="C23" s="172"/>
      <c r="D23" s="30">
        <v>10</v>
      </c>
      <c r="E23" s="31">
        <v>12</v>
      </c>
      <c r="F23" s="31">
        <v>59</v>
      </c>
      <c r="G23" s="31">
        <v>2</v>
      </c>
      <c r="H23" s="32">
        <v>5</v>
      </c>
      <c r="I23" s="33">
        <v>12</v>
      </c>
    </row>
    <row r="24" spans="1:9" ht="20.100000000000001" customHeight="1" x14ac:dyDescent="0.15">
      <c r="A24" s="171" t="s">
        <v>31</v>
      </c>
      <c r="B24" s="172"/>
      <c r="C24" s="172"/>
      <c r="D24" s="30">
        <v>31</v>
      </c>
      <c r="E24" s="31">
        <v>26</v>
      </c>
      <c r="F24" s="31">
        <v>34</v>
      </c>
      <c r="G24" s="31">
        <v>4</v>
      </c>
      <c r="H24" s="32"/>
      <c r="I24" s="33">
        <v>5</v>
      </c>
    </row>
    <row r="25" spans="1:9" ht="20.100000000000001" customHeight="1" x14ac:dyDescent="0.15">
      <c r="A25" s="171" t="s">
        <v>32</v>
      </c>
      <c r="B25" s="172"/>
      <c r="C25" s="172"/>
      <c r="D25" s="30">
        <v>21</v>
      </c>
      <c r="E25" s="31">
        <v>25</v>
      </c>
      <c r="F25" s="31">
        <v>37</v>
      </c>
      <c r="G25" s="31">
        <v>6</v>
      </c>
      <c r="H25" s="32">
        <v>3</v>
      </c>
      <c r="I25" s="33">
        <v>8</v>
      </c>
    </row>
    <row r="26" spans="1:9" ht="20.100000000000001" customHeight="1" x14ac:dyDescent="0.15">
      <c r="A26" s="171" t="s">
        <v>33</v>
      </c>
      <c r="B26" s="172"/>
      <c r="C26" s="172"/>
      <c r="D26" s="30">
        <v>23</v>
      </c>
      <c r="E26" s="31">
        <v>30</v>
      </c>
      <c r="F26" s="31">
        <v>33</v>
      </c>
      <c r="G26" s="31">
        <v>3</v>
      </c>
      <c r="H26" s="32">
        <v>3</v>
      </c>
      <c r="I26" s="33">
        <v>8</v>
      </c>
    </row>
    <row r="27" spans="1:9" ht="20.100000000000001" customHeight="1" x14ac:dyDescent="0.15">
      <c r="A27" s="171" t="s">
        <v>35</v>
      </c>
      <c r="B27" s="172"/>
      <c r="C27" s="172"/>
      <c r="D27" s="30">
        <v>6</v>
      </c>
      <c r="E27" s="31">
        <v>22</v>
      </c>
      <c r="F27" s="31">
        <v>47</v>
      </c>
      <c r="G27" s="31">
        <v>9</v>
      </c>
      <c r="H27" s="32">
        <v>8</v>
      </c>
      <c r="I27" s="33">
        <v>8</v>
      </c>
    </row>
    <row r="28" spans="1:9" ht="20.100000000000001" customHeight="1" x14ac:dyDescent="0.15">
      <c r="A28" s="171" t="s">
        <v>36</v>
      </c>
      <c r="B28" s="172"/>
      <c r="C28" s="172"/>
      <c r="D28" s="30">
        <v>10</v>
      </c>
      <c r="E28" s="31">
        <v>20</v>
      </c>
      <c r="F28" s="31">
        <v>55</v>
      </c>
      <c r="G28" s="31">
        <v>3</v>
      </c>
      <c r="H28" s="32">
        <v>3</v>
      </c>
      <c r="I28" s="33">
        <v>9</v>
      </c>
    </row>
    <row r="29" spans="1:9" ht="20.100000000000001" customHeight="1" x14ac:dyDescent="0.15">
      <c r="A29" s="171" t="s">
        <v>44</v>
      </c>
      <c r="B29" s="172"/>
      <c r="C29" s="172"/>
      <c r="D29" s="30">
        <v>14</v>
      </c>
      <c r="E29" s="31">
        <v>20</v>
      </c>
      <c r="F29" s="31">
        <v>56</v>
      </c>
      <c r="G29" s="31">
        <v>1</v>
      </c>
      <c r="H29" s="32"/>
      <c r="I29" s="33">
        <v>9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15</v>
      </c>
      <c r="E30" s="28">
        <v>21</v>
      </c>
      <c r="F30" s="28">
        <v>51</v>
      </c>
      <c r="G30" s="28">
        <v>2</v>
      </c>
      <c r="H30" s="29">
        <v>1</v>
      </c>
      <c r="I30" s="29">
        <v>10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161</v>
      </c>
      <c r="E31" s="53">
        <f t="shared" si="0"/>
        <v>197</v>
      </c>
      <c r="F31" s="53">
        <f t="shared" si="0"/>
        <v>414</v>
      </c>
      <c r="G31" s="53">
        <f t="shared" si="0"/>
        <v>30</v>
      </c>
      <c r="H31" s="54">
        <f t="shared" si="0"/>
        <v>23</v>
      </c>
      <c r="I31" s="54">
        <f t="shared" si="0"/>
        <v>75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19.5</v>
      </c>
      <c r="E32" s="50">
        <f>IF(E31=0,"",ROUNDDOWN(E31/SUM($D$31:$H$31)*100,1))</f>
        <v>23.8</v>
      </c>
      <c r="F32" s="50">
        <f>IF(F31=0,"",ROUNDDOWN(F31/SUM($D$31:$H$31)*100,1))</f>
        <v>50.1</v>
      </c>
      <c r="G32" s="50">
        <f>IF(G31=0,"",ROUNDDOWN(G31/SUM($D$31:$H$31)*100,1))</f>
        <v>3.6</v>
      </c>
      <c r="H32" s="51">
        <f>IF(H31=0,"",ROUNDDOWN(H31/SUM($D$31:$H$31)*100,1))</f>
        <v>2.7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I46"/>
  <sheetViews>
    <sheetView view="pageBreakPreview" topLeftCell="A28" zoomScaleNormal="100" zoomScaleSheetLayoutView="100" workbookViewId="0">
      <selection activeCell="L19" sqref="L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81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129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26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/>
      <c r="D12" s="68" t="s">
        <v>7</v>
      </c>
      <c r="E12" s="15">
        <v>8</v>
      </c>
      <c r="F12" s="71" t="s">
        <v>109</v>
      </c>
      <c r="G12" s="16">
        <v>1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>
        <v>2</v>
      </c>
      <c r="H13" s="72" t="s">
        <v>13</v>
      </c>
      <c r="I13" s="41">
        <v>4</v>
      </c>
    </row>
    <row r="14" spans="1:9" ht="20.100000000000001" customHeight="1" thickBot="1" x14ac:dyDescent="0.2">
      <c r="A14" s="193"/>
      <c r="B14" s="67" t="s">
        <v>14</v>
      </c>
      <c r="C14" s="39">
        <v>1</v>
      </c>
      <c r="D14" s="70" t="s">
        <v>15</v>
      </c>
      <c r="E14" s="40"/>
      <c r="F14" s="73" t="s">
        <v>16</v>
      </c>
      <c r="G14" s="39">
        <v>1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5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2</v>
      </c>
      <c r="D16" s="70" t="s">
        <v>23</v>
      </c>
      <c r="E16" s="18"/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6</v>
      </c>
      <c r="E20" s="44">
        <v>3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3</v>
      </c>
      <c r="E22" s="21">
        <v>1</v>
      </c>
      <c r="F22" s="21">
        <v>5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3</v>
      </c>
      <c r="E23" s="31">
        <v>1</v>
      </c>
      <c r="F23" s="31">
        <v>3</v>
      </c>
      <c r="G23" s="31">
        <v>1</v>
      </c>
      <c r="H23" s="32">
        <v>1</v>
      </c>
      <c r="I23" s="33"/>
    </row>
    <row r="24" spans="1:9" ht="20.100000000000001" customHeight="1" x14ac:dyDescent="0.15">
      <c r="A24" s="171" t="s">
        <v>31</v>
      </c>
      <c r="B24" s="172"/>
      <c r="C24" s="172"/>
      <c r="D24" s="30">
        <v>3</v>
      </c>
      <c r="E24" s="31">
        <v>2</v>
      </c>
      <c r="F24" s="31">
        <v>2</v>
      </c>
      <c r="G24" s="31">
        <v>2</v>
      </c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1</v>
      </c>
      <c r="E25" s="31">
        <v>3</v>
      </c>
      <c r="F25" s="31">
        <v>3</v>
      </c>
      <c r="G25" s="31">
        <v>1</v>
      </c>
      <c r="H25" s="32">
        <v>1</v>
      </c>
      <c r="I25" s="33"/>
    </row>
    <row r="26" spans="1:9" ht="20.100000000000001" customHeight="1" x14ac:dyDescent="0.15">
      <c r="A26" s="171" t="s">
        <v>33</v>
      </c>
      <c r="B26" s="172"/>
      <c r="C26" s="172"/>
      <c r="D26" s="30">
        <v>1</v>
      </c>
      <c r="E26" s="31">
        <v>2</v>
      </c>
      <c r="F26" s="31">
        <v>2</v>
      </c>
      <c r="G26" s="31">
        <v>2</v>
      </c>
      <c r="H26" s="32">
        <v>1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1</v>
      </c>
      <c r="E27" s="31">
        <v>2</v>
      </c>
      <c r="F27" s="31">
        <v>1</v>
      </c>
      <c r="G27" s="31">
        <v>4</v>
      </c>
      <c r="H27" s="32">
        <v>1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1</v>
      </c>
      <c r="E28" s="31">
        <v>2</v>
      </c>
      <c r="F28" s="31">
        <v>2</v>
      </c>
      <c r="G28" s="31">
        <v>2</v>
      </c>
      <c r="H28" s="32">
        <v>1</v>
      </c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2</v>
      </c>
      <c r="E29" s="31">
        <v>3</v>
      </c>
      <c r="F29" s="31">
        <v>3</v>
      </c>
      <c r="G29" s="31"/>
      <c r="H29" s="32"/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3</v>
      </c>
      <c r="E30" s="28">
        <v>1</v>
      </c>
      <c r="F30" s="28">
        <v>4</v>
      </c>
      <c r="G30" s="28"/>
      <c r="H30" s="29"/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18</v>
      </c>
      <c r="E31" s="53">
        <f t="shared" si="0"/>
        <v>17</v>
      </c>
      <c r="F31" s="53">
        <f t="shared" si="0"/>
        <v>25</v>
      </c>
      <c r="G31" s="53">
        <f t="shared" si="0"/>
        <v>12</v>
      </c>
      <c r="H31" s="54">
        <f t="shared" si="0"/>
        <v>5</v>
      </c>
      <c r="I31" s="54">
        <f t="shared" si="0"/>
        <v>4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23.3</v>
      </c>
      <c r="E32" s="50">
        <f>IF(E31=0,"",ROUNDDOWN(E31/SUM($D$31:$H$31)*100,1))</f>
        <v>22</v>
      </c>
      <c r="F32" s="50">
        <f>IF(F31=0,"",ROUNDDOWN(F31/SUM($D$31:$H$31)*100,1))</f>
        <v>32.4</v>
      </c>
      <c r="G32" s="50">
        <f>IF(G31=0,"",ROUNDDOWN(G31/SUM($D$31:$H$31)*100,1))</f>
        <v>15.5</v>
      </c>
      <c r="H32" s="51">
        <f>IF(H31=0,"",ROUNDDOWN(H31/SUM($D$31:$H$31)*100,1))</f>
        <v>6.4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I46"/>
  <sheetViews>
    <sheetView view="pageBreakPreview" topLeftCell="A25" zoomScaleNormal="100" zoomScaleSheetLayoutView="100" workbookViewId="0">
      <selection activeCell="L35" sqref="L35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82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124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25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3</v>
      </c>
      <c r="D12" s="68" t="s">
        <v>7</v>
      </c>
      <c r="E12" s="15">
        <v>2</v>
      </c>
      <c r="F12" s="71" t="s">
        <v>109</v>
      </c>
      <c r="G12" s="16"/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/>
      <c r="F14" s="73" t="s">
        <v>16</v>
      </c>
      <c r="G14" s="39">
        <v>2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2</v>
      </c>
      <c r="D16" s="70" t="s">
        <v>23</v>
      </c>
      <c r="E16" s="18">
        <v>1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4</v>
      </c>
      <c r="E20" s="44">
        <v>1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58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3</v>
      </c>
      <c r="E22" s="21"/>
      <c r="F22" s="21">
        <v>2</v>
      </c>
      <c r="G22" s="21"/>
      <c r="H22" s="22"/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2</v>
      </c>
      <c r="E23" s="31"/>
      <c r="F23" s="31">
        <v>2</v>
      </c>
      <c r="G23" s="31"/>
      <c r="H23" s="32">
        <v>1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2</v>
      </c>
      <c r="E24" s="31"/>
      <c r="F24" s="31">
        <v>2</v>
      </c>
      <c r="G24" s="31">
        <v>1</v>
      </c>
      <c r="H24" s="32"/>
      <c r="I24" s="33">
        <v>1</v>
      </c>
    </row>
    <row r="25" spans="1:9" ht="20.100000000000001" customHeight="1" x14ac:dyDescent="0.15">
      <c r="A25" s="171" t="s">
        <v>32</v>
      </c>
      <c r="B25" s="172"/>
      <c r="C25" s="172"/>
      <c r="D25" s="30">
        <v>1</v>
      </c>
      <c r="E25" s="31">
        <v>1</v>
      </c>
      <c r="F25" s="31"/>
      <c r="G25" s="31"/>
      <c r="H25" s="32">
        <v>1</v>
      </c>
      <c r="I25" s="33">
        <v>3</v>
      </c>
    </row>
    <row r="26" spans="1:9" ht="20.100000000000001" customHeight="1" x14ac:dyDescent="0.15">
      <c r="A26" s="171" t="s">
        <v>33</v>
      </c>
      <c r="B26" s="172"/>
      <c r="C26" s="172"/>
      <c r="D26" s="30">
        <v>1</v>
      </c>
      <c r="E26" s="31">
        <v>1</v>
      </c>
      <c r="F26" s="31"/>
      <c r="G26" s="31"/>
      <c r="H26" s="32">
        <v>1</v>
      </c>
      <c r="I26" s="33">
        <v>3</v>
      </c>
    </row>
    <row r="27" spans="1:9" ht="20.100000000000001" customHeight="1" x14ac:dyDescent="0.15">
      <c r="A27" s="171" t="s">
        <v>35</v>
      </c>
      <c r="B27" s="172"/>
      <c r="C27" s="172"/>
      <c r="D27" s="30">
        <v>1</v>
      </c>
      <c r="E27" s="31"/>
      <c r="F27" s="31">
        <v>1</v>
      </c>
      <c r="G27" s="31">
        <v>1</v>
      </c>
      <c r="H27" s="32"/>
      <c r="I27" s="33">
        <v>3</v>
      </c>
    </row>
    <row r="28" spans="1:9" ht="20.100000000000001" customHeight="1" x14ac:dyDescent="0.15">
      <c r="A28" s="171" t="s">
        <v>36</v>
      </c>
      <c r="B28" s="172"/>
      <c r="C28" s="172"/>
      <c r="D28" s="30">
        <v>1</v>
      </c>
      <c r="E28" s="31"/>
      <c r="F28" s="31">
        <v>1</v>
      </c>
      <c r="G28" s="31"/>
      <c r="H28" s="32">
        <v>1</v>
      </c>
      <c r="I28" s="33">
        <v>3</v>
      </c>
    </row>
    <row r="29" spans="1:9" ht="20.100000000000001" customHeight="1" x14ac:dyDescent="0.15">
      <c r="A29" s="171" t="s">
        <v>44</v>
      </c>
      <c r="B29" s="172"/>
      <c r="C29" s="172"/>
      <c r="D29" s="30">
        <v>1</v>
      </c>
      <c r="E29" s="31"/>
      <c r="F29" s="31">
        <v>1</v>
      </c>
      <c r="G29" s="31">
        <v>1</v>
      </c>
      <c r="H29" s="32"/>
      <c r="I29" s="33">
        <v>3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</v>
      </c>
      <c r="E30" s="28">
        <v>1</v>
      </c>
      <c r="F30" s="28"/>
      <c r="G30" s="28"/>
      <c r="H30" s="29">
        <v>1</v>
      </c>
      <c r="I30" s="29">
        <v>3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13</v>
      </c>
      <c r="E31" s="53">
        <f t="shared" si="0"/>
        <v>3</v>
      </c>
      <c r="F31" s="53">
        <f t="shared" si="0"/>
        <v>9</v>
      </c>
      <c r="G31" s="53">
        <f t="shared" si="0"/>
        <v>3</v>
      </c>
      <c r="H31" s="54">
        <f t="shared" si="0"/>
        <v>5</v>
      </c>
      <c r="I31" s="54">
        <f t="shared" si="0"/>
        <v>21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39.299999999999997</v>
      </c>
      <c r="E32" s="50">
        <f>IF(E31=0,"",ROUNDDOWN(E31/SUM($D$31:$H$31)*100,1))</f>
        <v>9</v>
      </c>
      <c r="F32" s="50">
        <f>IF(F31=0,"",ROUNDDOWN(F31/SUM($D$31:$H$31)*100,1))</f>
        <v>27.2</v>
      </c>
      <c r="G32" s="50">
        <f>IF(G31=0,"",ROUNDDOWN(G31/SUM($D$31:$H$31)*100,1))</f>
        <v>9</v>
      </c>
      <c r="H32" s="51">
        <f>IF(H31=0,"",ROUNDDOWN(H31/SUM($D$31:$H$31)*100,1))</f>
        <v>15.1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I46"/>
  <sheetViews>
    <sheetView view="pageBreakPreview" topLeftCell="A19" zoomScaleNormal="100" zoomScaleSheetLayoutView="100" workbookViewId="0">
      <selection activeCell="L28" sqref="L2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103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22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3</v>
      </c>
      <c r="D12" s="68" t="s">
        <v>7</v>
      </c>
      <c r="E12" s="15">
        <v>8</v>
      </c>
      <c r="F12" s="71" t="s">
        <v>109</v>
      </c>
      <c r="G12" s="16">
        <v>1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>
        <v>2</v>
      </c>
      <c r="H13" s="72" t="s">
        <v>13</v>
      </c>
      <c r="I13" s="41">
        <v>4</v>
      </c>
    </row>
    <row r="14" spans="1:9" ht="20.100000000000001" customHeight="1" thickBot="1" x14ac:dyDescent="0.2">
      <c r="A14" s="193"/>
      <c r="B14" s="67" t="s">
        <v>14</v>
      </c>
      <c r="C14" s="39">
        <v>1</v>
      </c>
      <c r="D14" s="70" t="s">
        <v>15</v>
      </c>
      <c r="E14" s="40"/>
      <c r="F14" s="73" t="s">
        <v>16</v>
      </c>
      <c r="G14" s="39">
        <v>4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3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6</v>
      </c>
      <c r="D16" s="70" t="s">
        <v>23</v>
      </c>
      <c r="E16" s="18">
        <v>1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8</v>
      </c>
      <c r="E20" s="44">
        <v>4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4</v>
      </c>
      <c r="E22" s="21">
        <v>3</v>
      </c>
      <c r="F22" s="21">
        <v>5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2</v>
      </c>
      <c r="E23" s="31">
        <v>1</v>
      </c>
      <c r="F23" s="31">
        <v>8</v>
      </c>
      <c r="G23" s="31"/>
      <c r="H23" s="32"/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5</v>
      </c>
      <c r="E24" s="31">
        <v>3</v>
      </c>
      <c r="F24" s="31">
        <v>4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1</v>
      </c>
      <c r="F25" s="31">
        <v>7</v>
      </c>
      <c r="G25" s="31"/>
      <c r="H25" s="32"/>
      <c r="I25" s="33">
        <v>2</v>
      </c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>
        <v>1</v>
      </c>
      <c r="F26" s="31">
        <v>7</v>
      </c>
      <c r="G26" s="31"/>
      <c r="H26" s="32"/>
      <c r="I26" s="33">
        <v>2</v>
      </c>
    </row>
    <row r="27" spans="1:9" ht="20.100000000000001" customHeight="1" x14ac:dyDescent="0.15">
      <c r="A27" s="171" t="s">
        <v>35</v>
      </c>
      <c r="B27" s="172"/>
      <c r="C27" s="172"/>
      <c r="D27" s="30">
        <v>3</v>
      </c>
      <c r="E27" s="31">
        <v>2</v>
      </c>
      <c r="F27" s="31">
        <v>5</v>
      </c>
      <c r="G27" s="31"/>
      <c r="H27" s="32">
        <v>2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3</v>
      </c>
      <c r="E28" s="31">
        <v>1</v>
      </c>
      <c r="F28" s="31">
        <v>7</v>
      </c>
      <c r="G28" s="31">
        <v>1</v>
      </c>
      <c r="H28" s="32"/>
      <c r="I28" s="33"/>
    </row>
    <row r="29" spans="1:9" ht="20.100000000000001" customHeight="1" x14ac:dyDescent="0.15">
      <c r="A29" s="171" t="s">
        <v>44</v>
      </c>
      <c r="B29" s="172"/>
      <c r="C29" s="172"/>
      <c r="D29" s="30">
        <v>4</v>
      </c>
      <c r="E29" s="31">
        <v>1</v>
      </c>
      <c r="F29" s="31">
        <v>5</v>
      </c>
      <c r="G29" s="31"/>
      <c r="H29" s="32">
        <v>1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1</v>
      </c>
      <c r="F30" s="28">
        <v>5</v>
      </c>
      <c r="G30" s="28">
        <v>2</v>
      </c>
      <c r="H30" s="29"/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29</v>
      </c>
      <c r="E31" s="53">
        <f t="shared" si="0"/>
        <v>14</v>
      </c>
      <c r="F31" s="53">
        <f t="shared" si="0"/>
        <v>53</v>
      </c>
      <c r="G31" s="53">
        <f t="shared" si="0"/>
        <v>3</v>
      </c>
      <c r="H31" s="54">
        <f t="shared" si="0"/>
        <v>3</v>
      </c>
      <c r="I31" s="54">
        <f t="shared" si="0"/>
        <v>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28.4</v>
      </c>
      <c r="E32" s="50">
        <f>IF(E31=0,"",ROUNDDOWN(E31/SUM($D$31:$H$31)*100,1))</f>
        <v>13.7</v>
      </c>
      <c r="F32" s="50">
        <f>IF(F31=0,"",ROUNDDOWN(F31/SUM($D$31:$H$31)*100,1))</f>
        <v>51.9</v>
      </c>
      <c r="G32" s="50">
        <f>IF(G31=0,"",ROUNDDOWN(G31/SUM($D$31:$H$31)*100,1))</f>
        <v>2.9</v>
      </c>
      <c r="H32" s="51">
        <f>IF(H31=0,"",ROUNDDOWN(H31/SUM($D$31:$H$31)*100,1))</f>
        <v>2.9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H16:I16"/>
    <mergeCell ref="A25:C25"/>
    <mergeCell ref="A26:C26"/>
    <mergeCell ref="A22:C22"/>
    <mergeCell ref="A27:C27"/>
    <mergeCell ref="A28:C28"/>
    <mergeCell ref="A29:C29"/>
    <mergeCell ref="A30:C30"/>
    <mergeCell ref="A20:C20"/>
    <mergeCell ref="F19:H19"/>
    <mergeCell ref="A23:C23"/>
    <mergeCell ref="A24:C24"/>
    <mergeCell ref="F20:H20"/>
    <mergeCell ref="A21:C21"/>
    <mergeCell ref="B4:D4"/>
    <mergeCell ref="B5:D5"/>
    <mergeCell ref="B6:D6"/>
    <mergeCell ref="A19:C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I46"/>
  <sheetViews>
    <sheetView view="pageBreakPreview" topLeftCell="A19" zoomScaleNormal="100" zoomScaleSheetLayoutView="100" workbookViewId="0">
      <selection activeCell="L23" sqref="L23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10" t="s">
        <v>83</v>
      </c>
      <c r="C4" s="211"/>
      <c r="D4" s="212"/>
    </row>
    <row r="5" spans="1:9" ht="20.100000000000001" customHeight="1" thickBot="1" x14ac:dyDescent="0.2">
      <c r="A5" s="56" t="s">
        <v>2</v>
      </c>
      <c r="B5" s="210" t="s">
        <v>94</v>
      </c>
      <c r="C5" s="211"/>
      <c r="D5" s="212"/>
    </row>
    <row r="6" spans="1:9" ht="20.100000000000001" customHeight="1" thickBot="1" x14ac:dyDescent="0.2">
      <c r="A6" s="56" t="s">
        <v>3</v>
      </c>
      <c r="B6" s="213">
        <v>1256</v>
      </c>
      <c r="C6" s="214"/>
      <c r="D6" s="215"/>
      <c r="E6" s="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251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59</v>
      </c>
      <c r="D12" s="68" t="s">
        <v>7</v>
      </c>
      <c r="E12" s="15">
        <v>56</v>
      </c>
      <c r="F12" s="71" t="s">
        <v>109</v>
      </c>
      <c r="G12" s="16">
        <v>6</v>
      </c>
      <c r="H12" s="71" t="s">
        <v>8</v>
      </c>
      <c r="I12" s="16">
        <v>8</v>
      </c>
    </row>
    <row r="13" spans="1:9" ht="20.100000000000001" customHeight="1" x14ac:dyDescent="0.15">
      <c r="A13" s="192" t="s">
        <v>9</v>
      </c>
      <c r="B13" s="66" t="s">
        <v>10</v>
      </c>
      <c r="C13" s="41">
        <v>1</v>
      </c>
      <c r="D13" s="69" t="s">
        <v>11</v>
      </c>
      <c r="E13" s="42">
        <v>2</v>
      </c>
      <c r="F13" s="72" t="s">
        <v>12</v>
      </c>
      <c r="G13" s="41">
        <v>7</v>
      </c>
      <c r="H13" s="72" t="s">
        <v>13</v>
      </c>
      <c r="I13" s="41">
        <v>5</v>
      </c>
    </row>
    <row r="14" spans="1:9" ht="20.100000000000001" customHeight="1" thickBot="1" x14ac:dyDescent="0.2">
      <c r="A14" s="193"/>
      <c r="B14" s="67" t="s">
        <v>14</v>
      </c>
      <c r="C14" s="39">
        <v>20</v>
      </c>
      <c r="D14" s="70" t="s">
        <v>15</v>
      </c>
      <c r="E14" s="40">
        <v>12</v>
      </c>
      <c r="F14" s="73" t="s">
        <v>16</v>
      </c>
      <c r="G14" s="39">
        <v>81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>
        <v>2</v>
      </c>
      <c r="D15" s="69" t="s">
        <v>19</v>
      </c>
      <c r="E15" s="42">
        <v>35</v>
      </c>
      <c r="F15" s="72" t="s">
        <v>20</v>
      </c>
      <c r="G15" s="41"/>
      <c r="H15" s="72" t="s">
        <v>21</v>
      </c>
      <c r="I15" s="41">
        <v>12</v>
      </c>
    </row>
    <row r="16" spans="1:9" ht="20.100000000000001" customHeight="1" thickBot="1" x14ac:dyDescent="0.2">
      <c r="A16" s="193"/>
      <c r="B16" s="67" t="s">
        <v>22</v>
      </c>
      <c r="C16" s="17">
        <v>54</v>
      </c>
      <c r="D16" s="70" t="s">
        <v>23</v>
      </c>
      <c r="E16" s="18">
        <v>26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204" t="s">
        <v>42</v>
      </c>
      <c r="B20" s="205"/>
      <c r="C20" s="206"/>
      <c r="D20" s="43">
        <v>84</v>
      </c>
      <c r="E20" s="44">
        <v>44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58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207" t="s">
        <v>37</v>
      </c>
      <c r="B22" s="208"/>
      <c r="C22" s="209"/>
      <c r="D22" s="20">
        <v>47</v>
      </c>
      <c r="E22" s="21">
        <v>21</v>
      </c>
      <c r="F22" s="21">
        <v>54</v>
      </c>
      <c r="G22" s="21">
        <v>2</v>
      </c>
      <c r="H22" s="22">
        <v>3</v>
      </c>
      <c r="I22" s="23">
        <v>2</v>
      </c>
    </row>
    <row r="23" spans="1:9" ht="20.100000000000001" customHeight="1" x14ac:dyDescent="0.15">
      <c r="A23" s="171" t="s">
        <v>34</v>
      </c>
      <c r="B23" s="172"/>
      <c r="C23" s="203"/>
      <c r="D23" s="30">
        <v>28</v>
      </c>
      <c r="E23" s="31">
        <v>13</v>
      </c>
      <c r="F23" s="31">
        <v>76</v>
      </c>
      <c r="G23" s="31">
        <v>3</v>
      </c>
      <c r="H23" s="32">
        <v>5</v>
      </c>
      <c r="I23" s="33">
        <v>4</v>
      </c>
    </row>
    <row r="24" spans="1:9" ht="20.100000000000001" customHeight="1" x14ac:dyDescent="0.15">
      <c r="A24" s="171" t="s">
        <v>31</v>
      </c>
      <c r="B24" s="172"/>
      <c r="C24" s="203"/>
      <c r="D24" s="30">
        <v>47</v>
      </c>
      <c r="E24" s="31">
        <v>33</v>
      </c>
      <c r="F24" s="31">
        <v>41</v>
      </c>
      <c r="G24" s="31">
        <v>4</v>
      </c>
      <c r="H24" s="32">
        <v>4</v>
      </c>
      <c r="I24" s="33"/>
    </row>
    <row r="25" spans="1:9" ht="20.100000000000001" customHeight="1" x14ac:dyDescent="0.15">
      <c r="A25" s="171" t="s">
        <v>32</v>
      </c>
      <c r="B25" s="172"/>
      <c r="C25" s="203"/>
      <c r="D25" s="30">
        <v>39</v>
      </c>
      <c r="E25" s="31">
        <v>27</v>
      </c>
      <c r="F25" s="31">
        <v>49</v>
      </c>
      <c r="G25" s="31">
        <v>5</v>
      </c>
      <c r="H25" s="32">
        <v>4</v>
      </c>
      <c r="I25" s="33">
        <v>5</v>
      </c>
    </row>
    <row r="26" spans="1:9" ht="20.100000000000001" customHeight="1" x14ac:dyDescent="0.15">
      <c r="A26" s="171" t="s">
        <v>33</v>
      </c>
      <c r="B26" s="172"/>
      <c r="C26" s="203"/>
      <c r="D26" s="30">
        <v>44</v>
      </c>
      <c r="E26" s="31">
        <v>21</v>
      </c>
      <c r="F26" s="31">
        <v>55</v>
      </c>
      <c r="G26" s="31">
        <v>4</v>
      </c>
      <c r="H26" s="32">
        <v>1</v>
      </c>
      <c r="I26" s="33">
        <v>4</v>
      </c>
    </row>
    <row r="27" spans="1:9" ht="20.100000000000001" customHeight="1" x14ac:dyDescent="0.15">
      <c r="A27" s="171" t="s">
        <v>35</v>
      </c>
      <c r="B27" s="172"/>
      <c r="C27" s="203"/>
      <c r="D27" s="30">
        <v>32</v>
      </c>
      <c r="E27" s="31">
        <v>22</v>
      </c>
      <c r="F27" s="31">
        <v>53</v>
      </c>
      <c r="G27" s="31">
        <v>10</v>
      </c>
      <c r="H27" s="32">
        <v>7</v>
      </c>
      <c r="I27" s="33">
        <v>5</v>
      </c>
    </row>
    <row r="28" spans="1:9" ht="20.100000000000001" customHeight="1" x14ac:dyDescent="0.15">
      <c r="A28" s="171" t="s">
        <v>36</v>
      </c>
      <c r="B28" s="172"/>
      <c r="C28" s="203"/>
      <c r="D28" s="30">
        <v>36</v>
      </c>
      <c r="E28" s="31">
        <v>18</v>
      </c>
      <c r="F28" s="31">
        <v>46</v>
      </c>
      <c r="G28" s="31">
        <v>7</v>
      </c>
      <c r="H28" s="32">
        <v>4</v>
      </c>
      <c r="I28" s="33">
        <v>18</v>
      </c>
    </row>
    <row r="29" spans="1:9" ht="20.100000000000001" customHeight="1" x14ac:dyDescent="0.15">
      <c r="A29" s="171" t="s">
        <v>44</v>
      </c>
      <c r="B29" s="172"/>
      <c r="C29" s="203"/>
      <c r="D29" s="30">
        <v>31</v>
      </c>
      <c r="E29" s="31">
        <v>24</v>
      </c>
      <c r="F29" s="31">
        <v>59</v>
      </c>
      <c r="G29" s="31">
        <v>2</v>
      </c>
      <c r="H29" s="32">
        <v>3</v>
      </c>
      <c r="I29" s="33">
        <v>10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31</v>
      </c>
      <c r="E30" s="28">
        <v>27</v>
      </c>
      <c r="F30" s="28">
        <v>53</v>
      </c>
      <c r="G30" s="28">
        <v>4</v>
      </c>
      <c r="H30" s="29">
        <v>6</v>
      </c>
      <c r="I30" s="29">
        <v>8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335</v>
      </c>
      <c r="E31" s="53">
        <f t="shared" si="0"/>
        <v>206</v>
      </c>
      <c r="F31" s="53">
        <f t="shared" si="0"/>
        <v>486</v>
      </c>
      <c r="G31" s="53">
        <f t="shared" si="0"/>
        <v>41</v>
      </c>
      <c r="H31" s="54">
        <f t="shared" si="0"/>
        <v>37</v>
      </c>
      <c r="I31" s="54">
        <f t="shared" si="0"/>
        <v>56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30.3</v>
      </c>
      <c r="E32" s="50">
        <f>IF(E31=0,"",ROUNDDOWN(E31/SUM($D$31:$H$31)*100,1))</f>
        <v>18.600000000000001</v>
      </c>
      <c r="F32" s="50">
        <f>IF(F31=0,"",ROUNDDOWN(F31/SUM($D$31:$H$31)*100,1))</f>
        <v>43.9</v>
      </c>
      <c r="G32" s="50">
        <f>IF(G31=0,"",ROUNDDOWN(G31/SUM($D$31:$H$31)*100,1))</f>
        <v>3.7</v>
      </c>
      <c r="H32" s="51">
        <f>IF(H31=0,"",ROUNDDOWN(H31/SUM($D$31:$H$31)*100,1))</f>
        <v>3.3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9"/>
      <c r="B35" s="9"/>
      <c r="C35" s="9"/>
      <c r="D35" s="2"/>
      <c r="E35" s="2"/>
      <c r="F35" s="2"/>
      <c r="G35" s="2"/>
      <c r="H35" s="2"/>
      <c r="I35" s="2"/>
    </row>
    <row r="36" spans="1:9" ht="19.5" customHeight="1" x14ac:dyDescent="0.15">
      <c r="A36" s="9"/>
      <c r="B36" s="9"/>
      <c r="C36" s="9"/>
      <c r="D36" s="2"/>
      <c r="E36" s="2"/>
      <c r="F36" s="2"/>
      <c r="G36" s="2"/>
      <c r="H36" s="2"/>
      <c r="I36" s="2"/>
    </row>
    <row r="37" spans="1:9" ht="19.5" customHeight="1" x14ac:dyDescent="0.15">
      <c r="A37" s="9"/>
      <c r="B37" s="9"/>
      <c r="C37" s="9"/>
      <c r="D37" s="2"/>
      <c r="E37" s="2"/>
      <c r="F37" s="2"/>
      <c r="G37" s="2"/>
      <c r="H37" s="2"/>
      <c r="I37" s="2"/>
    </row>
    <row r="38" spans="1:9" ht="19.5" customHeight="1" x14ac:dyDescent="0.15">
      <c r="A38" s="9"/>
      <c r="B38" s="9"/>
      <c r="C38" s="9"/>
      <c r="D38" s="2"/>
      <c r="E38" s="2"/>
      <c r="F38" s="2"/>
      <c r="G38" s="2"/>
      <c r="H38" s="2"/>
      <c r="I38" s="2"/>
    </row>
    <row r="39" spans="1:9" ht="19.5" customHeight="1" x14ac:dyDescent="0.15">
      <c r="A39" s="9"/>
      <c r="B39" s="9"/>
      <c r="C39" s="9"/>
      <c r="D39" s="2"/>
      <c r="E39" s="2"/>
      <c r="F39" s="2"/>
      <c r="G39" s="2"/>
      <c r="H39" s="2"/>
      <c r="I39" s="2"/>
    </row>
    <row r="40" spans="1:9" ht="19.5" customHeight="1" x14ac:dyDescent="0.15">
      <c r="A40" s="9"/>
      <c r="B40" s="9"/>
      <c r="C40" s="9"/>
      <c r="D40" s="2"/>
      <c r="E40" s="2"/>
      <c r="F40" s="2"/>
      <c r="G40" s="2"/>
      <c r="H40" s="2"/>
      <c r="I40" s="2"/>
    </row>
    <row r="41" spans="1:9" ht="19.5" customHeight="1" x14ac:dyDescent="0.15">
      <c r="A41" s="9"/>
      <c r="B41" s="9"/>
      <c r="C41" s="9"/>
      <c r="D41" s="2"/>
      <c r="E41" s="2"/>
      <c r="F41" s="2"/>
      <c r="G41" s="2"/>
      <c r="H41" s="2"/>
      <c r="I41" s="2"/>
    </row>
    <row r="42" spans="1:9" ht="19.5" customHeight="1" x14ac:dyDescent="0.15">
      <c r="A42" s="9"/>
      <c r="B42" s="9"/>
      <c r="C42" s="9"/>
      <c r="D42" s="2"/>
      <c r="E42" s="2"/>
      <c r="F42" s="2"/>
      <c r="G42" s="2"/>
      <c r="H42" s="2"/>
      <c r="I42" s="2"/>
    </row>
    <row r="43" spans="1:9" ht="19.5" customHeight="1" x14ac:dyDescent="0.15">
      <c r="A43" s="9"/>
      <c r="B43" s="9"/>
      <c r="C43" s="9"/>
      <c r="D43" s="2"/>
      <c r="E43" s="2"/>
      <c r="F43" s="2"/>
      <c r="G43" s="2"/>
      <c r="H43" s="2"/>
      <c r="I43" s="2"/>
    </row>
    <row r="44" spans="1:9" ht="19.5" customHeight="1" x14ac:dyDescent="0.15">
      <c r="A44" s="9"/>
      <c r="B44" s="9"/>
      <c r="C44" s="9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F19:H19"/>
    <mergeCell ref="B4:D4"/>
    <mergeCell ref="B5:D5"/>
    <mergeCell ref="B6:D6"/>
    <mergeCell ref="A19:C19"/>
    <mergeCell ref="H16:I16"/>
    <mergeCell ref="A15:A16"/>
    <mergeCell ref="A13:A14"/>
    <mergeCell ref="A32:C32"/>
    <mergeCell ref="A31:C31"/>
    <mergeCell ref="A29:C29"/>
    <mergeCell ref="A30:C30"/>
    <mergeCell ref="A22:C22"/>
    <mergeCell ref="A23:C23"/>
    <mergeCell ref="A24:C24"/>
    <mergeCell ref="A25:C25"/>
    <mergeCell ref="A26:C26"/>
    <mergeCell ref="A27:C27"/>
    <mergeCell ref="A28:C28"/>
    <mergeCell ref="A20:C20"/>
    <mergeCell ref="F20:H20"/>
    <mergeCell ref="A21:C21"/>
  </mergeCells>
  <phoneticPr fontId="5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I46"/>
  <sheetViews>
    <sheetView view="pageBreakPreview" topLeftCell="A19" zoomScaleNormal="100" zoomScaleSheetLayoutView="100" workbookViewId="0">
      <selection activeCell="K18" sqref="K1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10" t="s">
        <v>100</v>
      </c>
      <c r="C4" s="211"/>
      <c r="D4" s="212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213">
        <v>869</v>
      </c>
      <c r="C6" s="214"/>
      <c r="D6" s="215"/>
      <c r="E6" s="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174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35</v>
      </c>
      <c r="D12" s="68" t="s">
        <v>7</v>
      </c>
      <c r="E12" s="15">
        <v>50</v>
      </c>
      <c r="F12" s="71" t="s">
        <v>109</v>
      </c>
      <c r="G12" s="16">
        <v>2</v>
      </c>
      <c r="H12" s="71" t="s">
        <v>8</v>
      </c>
      <c r="I12" s="16">
        <v>6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>
        <v>1</v>
      </c>
      <c r="H13" s="72" t="s">
        <v>13</v>
      </c>
      <c r="I13" s="41">
        <v>4</v>
      </c>
    </row>
    <row r="14" spans="1:9" ht="20.100000000000001" customHeight="1" thickBot="1" x14ac:dyDescent="0.2">
      <c r="A14" s="193"/>
      <c r="B14" s="67" t="s">
        <v>14</v>
      </c>
      <c r="C14" s="39">
        <v>11</v>
      </c>
      <c r="D14" s="70" t="s">
        <v>15</v>
      </c>
      <c r="E14" s="40">
        <v>7</v>
      </c>
      <c r="F14" s="73" t="s">
        <v>16</v>
      </c>
      <c r="G14" s="39">
        <v>67</v>
      </c>
      <c r="H14" s="73" t="s">
        <v>8</v>
      </c>
      <c r="I14" s="39">
        <v>2</v>
      </c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10</v>
      </c>
      <c r="F15" s="72" t="s">
        <v>20</v>
      </c>
      <c r="G15" s="41"/>
      <c r="H15" s="72" t="s">
        <v>21</v>
      </c>
      <c r="I15" s="41">
        <v>8</v>
      </c>
    </row>
    <row r="16" spans="1:9" ht="20.100000000000001" customHeight="1" thickBot="1" x14ac:dyDescent="0.2">
      <c r="A16" s="193"/>
      <c r="B16" s="67" t="s">
        <v>22</v>
      </c>
      <c r="C16" s="17">
        <v>48</v>
      </c>
      <c r="D16" s="70" t="s">
        <v>23</v>
      </c>
      <c r="E16" s="18">
        <v>21</v>
      </c>
      <c r="F16" s="73" t="s">
        <v>8</v>
      </c>
      <c r="G16" s="17">
        <v>5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204" t="s">
        <v>42</v>
      </c>
      <c r="B20" s="205"/>
      <c r="C20" s="206"/>
      <c r="D20" s="43">
        <v>65</v>
      </c>
      <c r="E20" s="44">
        <v>27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207" t="s">
        <v>37</v>
      </c>
      <c r="B22" s="208"/>
      <c r="C22" s="209"/>
      <c r="D22" s="20">
        <v>28</v>
      </c>
      <c r="E22" s="21">
        <v>28</v>
      </c>
      <c r="F22" s="21">
        <v>27</v>
      </c>
      <c r="G22" s="21">
        <v>2</v>
      </c>
      <c r="H22" s="22">
        <v>5</v>
      </c>
      <c r="I22" s="23">
        <v>3</v>
      </c>
    </row>
    <row r="23" spans="1:9" ht="20.100000000000001" customHeight="1" x14ac:dyDescent="0.15">
      <c r="A23" s="171" t="s">
        <v>34</v>
      </c>
      <c r="B23" s="172"/>
      <c r="C23" s="203"/>
      <c r="D23" s="30">
        <v>19</v>
      </c>
      <c r="E23" s="31">
        <v>12</v>
      </c>
      <c r="F23" s="31">
        <v>44</v>
      </c>
      <c r="G23" s="31">
        <v>4</v>
      </c>
      <c r="H23" s="32">
        <v>2</v>
      </c>
      <c r="I23" s="33">
        <v>12</v>
      </c>
    </row>
    <row r="24" spans="1:9" ht="20.100000000000001" customHeight="1" x14ac:dyDescent="0.15">
      <c r="A24" s="171" t="s">
        <v>31</v>
      </c>
      <c r="B24" s="172"/>
      <c r="C24" s="203"/>
      <c r="D24" s="30">
        <v>35</v>
      </c>
      <c r="E24" s="31">
        <v>29</v>
      </c>
      <c r="F24" s="31">
        <v>26</v>
      </c>
      <c r="G24" s="31">
        <v>2</v>
      </c>
      <c r="H24" s="32">
        <v>1</v>
      </c>
      <c r="I24" s="33"/>
    </row>
    <row r="25" spans="1:9" ht="20.100000000000001" customHeight="1" x14ac:dyDescent="0.15">
      <c r="A25" s="171" t="s">
        <v>32</v>
      </c>
      <c r="B25" s="172"/>
      <c r="C25" s="203"/>
      <c r="D25" s="30">
        <v>25</v>
      </c>
      <c r="E25" s="31">
        <v>21</v>
      </c>
      <c r="F25" s="31">
        <v>27</v>
      </c>
      <c r="G25" s="31">
        <v>7</v>
      </c>
      <c r="H25" s="32">
        <v>3</v>
      </c>
      <c r="I25" s="33">
        <v>10</v>
      </c>
    </row>
    <row r="26" spans="1:9" ht="20.100000000000001" customHeight="1" x14ac:dyDescent="0.15">
      <c r="A26" s="171" t="s">
        <v>33</v>
      </c>
      <c r="B26" s="172"/>
      <c r="C26" s="203"/>
      <c r="D26" s="30">
        <v>18</v>
      </c>
      <c r="E26" s="31">
        <v>22</v>
      </c>
      <c r="F26" s="31">
        <v>38</v>
      </c>
      <c r="G26" s="31">
        <v>3</v>
      </c>
      <c r="H26" s="32">
        <v>2</v>
      </c>
      <c r="I26" s="33">
        <v>10</v>
      </c>
    </row>
    <row r="27" spans="1:9" ht="20.100000000000001" customHeight="1" x14ac:dyDescent="0.15">
      <c r="A27" s="171" t="s">
        <v>35</v>
      </c>
      <c r="B27" s="172"/>
      <c r="C27" s="203"/>
      <c r="D27" s="30">
        <v>15</v>
      </c>
      <c r="E27" s="31">
        <v>17</v>
      </c>
      <c r="F27" s="31">
        <v>40</v>
      </c>
      <c r="G27" s="31">
        <v>4</v>
      </c>
      <c r="H27" s="32">
        <v>5</v>
      </c>
      <c r="I27" s="33">
        <v>12</v>
      </c>
    </row>
    <row r="28" spans="1:9" ht="20.100000000000001" customHeight="1" x14ac:dyDescent="0.15">
      <c r="A28" s="171" t="s">
        <v>36</v>
      </c>
      <c r="B28" s="172"/>
      <c r="C28" s="203"/>
      <c r="D28" s="30">
        <v>21</v>
      </c>
      <c r="E28" s="31">
        <v>19</v>
      </c>
      <c r="F28" s="31">
        <v>30</v>
      </c>
      <c r="G28" s="31">
        <v>3</v>
      </c>
      <c r="H28" s="32">
        <v>2</v>
      </c>
      <c r="I28" s="33">
        <v>18</v>
      </c>
    </row>
    <row r="29" spans="1:9" ht="20.100000000000001" customHeight="1" x14ac:dyDescent="0.15">
      <c r="A29" s="171" t="s">
        <v>44</v>
      </c>
      <c r="B29" s="172"/>
      <c r="C29" s="203"/>
      <c r="D29" s="30">
        <v>24</v>
      </c>
      <c r="E29" s="31">
        <v>18</v>
      </c>
      <c r="F29" s="31">
        <v>37</v>
      </c>
      <c r="G29" s="31"/>
      <c r="H29" s="32">
        <v>4</v>
      </c>
      <c r="I29" s="33">
        <v>10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29</v>
      </c>
      <c r="E30" s="28">
        <v>17</v>
      </c>
      <c r="F30" s="28">
        <v>31</v>
      </c>
      <c r="G30" s="28">
        <v>4</v>
      </c>
      <c r="H30" s="29">
        <v>4</v>
      </c>
      <c r="I30" s="29">
        <v>8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214</v>
      </c>
      <c r="E31" s="53">
        <f t="shared" si="0"/>
        <v>183</v>
      </c>
      <c r="F31" s="53">
        <f t="shared" si="0"/>
        <v>300</v>
      </c>
      <c r="G31" s="53">
        <f t="shared" si="0"/>
        <v>29</v>
      </c>
      <c r="H31" s="54">
        <f t="shared" si="0"/>
        <v>28</v>
      </c>
      <c r="I31" s="54">
        <f t="shared" si="0"/>
        <v>83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28.3</v>
      </c>
      <c r="E32" s="50">
        <f>IF(E31=0,"",ROUNDDOWN(E31/SUM($D$31:$H$31)*100,1))</f>
        <v>24.2</v>
      </c>
      <c r="F32" s="50">
        <f>IF(F31=0,"",ROUNDDOWN(F31/SUM($D$31:$H$31)*100,1))</f>
        <v>39.700000000000003</v>
      </c>
      <c r="G32" s="50">
        <f>IF(G31=0,"",ROUNDDOWN(G31/SUM($D$31:$H$31)*100,1))</f>
        <v>3.8</v>
      </c>
      <c r="H32" s="51">
        <f>IF(H31=0,"",ROUNDDOWN(H31/SUM($D$31:$H$31)*100,1))</f>
        <v>3.7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9"/>
      <c r="B34" s="9"/>
      <c r="C34" s="9"/>
      <c r="D34" s="9"/>
      <c r="E34" s="9"/>
      <c r="F34" s="2"/>
      <c r="G34" s="2"/>
      <c r="H34" s="2"/>
      <c r="I34" s="2"/>
    </row>
    <row r="35" spans="1:9" ht="19.5" customHeight="1" x14ac:dyDescent="0.15">
      <c r="A35" s="9"/>
      <c r="B35" s="9"/>
      <c r="C35" s="9"/>
      <c r="D35" s="9"/>
      <c r="E35" s="9"/>
      <c r="F35" s="2"/>
      <c r="G35" s="2"/>
      <c r="H35" s="2"/>
      <c r="I35" s="2"/>
    </row>
    <row r="36" spans="1:9" ht="19.5" customHeight="1" x14ac:dyDescent="0.15">
      <c r="A36" s="9"/>
      <c r="B36" s="9"/>
      <c r="C36" s="9"/>
      <c r="D36" s="9"/>
      <c r="E36" s="9"/>
      <c r="F36" s="2"/>
      <c r="G36" s="2"/>
      <c r="H36" s="2"/>
      <c r="I36" s="2"/>
    </row>
    <row r="37" spans="1:9" ht="19.5" customHeight="1" x14ac:dyDescent="0.15">
      <c r="A37" s="9"/>
      <c r="B37" s="9"/>
      <c r="C37" s="9"/>
      <c r="D37" s="9"/>
      <c r="E37" s="9"/>
      <c r="F37" s="2"/>
      <c r="G37" s="2"/>
      <c r="H37" s="2"/>
      <c r="I37" s="2"/>
    </row>
    <row r="38" spans="1:9" ht="19.5" customHeight="1" x14ac:dyDescent="0.15">
      <c r="A38" s="9"/>
      <c r="B38" s="9"/>
      <c r="C38" s="9"/>
      <c r="D38" s="9"/>
      <c r="E38" s="9"/>
      <c r="F38" s="2"/>
      <c r="G38" s="2"/>
      <c r="H38" s="2"/>
      <c r="I38" s="2"/>
    </row>
    <row r="39" spans="1:9" ht="19.5" customHeight="1" x14ac:dyDescent="0.15">
      <c r="A39" s="9"/>
      <c r="B39" s="9"/>
      <c r="C39" s="9"/>
      <c r="D39" s="9"/>
      <c r="E39" s="9"/>
      <c r="F39" s="2"/>
      <c r="G39" s="2"/>
      <c r="H39" s="2"/>
      <c r="I39" s="2"/>
    </row>
    <row r="40" spans="1:9" ht="19.5" customHeight="1" x14ac:dyDescent="0.15">
      <c r="A40" s="9"/>
      <c r="B40" s="9"/>
      <c r="C40" s="9"/>
      <c r="D40" s="9"/>
      <c r="E40" s="9"/>
      <c r="F40" s="9"/>
      <c r="G40" s="9"/>
      <c r="H40" s="9"/>
      <c r="I40" s="2"/>
    </row>
    <row r="41" spans="1:9" ht="19.5" customHeight="1" x14ac:dyDescent="0.15">
      <c r="A41" s="9"/>
      <c r="B41" s="9"/>
      <c r="C41" s="9"/>
      <c r="D41" s="9"/>
      <c r="E41" s="9"/>
      <c r="F41" s="2"/>
      <c r="G41" s="2"/>
      <c r="H41" s="2"/>
      <c r="I41" s="2"/>
    </row>
    <row r="42" spans="1:9" ht="19.5" customHeight="1" x14ac:dyDescent="0.15">
      <c r="A42" s="9"/>
      <c r="B42" s="9"/>
      <c r="C42" s="9"/>
      <c r="D42" s="9"/>
      <c r="E42" s="9"/>
      <c r="F42" s="2"/>
      <c r="G42" s="2"/>
      <c r="H42" s="2"/>
      <c r="I42" s="2"/>
    </row>
    <row r="43" spans="1:9" ht="19.5" customHeight="1" x14ac:dyDescent="0.15">
      <c r="A43" s="9"/>
      <c r="B43" s="9"/>
      <c r="C43" s="9"/>
      <c r="D43" s="9"/>
      <c r="E43" s="9"/>
      <c r="F43" s="2"/>
      <c r="G43" s="2"/>
      <c r="H43" s="2"/>
      <c r="I43" s="2"/>
    </row>
    <row r="44" spans="1:9" ht="19.5" customHeight="1" x14ac:dyDescent="0.15">
      <c r="A44" s="9"/>
      <c r="B44" s="9"/>
      <c r="C44" s="9"/>
      <c r="D44" s="9"/>
      <c r="E44" s="9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H16:I16"/>
    <mergeCell ref="A13:A14"/>
    <mergeCell ref="A22:C22"/>
    <mergeCell ref="F19:H19"/>
    <mergeCell ref="F20:H20"/>
    <mergeCell ref="A20:C20"/>
    <mergeCell ref="B4:D4"/>
    <mergeCell ref="B5:D5"/>
    <mergeCell ref="B6:D6"/>
    <mergeCell ref="A19:C19"/>
    <mergeCell ref="A15:A16"/>
    <mergeCell ref="A32:C32"/>
    <mergeCell ref="A31:C31"/>
    <mergeCell ref="A29:C29"/>
    <mergeCell ref="A30:C30"/>
    <mergeCell ref="A21:C21"/>
    <mergeCell ref="A27:C27"/>
    <mergeCell ref="A28:C28"/>
    <mergeCell ref="A23:C23"/>
    <mergeCell ref="A24:C24"/>
    <mergeCell ref="A25:C25"/>
    <mergeCell ref="A26:C26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I46"/>
  <sheetViews>
    <sheetView view="pageBreakPreview" topLeftCell="A25" zoomScaleNormal="100" zoomScaleSheetLayoutView="100" workbookViewId="0">
      <selection activeCell="L24" sqref="L24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84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60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6</v>
      </c>
      <c r="D12" s="68" t="s">
        <v>7</v>
      </c>
      <c r="E12" s="15">
        <v>6</v>
      </c>
      <c r="F12" s="71" t="s">
        <v>109</v>
      </c>
      <c r="G12" s="16">
        <v>1</v>
      </c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2</v>
      </c>
    </row>
    <row r="14" spans="1:9" ht="20.100000000000001" customHeight="1" thickBot="1" x14ac:dyDescent="0.2">
      <c r="A14" s="193"/>
      <c r="B14" s="67" t="s">
        <v>14</v>
      </c>
      <c r="C14" s="39"/>
      <c r="D14" s="70" t="s">
        <v>15</v>
      </c>
      <c r="E14" s="40">
        <v>1</v>
      </c>
      <c r="F14" s="73" t="s">
        <v>16</v>
      </c>
      <c r="G14" s="39">
        <v>10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4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8</v>
      </c>
      <c r="D16" s="70" t="s">
        <v>23</v>
      </c>
      <c r="E16" s="18">
        <v>1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13</v>
      </c>
      <c r="E20" s="44">
        <v>1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4</v>
      </c>
      <c r="E22" s="21">
        <v>2</v>
      </c>
      <c r="F22" s="21">
        <v>7</v>
      </c>
      <c r="G22" s="21"/>
      <c r="H22" s="22"/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3</v>
      </c>
      <c r="E23" s="31">
        <v>1</v>
      </c>
      <c r="F23" s="31">
        <v>9</v>
      </c>
      <c r="G23" s="31"/>
      <c r="H23" s="32"/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7</v>
      </c>
      <c r="E24" s="31">
        <v>4</v>
      </c>
      <c r="F24" s="31">
        <v>3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5</v>
      </c>
      <c r="E25" s="31"/>
      <c r="F25" s="31">
        <v>6</v>
      </c>
      <c r="G25" s="31">
        <v>2</v>
      </c>
      <c r="H25" s="32">
        <v>1</v>
      </c>
      <c r="I25" s="33"/>
    </row>
    <row r="26" spans="1:9" ht="20.100000000000001" customHeight="1" x14ac:dyDescent="0.15">
      <c r="A26" s="171" t="s">
        <v>33</v>
      </c>
      <c r="B26" s="172"/>
      <c r="C26" s="172"/>
      <c r="D26" s="30">
        <v>3</v>
      </c>
      <c r="E26" s="31">
        <v>3</v>
      </c>
      <c r="F26" s="31">
        <v>7</v>
      </c>
      <c r="G26" s="31"/>
      <c r="H26" s="32">
        <v>1</v>
      </c>
      <c r="I26" s="33"/>
    </row>
    <row r="27" spans="1:9" ht="20.100000000000001" customHeight="1" x14ac:dyDescent="0.15">
      <c r="A27" s="171" t="s">
        <v>35</v>
      </c>
      <c r="B27" s="172"/>
      <c r="C27" s="172"/>
      <c r="D27" s="30">
        <v>3</v>
      </c>
      <c r="E27" s="31">
        <v>1</v>
      </c>
      <c r="F27" s="31">
        <v>5</v>
      </c>
      <c r="G27" s="31">
        <v>4</v>
      </c>
      <c r="H27" s="32">
        <v>1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2</v>
      </c>
      <c r="E28" s="31"/>
      <c r="F28" s="31">
        <v>5</v>
      </c>
      <c r="G28" s="31"/>
      <c r="H28" s="32">
        <v>4</v>
      </c>
      <c r="I28" s="33">
        <v>3</v>
      </c>
    </row>
    <row r="29" spans="1:9" ht="20.100000000000001" customHeight="1" x14ac:dyDescent="0.15">
      <c r="A29" s="171" t="s">
        <v>44</v>
      </c>
      <c r="B29" s="172"/>
      <c r="C29" s="172"/>
      <c r="D29" s="30">
        <v>3</v>
      </c>
      <c r="E29" s="31"/>
      <c r="F29" s="31">
        <v>11</v>
      </c>
      <c r="G29" s="31"/>
      <c r="H29" s="32"/>
      <c r="I29" s="33"/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2</v>
      </c>
      <c r="F30" s="28">
        <v>8</v>
      </c>
      <c r="G30" s="28"/>
      <c r="H30" s="29"/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34</v>
      </c>
      <c r="E31" s="53">
        <f t="shared" si="0"/>
        <v>13</v>
      </c>
      <c r="F31" s="53">
        <f t="shared" si="0"/>
        <v>61</v>
      </c>
      <c r="G31" s="53">
        <f t="shared" si="0"/>
        <v>6</v>
      </c>
      <c r="H31" s="54">
        <f t="shared" si="0"/>
        <v>7</v>
      </c>
      <c r="I31" s="54">
        <f t="shared" si="0"/>
        <v>5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28</v>
      </c>
      <c r="E32" s="50">
        <f>IF(E31=0,"",ROUNDDOWN(E31/SUM($D$31:$H$31)*100,1))</f>
        <v>10.7</v>
      </c>
      <c r="F32" s="50">
        <f>IF(F31=0,"",ROUNDDOWN(F31/SUM($D$31:$H$31)*100,1))</f>
        <v>50.4</v>
      </c>
      <c r="G32" s="50">
        <f>IF(G31=0,"",ROUNDDOWN(G31/SUM($D$31:$H$31)*100,1))</f>
        <v>4.9000000000000004</v>
      </c>
      <c r="H32" s="51">
        <f>IF(H31=0,"",ROUNDDOWN(H31/SUM($D$31:$H$31)*100,1))</f>
        <v>5.7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0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I53"/>
  <sheetViews>
    <sheetView view="pageBreakPreview" topLeftCell="A22" zoomScaleNormal="100" zoomScaleSheetLayoutView="100" workbookViewId="0">
      <selection activeCell="L19" sqref="L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70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76</v>
      </c>
      <c r="C5" s="190"/>
      <c r="D5" s="191"/>
    </row>
    <row r="6" spans="1:9" ht="20.100000000000001" customHeight="1" thickBot="1" x14ac:dyDescent="0.2">
      <c r="A6" s="56" t="s">
        <v>3</v>
      </c>
      <c r="B6" s="186">
        <v>77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1</v>
      </c>
      <c r="D12" s="68" t="s">
        <v>7</v>
      </c>
      <c r="E12" s="15">
        <v>9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/>
      <c r="D14" s="70" t="s">
        <v>15</v>
      </c>
      <c r="E14" s="40"/>
      <c r="F14" s="73" t="s">
        <v>16</v>
      </c>
      <c r="G14" s="39">
        <v>6</v>
      </c>
      <c r="H14" s="73" t="s">
        <v>8</v>
      </c>
      <c r="I14" s="39">
        <v>2</v>
      </c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1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5</v>
      </c>
      <c r="D16" s="70" t="s">
        <v>23</v>
      </c>
      <c r="E16" s="18">
        <v>3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8</v>
      </c>
      <c r="E20" s="44">
        <v>2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3</v>
      </c>
      <c r="E22" s="21">
        <v>1</v>
      </c>
      <c r="F22" s="21">
        <v>4</v>
      </c>
      <c r="G22" s="21"/>
      <c r="H22" s="22">
        <v>1</v>
      </c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1</v>
      </c>
      <c r="E23" s="31"/>
      <c r="F23" s="31">
        <v>7</v>
      </c>
      <c r="G23" s="31"/>
      <c r="H23" s="32"/>
      <c r="I23" s="33">
        <v>2</v>
      </c>
    </row>
    <row r="24" spans="1:9" ht="20.100000000000001" customHeight="1" x14ac:dyDescent="0.15">
      <c r="A24" s="171" t="s">
        <v>31</v>
      </c>
      <c r="B24" s="172"/>
      <c r="C24" s="172"/>
      <c r="D24" s="30">
        <v>5</v>
      </c>
      <c r="E24" s="31">
        <v>1</v>
      </c>
      <c r="F24" s="31">
        <v>4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1</v>
      </c>
      <c r="F25" s="31">
        <v>5</v>
      </c>
      <c r="G25" s="31"/>
      <c r="H25" s="32">
        <v>2</v>
      </c>
      <c r="I25" s="33"/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>
        <v>2</v>
      </c>
      <c r="F26" s="31">
        <v>5</v>
      </c>
      <c r="G26" s="31"/>
      <c r="H26" s="32">
        <v>1</v>
      </c>
      <c r="I26" s="33"/>
    </row>
    <row r="27" spans="1:9" ht="20.100000000000001" customHeight="1" x14ac:dyDescent="0.15">
      <c r="A27" s="171" t="s">
        <v>35</v>
      </c>
      <c r="B27" s="172"/>
      <c r="C27" s="172"/>
      <c r="D27" s="30">
        <v>2</v>
      </c>
      <c r="E27" s="31">
        <v>3</v>
      </c>
      <c r="F27" s="31">
        <v>4</v>
      </c>
      <c r="G27" s="31"/>
      <c r="H27" s="32">
        <v>1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2</v>
      </c>
      <c r="E28" s="31">
        <v>2</v>
      </c>
      <c r="F28" s="31">
        <v>3</v>
      </c>
      <c r="G28" s="31">
        <v>1</v>
      </c>
      <c r="H28" s="32">
        <v>1</v>
      </c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2</v>
      </c>
      <c r="E29" s="31">
        <v>4</v>
      </c>
      <c r="F29" s="31">
        <v>3</v>
      </c>
      <c r="G29" s="31"/>
      <c r="H29" s="32">
        <v>1</v>
      </c>
      <c r="I29" s="33"/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2</v>
      </c>
      <c r="F30" s="28">
        <v>3</v>
      </c>
      <c r="G30" s="28"/>
      <c r="H30" s="29">
        <v>1</v>
      </c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23</v>
      </c>
      <c r="E31" s="53">
        <f t="shared" si="0"/>
        <v>16</v>
      </c>
      <c r="F31" s="53">
        <f t="shared" si="0"/>
        <v>38</v>
      </c>
      <c r="G31" s="53">
        <f t="shared" si="0"/>
        <v>1</v>
      </c>
      <c r="H31" s="54">
        <f t="shared" si="0"/>
        <v>8</v>
      </c>
      <c r="I31" s="54">
        <f t="shared" si="0"/>
        <v>4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26.7</v>
      </c>
      <c r="E32" s="50">
        <f>IF(E31=0,"",ROUNDDOWN(E31/SUM($D$31:$H$31)*100,1))</f>
        <v>18.600000000000001</v>
      </c>
      <c r="F32" s="50">
        <f>IF(F31=0,"",ROUNDDOWN(F31/SUM($D$31:$H$31)*100,1))</f>
        <v>44.1</v>
      </c>
      <c r="G32" s="50">
        <f>IF(G31=0,"",ROUNDDOWN(G31/SUM($D$31:$H$31)*100,1))</f>
        <v>1.1000000000000001</v>
      </c>
      <c r="H32" s="51">
        <f>IF(H31=0,"",ROUNDDOWN(H31/SUM($D$31:$H$31)*100,1))</f>
        <v>9.3000000000000007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16.5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6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6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6.5" customHeight="1" x14ac:dyDescent="0.15">
      <c r="A37" s="2"/>
      <c r="B37" s="9"/>
      <c r="C37" s="9"/>
      <c r="D37" s="9"/>
      <c r="E37" s="9"/>
      <c r="F37" s="9"/>
      <c r="G37" s="9"/>
      <c r="H37" s="9"/>
      <c r="I37" s="9"/>
    </row>
    <row r="38" spans="1:9" ht="16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6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6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6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6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6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6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6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6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16.5" customHeight="1" x14ac:dyDescent="0.15"/>
    <row r="48" spans="1:9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</sheetData>
  <mergeCells count="22">
    <mergeCell ref="A26:C26"/>
    <mergeCell ref="A32:C32"/>
    <mergeCell ref="A31:C31"/>
    <mergeCell ref="H16:I16"/>
    <mergeCell ref="A27:C27"/>
    <mergeCell ref="A28:C28"/>
    <mergeCell ref="A29:C29"/>
    <mergeCell ref="F19:H19"/>
    <mergeCell ref="A30:C30"/>
    <mergeCell ref="A21:C21"/>
    <mergeCell ref="A22:C22"/>
    <mergeCell ref="A23:C23"/>
    <mergeCell ref="A24:C24"/>
    <mergeCell ref="A20:C20"/>
    <mergeCell ref="F20:H20"/>
    <mergeCell ref="A25:C25"/>
    <mergeCell ref="B4:D4"/>
    <mergeCell ref="B5:D5"/>
    <mergeCell ref="B6:D6"/>
    <mergeCell ref="A19:C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I46"/>
  <sheetViews>
    <sheetView view="pageBreakPreview" topLeftCell="A19" zoomScaleNormal="100" zoomScaleSheetLayoutView="100" workbookViewId="0">
      <selection activeCell="L27" sqref="L27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58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59</v>
      </c>
      <c r="C5" s="190"/>
      <c r="D5" s="191"/>
    </row>
    <row r="6" spans="1:9" ht="20.100000000000001" customHeight="1" thickBot="1" x14ac:dyDescent="0.2">
      <c r="A6" s="56" t="s">
        <v>3</v>
      </c>
      <c r="B6" s="186">
        <v>2047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414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111</v>
      </c>
      <c r="D12" s="68" t="s">
        <v>7</v>
      </c>
      <c r="E12" s="15">
        <v>124</v>
      </c>
      <c r="F12" s="71" t="s">
        <v>109</v>
      </c>
      <c r="G12" s="16">
        <v>3</v>
      </c>
      <c r="H12" s="71" t="s">
        <v>8</v>
      </c>
      <c r="I12" s="16">
        <v>7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2</v>
      </c>
      <c r="F13" s="72" t="s">
        <v>12</v>
      </c>
      <c r="G13" s="41">
        <v>4</v>
      </c>
      <c r="H13" s="72" t="s">
        <v>13</v>
      </c>
      <c r="I13" s="41">
        <v>23</v>
      </c>
    </row>
    <row r="14" spans="1:9" ht="20.100000000000001" customHeight="1" thickBot="1" x14ac:dyDescent="0.2">
      <c r="A14" s="193"/>
      <c r="B14" s="67" t="s">
        <v>14</v>
      </c>
      <c r="C14" s="39">
        <v>27</v>
      </c>
      <c r="D14" s="70" t="s">
        <v>15</v>
      </c>
      <c r="E14" s="40">
        <v>21</v>
      </c>
      <c r="F14" s="73" t="s">
        <v>16</v>
      </c>
      <c r="G14" s="39">
        <v>165</v>
      </c>
      <c r="H14" s="73" t="s">
        <v>8</v>
      </c>
      <c r="I14" s="39">
        <v>3</v>
      </c>
    </row>
    <row r="15" spans="1:9" ht="20.100000000000001" customHeight="1" x14ac:dyDescent="0.15">
      <c r="A15" s="192" t="s">
        <v>17</v>
      </c>
      <c r="B15" s="66" t="s">
        <v>18</v>
      </c>
      <c r="C15" s="41">
        <v>7</v>
      </c>
      <c r="D15" s="69" t="s">
        <v>19</v>
      </c>
      <c r="E15" s="42">
        <v>48</v>
      </c>
      <c r="F15" s="72" t="s">
        <v>20</v>
      </c>
      <c r="G15" s="41">
        <v>2</v>
      </c>
      <c r="H15" s="72" t="s">
        <v>21</v>
      </c>
      <c r="I15" s="41">
        <v>21</v>
      </c>
    </row>
    <row r="16" spans="1:9" ht="20.100000000000001" customHeight="1" thickBot="1" x14ac:dyDescent="0.2">
      <c r="A16" s="193"/>
      <c r="B16" s="67" t="s">
        <v>22</v>
      </c>
      <c r="C16" s="17">
        <v>132</v>
      </c>
      <c r="D16" s="70" t="s">
        <v>23</v>
      </c>
      <c r="E16" s="18">
        <v>30</v>
      </c>
      <c r="F16" s="73" t="s">
        <v>8</v>
      </c>
      <c r="G16" s="17">
        <v>5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116</v>
      </c>
      <c r="E20" s="44">
        <v>127</v>
      </c>
      <c r="F20" s="163"/>
      <c r="G20" s="164"/>
      <c r="H20" s="165"/>
      <c r="I20" s="45">
        <v>2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82</v>
      </c>
      <c r="E22" s="21">
        <v>65</v>
      </c>
      <c r="F22" s="21">
        <v>86</v>
      </c>
      <c r="G22" s="21">
        <v>4</v>
      </c>
      <c r="H22" s="22">
        <v>2</v>
      </c>
      <c r="I22" s="23">
        <v>6</v>
      </c>
    </row>
    <row r="23" spans="1:9" ht="20.100000000000001" customHeight="1" x14ac:dyDescent="0.15">
      <c r="A23" s="171" t="s">
        <v>34</v>
      </c>
      <c r="B23" s="172"/>
      <c r="C23" s="172"/>
      <c r="D23" s="30">
        <v>41</v>
      </c>
      <c r="E23" s="31">
        <v>41</v>
      </c>
      <c r="F23" s="31">
        <v>117</v>
      </c>
      <c r="G23" s="31">
        <v>8</v>
      </c>
      <c r="H23" s="32">
        <v>5</v>
      </c>
      <c r="I23" s="33">
        <f>23+10</f>
        <v>33</v>
      </c>
    </row>
    <row r="24" spans="1:9" ht="20.100000000000001" customHeight="1" x14ac:dyDescent="0.15">
      <c r="A24" s="171" t="s">
        <v>31</v>
      </c>
      <c r="B24" s="172"/>
      <c r="C24" s="172"/>
      <c r="D24" s="30">
        <v>104</v>
      </c>
      <c r="E24" s="31">
        <v>71</v>
      </c>
      <c r="F24" s="31">
        <v>54</v>
      </c>
      <c r="G24" s="31">
        <v>9</v>
      </c>
      <c r="H24" s="32">
        <v>1</v>
      </c>
      <c r="I24" s="33">
        <v>6</v>
      </c>
    </row>
    <row r="25" spans="1:9" ht="20.100000000000001" customHeight="1" x14ac:dyDescent="0.15">
      <c r="A25" s="171" t="s">
        <v>32</v>
      </c>
      <c r="B25" s="172"/>
      <c r="C25" s="172"/>
      <c r="D25" s="30">
        <v>78</v>
      </c>
      <c r="E25" s="31">
        <v>56</v>
      </c>
      <c r="F25" s="31">
        <v>79</v>
      </c>
      <c r="G25" s="31">
        <v>8</v>
      </c>
      <c r="H25" s="32">
        <v>11</v>
      </c>
      <c r="I25" s="33">
        <v>13</v>
      </c>
    </row>
    <row r="26" spans="1:9" ht="20.100000000000001" customHeight="1" x14ac:dyDescent="0.15">
      <c r="A26" s="171" t="s">
        <v>33</v>
      </c>
      <c r="B26" s="172"/>
      <c r="C26" s="172"/>
      <c r="D26" s="30">
        <v>72</v>
      </c>
      <c r="E26" s="31">
        <v>70</v>
      </c>
      <c r="F26" s="31">
        <v>78</v>
      </c>
      <c r="G26" s="31">
        <v>9</v>
      </c>
      <c r="H26" s="32">
        <v>5</v>
      </c>
      <c r="I26" s="33">
        <v>11</v>
      </c>
    </row>
    <row r="27" spans="1:9" ht="20.100000000000001" customHeight="1" x14ac:dyDescent="0.15">
      <c r="A27" s="171" t="s">
        <v>35</v>
      </c>
      <c r="B27" s="172"/>
      <c r="C27" s="172"/>
      <c r="D27" s="30">
        <v>61</v>
      </c>
      <c r="E27" s="31">
        <v>59</v>
      </c>
      <c r="F27" s="31">
        <v>80</v>
      </c>
      <c r="G27" s="31">
        <v>21</v>
      </c>
      <c r="H27" s="32">
        <v>13</v>
      </c>
      <c r="I27" s="33">
        <f>15-4</f>
        <v>11</v>
      </c>
    </row>
    <row r="28" spans="1:9" ht="20.100000000000001" customHeight="1" x14ac:dyDescent="0.15">
      <c r="A28" s="171" t="s">
        <v>36</v>
      </c>
      <c r="B28" s="172"/>
      <c r="C28" s="172"/>
      <c r="D28" s="30">
        <v>67</v>
      </c>
      <c r="E28" s="31">
        <v>52</v>
      </c>
      <c r="F28" s="31">
        <v>82</v>
      </c>
      <c r="G28" s="31">
        <v>9</v>
      </c>
      <c r="H28" s="32">
        <v>6</v>
      </c>
      <c r="I28" s="33">
        <v>29</v>
      </c>
    </row>
    <row r="29" spans="1:9" ht="20.100000000000001" customHeight="1" x14ac:dyDescent="0.15">
      <c r="A29" s="171" t="s">
        <v>44</v>
      </c>
      <c r="B29" s="172"/>
      <c r="C29" s="172"/>
      <c r="D29" s="30">
        <v>61</v>
      </c>
      <c r="E29" s="31">
        <v>48</v>
      </c>
      <c r="F29" s="31">
        <v>108</v>
      </c>
      <c r="G29" s="31">
        <v>5</v>
      </c>
      <c r="H29" s="32">
        <v>4</v>
      </c>
      <c r="I29" s="33">
        <v>19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63</v>
      </c>
      <c r="E30" s="28">
        <v>57</v>
      </c>
      <c r="F30" s="28">
        <v>97</v>
      </c>
      <c r="G30" s="28">
        <v>6</v>
      </c>
      <c r="H30" s="29">
        <v>6</v>
      </c>
      <c r="I30" s="29">
        <v>16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629</v>
      </c>
      <c r="E31" s="53">
        <f t="shared" si="0"/>
        <v>519</v>
      </c>
      <c r="F31" s="53">
        <f t="shared" si="0"/>
        <v>781</v>
      </c>
      <c r="G31" s="53">
        <f t="shared" si="0"/>
        <v>79</v>
      </c>
      <c r="H31" s="54">
        <f t="shared" si="0"/>
        <v>53</v>
      </c>
      <c r="I31" s="54">
        <f t="shared" si="0"/>
        <v>144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30.5</v>
      </c>
      <c r="E32" s="50">
        <f>IF(E31=0,"",ROUNDDOWN(E31/SUM($D$31:$H$31)*100,1))</f>
        <v>25.1</v>
      </c>
      <c r="F32" s="50">
        <f>IF(F31=0,"",ROUNDDOWN(F31/SUM($D$31:$H$31)*100,1))</f>
        <v>37.799999999999997</v>
      </c>
      <c r="G32" s="50">
        <f>IF(G31=0,"",ROUNDDOWN(G31/SUM($D$31:$H$31)*100,1))</f>
        <v>3.8</v>
      </c>
      <c r="H32" s="51">
        <f>IF(H31=0,"",ROUNDDOWN(H31/SUM($D$31:$H$31)*100,1))</f>
        <v>2.5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I46"/>
  <sheetViews>
    <sheetView view="pageBreakPreview" topLeftCell="A19" zoomScaleNormal="100" zoomScaleSheetLayoutView="100" workbookViewId="0">
      <selection activeCell="K20" sqref="K20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60</v>
      </c>
      <c r="C4" s="190"/>
      <c r="D4" s="191"/>
    </row>
    <row r="5" spans="1:9" ht="20.100000000000001" customHeight="1" thickBot="1" x14ac:dyDescent="0.2">
      <c r="A5" s="56" t="s">
        <v>2</v>
      </c>
      <c r="B5" s="220" t="s">
        <v>85</v>
      </c>
      <c r="C5" s="221"/>
      <c r="D5" s="222"/>
    </row>
    <row r="6" spans="1:9" ht="20.100000000000001" customHeight="1" thickBot="1" x14ac:dyDescent="0.2">
      <c r="A6" s="56" t="s">
        <v>3</v>
      </c>
      <c r="B6" s="186">
        <v>108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</v>
      </c>
      <c r="D12" s="68" t="s">
        <v>7</v>
      </c>
      <c r="E12" s="15">
        <v>12</v>
      </c>
      <c r="F12" s="71" t="s">
        <v>109</v>
      </c>
      <c r="G12" s="16"/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/>
      <c r="H13" s="72" t="s">
        <v>13</v>
      </c>
      <c r="I13" s="41">
        <v>2</v>
      </c>
    </row>
    <row r="14" spans="1:9" ht="20.100000000000001" customHeight="1" thickBot="1" x14ac:dyDescent="0.2">
      <c r="A14" s="193"/>
      <c r="B14" s="67" t="s">
        <v>14</v>
      </c>
      <c r="C14" s="39">
        <v>4</v>
      </c>
      <c r="D14" s="70" t="s">
        <v>15</v>
      </c>
      <c r="E14" s="40">
        <v>3</v>
      </c>
      <c r="F14" s="73" t="s">
        <v>16</v>
      </c>
      <c r="G14" s="39">
        <v>8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3</v>
      </c>
      <c r="F15" s="72" t="s">
        <v>20</v>
      </c>
      <c r="G15" s="41"/>
      <c r="H15" s="72" t="s">
        <v>21</v>
      </c>
      <c r="I15" s="41">
        <v>6</v>
      </c>
    </row>
    <row r="16" spans="1:9" ht="20.100000000000001" customHeight="1" thickBot="1" x14ac:dyDescent="0.2">
      <c r="A16" s="193"/>
      <c r="B16" s="67" t="s">
        <v>22</v>
      </c>
      <c r="C16" s="17">
        <v>4</v>
      </c>
      <c r="D16" s="70" t="s">
        <v>23</v>
      </c>
      <c r="E16" s="18">
        <v>4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13</v>
      </c>
      <c r="E20" s="44">
        <v>4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216" t="s">
        <v>37</v>
      </c>
      <c r="B22" s="217"/>
      <c r="C22" s="217"/>
      <c r="D22" s="20">
        <v>12</v>
      </c>
      <c r="E22" s="21">
        <v>2</v>
      </c>
      <c r="F22" s="21">
        <v>4</v>
      </c>
      <c r="G22" s="21"/>
      <c r="H22" s="22"/>
      <c r="I22" s="23"/>
    </row>
    <row r="23" spans="1:9" ht="20.100000000000001" customHeight="1" x14ac:dyDescent="0.15">
      <c r="A23" s="218" t="s">
        <v>34</v>
      </c>
      <c r="B23" s="219"/>
      <c r="C23" s="219"/>
      <c r="D23" s="30">
        <v>8</v>
      </c>
      <c r="E23" s="31">
        <v>2</v>
      </c>
      <c r="F23" s="31">
        <v>7</v>
      </c>
      <c r="G23" s="31"/>
      <c r="H23" s="32"/>
      <c r="I23" s="33">
        <v>1</v>
      </c>
    </row>
    <row r="24" spans="1:9" ht="20.100000000000001" customHeight="1" x14ac:dyDescent="0.15">
      <c r="A24" s="218" t="s">
        <v>31</v>
      </c>
      <c r="B24" s="219"/>
      <c r="C24" s="219"/>
      <c r="D24" s="30">
        <v>12</v>
      </c>
      <c r="E24" s="31">
        <v>1</v>
      </c>
      <c r="F24" s="31">
        <v>4</v>
      </c>
      <c r="G24" s="31"/>
      <c r="H24" s="32">
        <v>1</v>
      </c>
      <c r="I24" s="33"/>
    </row>
    <row r="25" spans="1:9" ht="20.100000000000001" customHeight="1" x14ac:dyDescent="0.15">
      <c r="A25" s="218" t="s">
        <v>32</v>
      </c>
      <c r="B25" s="219"/>
      <c r="C25" s="219"/>
      <c r="D25" s="30">
        <v>7</v>
      </c>
      <c r="E25" s="31">
        <v>2</v>
      </c>
      <c r="F25" s="31">
        <v>7</v>
      </c>
      <c r="G25" s="31"/>
      <c r="H25" s="32"/>
      <c r="I25" s="33">
        <v>2</v>
      </c>
    </row>
    <row r="26" spans="1:9" ht="20.100000000000001" customHeight="1" x14ac:dyDescent="0.15">
      <c r="A26" s="218" t="s">
        <v>33</v>
      </c>
      <c r="B26" s="219"/>
      <c r="C26" s="219"/>
      <c r="D26" s="30">
        <v>7</v>
      </c>
      <c r="E26" s="31">
        <v>4</v>
      </c>
      <c r="F26" s="31">
        <v>4</v>
      </c>
      <c r="G26" s="31"/>
      <c r="H26" s="32"/>
      <c r="I26" s="33">
        <v>3</v>
      </c>
    </row>
    <row r="27" spans="1:9" ht="20.100000000000001" customHeight="1" x14ac:dyDescent="0.15">
      <c r="A27" s="218" t="s">
        <v>35</v>
      </c>
      <c r="B27" s="219"/>
      <c r="C27" s="219"/>
      <c r="D27" s="30">
        <v>4</v>
      </c>
      <c r="E27" s="31">
        <v>6</v>
      </c>
      <c r="F27" s="31">
        <v>7</v>
      </c>
      <c r="G27" s="31"/>
      <c r="H27" s="32"/>
      <c r="I27" s="33">
        <v>1</v>
      </c>
    </row>
    <row r="28" spans="1:9" ht="20.100000000000001" customHeight="1" x14ac:dyDescent="0.15">
      <c r="A28" s="218" t="s">
        <v>36</v>
      </c>
      <c r="B28" s="219"/>
      <c r="C28" s="219"/>
      <c r="D28" s="30">
        <v>3</v>
      </c>
      <c r="E28" s="31">
        <v>6</v>
      </c>
      <c r="F28" s="31">
        <v>5</v>
      </c>
      <c r="G28" s="31"/>
      <c r="H28" s="32"/>
      <c r="I28" s="33">
        <v>4</v>
      </c>
    </row>
    <row r="29" spans="1:9" ht="20.100000000000001" customHeight="1" x14ac:dyDescent="0.15">
      <c r="A29" s="218" t="s">
        <v>44</v>
      </c>
      <c r="B29" s="219"/>
      <c r="C29" s="219"/>
      <c r="D29" s="30">
        <v>8</v>
      </c>
      <c r="E29" s="31">
        <v>5</v>
      </c>
      <c r="F29" s="31">
        <v>4</v>
      </c>
      <c r="G29" s="31"/>
      <c r="H29" s="32"/>
      <c r="I29" s="33">
        <v>1</v>
      </c>
    </row>
    <row r="30" spans="1:9" ht="20.100000000000001" customHeight="1" thickBot="1" x14ac:dyDescent="0.2">
      <c r="A30" s="223" t="s">
        <v>45</v>
      </c>
      <c r="B30" s="224"/>
      <c r="C30" s="225"/>
      <c r="D30" s="27">
        <v>8</v>
      </c>
      <c r="E30" s="28">
        <v>5</v>
      </c>
      <c r="F30" s="28">
        <v>4</v>
      </c>
      <c r="G30" s="28"/>
      <c r="H30" s="29"/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69</v>
      </c>
      <c r="E31" s="53">
        <f t="shared" si="0"/>
        <v>33</v>
      </c>
      <c r="F31" s="53">
        <f t="shared" si="0"/>
        <v>46</v>
      </c>
      <c r="G31" s="53">
        <f t="shared" si="0"/>
        <v>0</v>
      </c>
      <c r="H31" s="54">
        <f t="shared" si="0"/>
        <v>1</v>
      </c>
      <c r="I31" s="54">
        <f t="shared" si="0"/>
        <v>13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46.3</v>
      </c>
      <c r="E32" s="50">
        <f>IF(E31=0,"",ROUNDDOWN(E31/SUM($D$31:$H$31)*100,1))</f>
        <v>22.1</v>
      </c>
      <c r="F32" s="50">
        <f>IF(F31=0,"",ROUNDDOWN(F31/SUM($D$31:$H$31)*100,1))</f>
        <v>30.8</v>
      </c>
      <c r="G32" s="50" t="str">
        <f>IF(G31=0,"",ROUNDDOWN(G31/SUM($D$31:$H$31)*100,1))</f>
        <v/>
      </c>
      <c r="H32" s="51">
        <f>IF(H31=0,"",ROUNDDOWN(H31/SUM($D$31:$H$31)*100,1))</f>
        <v>0.6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I46"/>
  <sheetViews>
    <sheetView view="pageBreakPreview" topLeftCell="A25" zoomScaleNormal="100" zoomScaleSheetLayoutView="100" workbookViewId="0">
      <selection activeCell="L19" sqref="L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95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96</v>
      </c>
      <c r="C5" s="190"/>
      <c r="D5" s="191"/>
    </row>
    <row r="6" spans="1:9" ht="20.100000000000001" customHeight="1" thickBot="1" x14ac:dyDescent="0.2">
      <c r="A6" s="56" t="s">
        <v>3</v>
      </c>
      <c r="B6" s="186">
        <v>1229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244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54</v>
      </c>
      <c r="D12" s="68" t="s">
        <v>7</v>
      </c>
      <c r="E12" s="15">
        <v>61</v>
      </c>
      <c r="F12" s="71" t="s">
        <v>109</v>
      </c>
      <c r="G12" s="16">
        <v>1</v>
      </c>
      <c r="H12" s="71" t="s">
        <v>8</v>
      </c>
      <c r="I12" s="16">
        <v>5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2</v>
      </c>
      <c r="F13" s="72" t="s">
        <v>12</v>
      </c>
      <c r="G13" s="41">
        <v>1</v>
      </c>
      <c r="H13" s="72" t="s">
        <v>13</v>
      </c>
      <c r="I13" s="41">
        <v>11</v>
      </c>
    </row>
    <row r="14" spans="1:9" ht="20.100000000000001" customHeight="1" thickBot="1" x14ac:dyDescent="0.2">
      <c r="A14" s="193"/>
      <c r="B14" s="67" t="s">
        <v>14</v>
      </c>
      <c r="C14" s="39">
        <v>20</v>
      </c>
      <c r="D14" s="70" t="s">
        <v>15</v>
      </c>
      <c r="E14" s="40">
        <v>15</v>
      </c>
      <c r="F14" s="73" t="s">
        <v>16</v>
      </c>
      <c r="G14" s="39">
        <v>69</v>
      </c>
      <c r="H14" s="73" t="s">
        <v>8</v>
      </c>
      <c r="I14" s="39">
        <v>3</v>
      </c>
    </row>
    <row r="15" spans="1:9" ht="20.100000000000001" customHeight="1" x14ac:dyDescent="0.15">
      <c r="A15" s="192" t="s">
        <v>17</v>
      </c>
      <c r="B15" s="66" t="s">
        <v>18</v>
      </c>
      <c r="C15" s="41">
        <v>5</v>
      </c>
      <c r="D15" s="69" t="s">
        <v>19</v>
      </c>
      <c r="E15" s="42">
        <v>29</v>
      </c>
      <c r="F15" s="72" t="s">
        <v>20</v>
      </c>
      <c r="G15" s="41"/>
      <c r="H15" s="72" t="s">
        <v>21</v>
      </c>
      <c r="I15" s="41">
        <v>8</v>
      </c>
    </row>
    <row r="16" spans="1:9" ht="20.100000000000001" customHeight="1" thickBot="1" x14ac:dyDescent="0.2">
      <c r="A16" s="193"/>
      <c r="B16" s="67" t="s">
        <v>22</v>
      </c>
      <c r="C16" s="17">
        <v>48</v>
      </c>
      <c r="D16" s="70" t="s">
        <v>23</v>
      </c>
      <c r="E16" s="18">
        <v>27</v>
      </c>
      <c r="F16" s="73" t="s">
        <v>8</v>
      </c>
      <c r="G16" s="17">
        <v>4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100</v>
      </c>
      <c r="E20" s="44">
        <v>18</v>
      </c>
      <c r="F20" s="163"/>
      <c r="G20" s="164"/>
      <c r="H20" s="165"/>
      <c r="I20" s="45">
        <v>3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58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63</v>
      </c>
      <c r="E22" s="21">
        <v>22</v>
      </c>
      <c r="F22" s="21">
        <v>30</v>
      </c>
      <c r="G22" s="21"/>
      <c r="H22" s="22">
        <v>2</v>
      </c>
      <c r="I22" s="23">
        <v>4</v>
      </c>
    </row>
    <row r="23" spans="1:9" ht="20.100000000000001" customHeight="1" x14ac:dyDescent="0.15">
      <c r="A23" s="171" t="s">
        <v>34</v>
      </c>
      <c r="B23" s="172"/>
      <c r="C23" s="172"/>
      <c r="D23" s="30">
        <v>29</v>
      </c>
      <c r="E23" s="31">
        <v>15</v>
      </c>
      <c r="F23" s="31">
        <v>56</v>
      </c>
      <c r="G23" s="31">
        <v>5</v>
      </c>
      <c r="H23" s="32">
        <v>2</v>
      </c>
      <c r="I23" s="33">
        <v>14</v>
      </c>
    </row>
    <row r="24" spans="1:9" ht="20.100000000000001" customHeight="1" x14ac:dyDescent="0.15">
      <c r="A24" s="171" t="s">
        <v>31</v>
      </c>
      <c r="B24" s="172"/>
      <c r="C24" s="172"/>
      <c r="D24" s="30">
        <v>68</v>
      </c>
      <c r="E24" s="31">
        <v>28</v>
      </c>
      <c r="F24" s="31">
        <v>19</v>
      </c>
      <c r="G24" s="31">
        <v>1</v>
      </c>
      <c r="H24" s="32">
        <v>2</v>
      </c>
      <c r="I24" s="33">
        <v>3</v>
      </c>
    </row>
    <row r="25" spans="1:9" ht="20.100000000000001" customHeight="1" x14ac:dyDescent="0.15">
      <c r="A25" s="171" t="s">
        <v>32</v>
      </c>
      <c r="B25" s="172"/>
      <c r="C25" s="172"/>
      <c r="D25" s="30">
        <v>46</v>
      </c>
      <c r="E25" s="31">
        <v>28</v>
      </c>
      <c r="F25" s="31">
        <v>36</v>
      </c>
      <c r="G25" s="31">
        <v>3</v>
      </c>
      <c r="H25" s="32">
        <v>4</v>
      </c>
      <c r="I25" s="33">
        <v>4</v>
      </c>
    </row>
    <row r="26" spans="1:9" ht="20.100000000000001" customHeight="1" x14ac:dyDescent="0.15">
      <c r="A26" s="171" t="s">
        <v>33</v>
      </c>
      <c r="B26" s="172"/>
      <c r="C26" s="172"/>
      <c r="D26" s="30">
        <v>45</v>
      </c>
      <c r="E26" s="31">
        <v>26</v>
      </c>
      <c r="F26" s="31">
        <v>41</v>
      </c>
      <c r="G26" s="31">
        <v>3</v>
      </c>
      <c r="H26" s="32">
        <v>3</v>
      </c>
      <c r="I26" s="33">
        <v>3</v>
      </c>
    </row>
    <row r="27" spans="1:9" ht="20.100000000000001" customHeight="1" x14ac:dyDescent="0.15">
      <c r="A27" s="171" t="s">
        <v>35</v>
      </c>
      <c r="B27" s="172"/>
      <c r="C27" s="172"/>
      <c r="D27" s="30">
        <v>36</v>
      </c>
      <c r="E27" s="31">
        <v>21</v>
      </c>
      <c r="F27" s="31">
        <v>43</v>
      </c>
      <c r="G27" s="31">
        <v>12</v>
      </c>
      <c r="H27" s="32">
        <v>5</v>
      </c>
      <c r="I27" s="33">
        <v>4</v>
      </c>
    </row>
    <row r="28" spans="1:9" ht="20.100000000000001" customHeight="1" x14ac:dyDescent="0.15">
      <c r="A28" s="171" t="s">
        <v>36</v>
      </c>
      <c r="B28" s="172"/>
      <c r="C28" s="172"/>
      <c r="D28" s="30">
        <v>34</v>
      </c>
      <c r="E28" s="31">
        <v>16</v>
      </c>
      <c r="F28" s="31">
        <v>42</v>
      </c>
      <c r="G28" s="31">
        <v>5</v>
      </c>
      <c r="H28" s="32">
        <v>6</v>
      </c>
      <c r="I28" s="33">
        <v>18</v>
      </c>
    </row>
    <row r="29" spans="1:9" ht="20.100000000000001" customHeight="1" x14ac:dyDescent="0.15">
      <c r="A29" s="171" t="s">
        <v>44</v>
      </c>
      <c r="B29" s="172"/>
      <c r="C29" s="172"/>
      <c r="D29" s="30">
        <v>41</v>
      </c>
      <c r="E29" s="31">
        <v>24</v>
      </c>
      <c r="F29" s="31">
        <v>41</v>
      </c>
      <c r="G29" s="31">
        <v>5</v>
      </c>
      <c r="H29" s="32">
        <v>3</v>
      </c>
      <c r="I29" s="33">
        <v>7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48</v>
      </c>
      <c r="E30" s="28">
        <v>20</v>
      </c>
      <c r="F30" s="28">
        <v>41</v>
      </c>
      <c r="G30" s="28">
        <v>7</v>
      </c>
      <c r="H30" s="29">
        <v>3</v>
      </c>
      <c r="I30" s="29">
        <v>2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410</v>
      </c>
      <c r="E31" s="53">
        <f t="shared" si="0"/>
        <v>200</v>
      </c>
      <c r="F31" s="53">
        <f t="shared" si="0"/>
        <v>349</v>
      </c>
      <c r="G31" s="53">
        <f t="shared" si="0"/>
        <v>41</v>
      </c>
      <c r="H31" s="54">
        <f t="shared" si="0"/>
        <v>30</v>
      </c>
      <c r="I31" s="54">
        <f t="shared" si="0"/>
        <v>59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39.799999999999997</v>
      </c>
      <c r="E32" s="50">
        <f>IF(E31=0,"",ROUNDDOWN(E31/SUM($D$31:$H$31)*100,1))</f>
        <v>19.399999999999999</v>
      </c>
      <c r="F32" s="50">
        <f>IF(F31=0,"",ROUNDDOWN(F31/SUM($D$31:$H$31)*100,1))</f>
        <v>33.799999999999997</v>
      </c>
      <c r="G32" s="50">
        <f>IF(G31=0,"",ROUNDDOWN(G31/SUM($D$31:$H$31)*100,1))</f>
        <v>3.9</v>
      </c>
      <c r="H32" s="51">
        <f>IF(H31=0,"",ROUNDDOWN(H31/SUM($D$31:$H$31)*100,1))</f>
        <v>2.9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I46"/>
  <sheetViews>
    <sheetView view="pageBreakPreview" topLeftCell="A22" zoomScaleNormal="100" zoomScaleSheetLayoutView="100" workbookViewId="0">
      <selection activeCell="L27" sqref="L27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62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97</v>
      </c>
      <c r="C5" s="190"/>
      <c r="D5" s="191"/>
    </row>
    <row r="6" spans="1:9" ht="20.100000000000001" customHeight="1" thickBot="1" x14ac:dyDescent="0.2">
      <c r="A6" s="56" t="s">
        <v>3</v>
      </c>
      <c r="B6" s="186">
        <v>172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34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14</v>
      </c>
      <c r="D12" s="68" t="s">
        <v>7</v>
      </c>
      <c r="E12" s="15">
        <v>10</v>
      </c>
      <c r="F12" s="71" t="s">
        <v>109</v>
      </c>
      <c r="G12" s="16">
        <v>1</v>
      </c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>
        <v>2</v>
      </c>
    </row>
    <row r="14" spans="1:9" ht="20.100000000000001" customHeight="1" thickBot="1" x14ac:dyDescent="0.2">
      <c r="A14" s="193"/>
      <c r="B14" s="67" t="s">
        <v>14</v>
      </c>
      <c r="C14" s="39">
        <v>7</v>
      </c>
      <c r="D14" s="70" t="s">
        <v>15</v>
      </c>
      <c r="E14" s="40">
        <v>1</v>
      </c>
      <c r="F14" s="73" t="s">
        <v>16</v>
      </c>
      <c r="G14" s="39">
        <v>16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11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10</v>
      </c>
      <c r="D16" s="70" t="s">
        <v>23</v>
      </c>
      <c r="E16" s="18">
        <v>2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21</v>
      </c>
      <c r="E20" s="44">
        <v>5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15</v>
      </c>
      <c r="E22" s="21">
        <v>4</v>
      </c>
      <c r="F22" s="21">
        <v>6</v>
      </c>
      <c r="G22" s="21"/>
      <c r="H22" s="22">
        <v>1</v>
      </c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11</v>
      </c>
      <c r="E23" s="31">
        <v>1</v>
      </c>
      <c r="F23" s="31">
        <v>11</v>
      </c>
      <c r="G23" s="31">
        <v>1</v>
      </c>
      <c r="H23" s="32"/>
      <c r="I23" s="33">
        <v>2</v>
      </c>
    </row>
    <row r="24" spans="1:9" ht="20.100000000000001" customHeight="1" x14ac:dyDescent="0.15">
      <c r="A24" s="171" t="s">
        <v>31</v>
      </c>
      <c r="B24" s="172"/>
      <c r="C24" s="172"/>
      <c r="D24" s="30">
        <v>15</v>
      </c>
      <c r="E24" s="31">
        <v>6</v>
      </c>
      <c r="F24" s="31">
        <v>4</v>
      </c>
      <c r="G24" s="31">
        <v>1</v>
      </c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6</v>
      </c>
      <c r="E25" s="31">
        <v>10</v>
      </c>
      <c r="F25" s="31">
        <v>6</v>
      </c>
      <c r="G25" s="31">
        <v>2</v>
      </c>
      <c r="H25" s="32">
        <v>1</v>
      </c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10</v>
      </c>
      <c r="E26" s="31">
        <v>7</v>
      </c>
      <c r="F26" s="31">
        <v>5</v>
      </c>
      <c r="G26" s="31">
        <v>2</v>
      </c>
      <c r="H26" s="32">
        <v>1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8</v>
      </c>
      <c r="E27" s="31">
        <v>6</v>
      </c>
      <c r="F27" s="31">
        <v>7</v>
      </c>
      <c r="G27" s="31">
        <v>3</v>
      </c>
      <c r="H27" s="32">
        <v>1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>
        <v>8</v>
      </c>
      <c r="E28" s="31">
        <v>5</v>
      </c>
      <c r="F28" s="31">
        <v>7</v>
      </c>
      <c r="G28" s="31">
        <v>2</v>
      </c>
      <c r="H28" s="32">
        <v>1</v>
      </c>
      <c r="I28" s="33">
        <v>3</v>
      </c>
    </row>
    <row r="29" spans="1:9" ht="20.100000000000001" customHeight="1" x14ac:dyDescent="0.15">
      <c r="A29" s="171" t="s">
        <v>44</v>
      </c>
      <c r="B29" s="172"/>
      <c r="C29" s="172"/>
      <c r="D29" s="30">
        <v>10</v>
      </c>
      <c r="E29" s="31">
        <v>6</v>
      </c>
      <c r="F29" s="31">
        <v>7</v>
      </c>
      <c r="G29" s="31">
        <v>1</v>
      </c>
      <c r="H29" s="32">
        <v>1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10</v>
      </c>
      <c r="E30" s="28">
        <v>7</v>
      </c>
      <c r="F30" s="28">
        <v>8</v>
      </c>
      <c r="G30" s="28"/>
      <c r="H30" s="29">
        <v>1</v>
      </c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93</v>
      </c>
      <c r="E31" s="53">
        <f t="shared" si="0"/>
        <v>52</v>
      </c>
      <c r="F31" s="53">
        <f t="shared" si="0"/>
        <v>61</v>
      </c>
      <c r="G31" s="53">
        <f t="shared" si="0"/>
        <v>12</v>
      </c>
      <c r="H31" s="54">
        <f t="shared" si="0"/>
        <v>7</v>
      </c>
      <c r="I31" s="54">
        <f t="shared" si="0"/>
        <v>9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41.3</v>
      </c>
      <c r="E32" s="50">
        <f>IF(E31=0,"",ROUNDDOWN(E31/SUM($D$31:$H$31)*100,1))</f>
        <v>23.1</v>
      </c>
      <c r="F32" s="50">
        <f>IF(F31=0,"",ROUNDDOWN(F31/SUM($D$31:$H$31)*100,1))</f>
        <v>27.1</v>
      </c>
      <c r="G32" s="50">
        <f>IF(G31=0,"",ROUNDDOWN(G31/SUM($D$31:$H$31)*100,1))</f>
        <v>5.3</v>
      </c>
      <c r="H32" s="51">
        <f>IF(H31=0,"",ROUNDDOWN(H31/SUM($D$31:$H$31)*100,1))</f>
        <v>3.1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I46"/>
  <sheetViews>
    <sheetView view="pageBreakPreview" topLeftCell="A16" zoomScaleNormal="100" zoomScaleSheetLayoutView="100" workbookViewId="0">
      <selection activeCell="M21" sqref="M21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86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98</v>
      </c>
      <c r="C5" s="190"/>
      <c r="D5" s="191"/>
    </row>
    <row r="6" spans="1:9" ht="20.100000000000001" customHeight="1" thickBot="1" x14ac:dyDescent="0.2">
      <c r="A6" s="56" t="s">
        <v>3</v>
      </c>
      <c r="B6" s="186">
        <v>511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102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26</v>
      </c>
      <c r="D12" s="68" t="s">
        <v>7</v>
      </c>
      <c r="E12" s="15">
        <v>34</v>
      </c>
      <c r="F12" s="71" t="s">
        <v>109</v>
      </c>
      <c r="G12" s="16">
        <v>4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8</v>
      </c>
    </row>
    <row r="14" spans="1:9" ht="20.100000000000001" customHeight="1" thickBot="1" x14ac:dyDescent="0.2">
      <c r="A14" s="193"/>
      <c r="B14" s="67" t="s">
        <v>14</v>
      </c>
      <c r="C14" s="39">
        <v>13</v>
      </c>
      <c r="D14" s="70" t="s">
        <v>15</v>
      </c>
      <c r="E14" s="40">
        <v>2</v>
      </c>
      <c r="F14" s="73" t="s">
        <v>16</v>
      </c>
      <c r="G14" s="39">
        <v>38</v>
      </c>
      <c r="H14" s="73" t="s">
        <v>8</v>
      </c>
      <c r="I14" s="39">
        <v>2</v>
      </c>
    </row>
    <row r="15" spans="1:9" ht="20.100000000000001" customHeight="1" x14ac:dyDescent="0.15">
      <c r="A15" s="192" t="s">
        <v>17</v>
      </c>
      <c r="B15" s="66" t="s">
        <v>18</v>
      </c>
      <c r="C15" s="41">
        <v>2</v>
      </c>
      <c r="D15" s="69" t="s">
        <v>19</v>
      </c>
      <c r="E15" s="42">
        <v>13</v>
      </c>
      <c r="F15" s="72" t="s">
        <v>20</v>
      </c>
      <c r="G15" s="41"/>
      <c r="H15" s="72" t="s">
        <v>21</v>
      </c>
      <c r="I15" s="41">
        <v>4</v>
      </c>
    </row>
    <row r="16" spans="1:9" ht="20.100000000000001" customHeight="1" thickBot="1" x14ac:dyDescent="0.2">
      <c r="A16" s="193"/>
      <c r="B16" s="67" t="s">
        <v>22</v>
      </c>
      <c r="C16" s="17">
        <v>28</v>
      </c>
      <c r="D16" s="70" t="s">
        <v>23</v>
      </c>
      <c r="E16" s="18">
        <v>17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56</v>
      </c>
      <c r="E20" s="44">
        <v>8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39</v>
      </c>
      <c r="E22" s="21">
        <v>14</v>
      </c>
      <c r="F22" s="21">
        <v>9</v>
      </c>
      <c r="G22" s="21">
        <v>1</v>
      </c>
      <c r="H22" s="22">
        <v>1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28</v>
      </c>
      <c r="E23" s="31">
        <v>7</v>
      </c>
      <c r="F23" s="31">
        <v>25</v>
      </c>
      <c r="G23" s="31">
        <v>0</v>
      </c>
      <c r="H23" s="32">
        <v>1</v>
      </c>
      <c r="I23" s="33">
        <v>3</v>
      </c>
    </row>
    <row r="24" spans="1:9" ht="20.100000000000001" customHeight="1" x14ac:dyDescent="0.15">
      <c r="A24" s="171" t="s">
        <v>31</v>
      </c>
      <c r="B24" s="172"/>
      <c r="C24" s="172"/>
      <c r="D24" s="30">
        <v>38</v>
      </c>
      <c r="E24" s="31">
        <v>18</v>
      </c>
      <c r="F24" s="31">
        <v>6</v>
      </c>
      <c r="G24" s="31">
        <v>1</v>
      </c>
      <c r="H24" s="32">
        <v>1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29</v>
      </c>
      <c r="E25" s="31">
        <v>11</v>
      </c>
      <c r="F25" s="31">
        <v>14</v>
      </c>
      <c r="G25" s="31">
        <v>3</v>
      </c>
      <c r="H25" s="32">
        <v>1</v>
      </c>
      <c r="I25" s="33">
        <v>6</v>
      </c>
    </row>
    <row r="26" spans="1:9" ht="20.100000000000001" customHeight="1" x14ac:dyDescent="0.15">
      <c r="A26" s="171" t="s">
        <v>33</v>
      </c>
      <c r="B26" s="172"/>
      <c r="C26" s="172"/>
      <c r="D26" s="30">
        <v>24</v>
      </c>
      <c r="E26" s="31">
        <v>13</v>
      </c>
      <c r="F26" s="31">
        <v>13</v>
      </c>
      <c r="G26" s="31">
        <v>3</v>
      </c>
      <c r="H26" s="32">
        <v>2</v>
      </c>
      <c r="I26" s="33">
        <v>9</v>
      </c>
    </row>
    <row r="27" spans="1:9" ht="20.100000000000001" customHeight="1" x14ac:dyDescent="0.15">
      <c r="A27" s="171" t="s">
        <v>35</v>
      </c>
      <c r="B27" s="172"/>
      <c r="C27" s="172"/>
      <c r="D27" s="30">
        <v>20</v>
      </c>
      <c r="E27" s="31">
        <v>16</v>
      </c>
      <c r="F27" s="31">
        <v>13</v>
      </c>
      <c r="G27" s="31">
        <v>4</v>
      </c>
      <c r="H27" s="32">
        <v>3</v>
      </c>
      <c r="I27" s="33">
        <v>8</v>
      </c>
    </row>
    <row r="28" spans="1:9" ht="20.100000000000001" customHeight="1" x14ac:dyDescent="0.15">
      <c r="A28" s="171" t="s">
        <v>36</v>
      </c>
      <c r="B28" s="172"/>
      <c r="C28" s="172"/>
      <c r="D28" s="30">
        <v>21</v>
      </c>
      <c r="E28" s="31">
        <v>12</v>
      </c>
      <c r="F28" s="31">
        <v>15</v>
      </c>
      <c r="G28" s="31">
        <v>3</v>
      </c>
      <c r="H28" s="32">
        <v>1</v>
      </c>
      <c r="I28" s="33">
        <v>12</v>
      </c>
    </row>
    <row r="29" spans="1:9" ht="20.100000000000001" customHeight="1" x14ac:dyDescent="0.15">
      <c r="A29" s="171" t="s">
        <v>44</v>
      </c>
      <c r="B29" s="172"/>
      <c r="C29" s="172"/>
      <c r="D29" s="30">
        <v>26</v>
      </c>
      <c r="E29" s="31">
        <v>14</v>
      </c>
      <c r="F29" s="31">
        <v>14</v>
      </c>
      <c r="G29" s="31">
        <v>0</v>
      </c>
      <c r="H29" s="32">
        <v>1</v>
      </c>
      <c r="I29" s="33">
        <v>9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32</v>
      </c>
      <c r="E30" s="28">
        <v>16</v>
      </c>
      <c r="F30" s="28">
        <v>8</v>
      </c>
      <c r="G30" s="28">
        <v>0</v>
      </c>
      <c r="H30" s="29">
        <v>1</v>
      </c>
      <c r="I30" s="29">
        <v>7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257</v>
      </c>
      <c r="E31" s="53">
        <f t="shared" si="0"/>
        <v>121</v>
      </c>
      <c r="F31" s="53">
        <f t="shared" si="0"/>
        <v>117</v>
      </c>
      <c r="G31" s="53">
        <f t="shared" si="0"/>
        <v>15</v>
      </c>
      <c r="H31" s="54">
        <f t="shared" si="0"/>
        <v>12</v>
      </c>
      <c r="I31" s="54">
        <f t="shared" si="0"/>
        <v>54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49.2</v>
      </c>
      <c r="E32" s="50">
        <f>IF(E31=0,"",ROUNDDOWN(E31/SUM($D$31:$H$31)*100,1))</f>
        <v>23.1</v>
      </c>
      <c r="F32" s="50">
        <f>IF(F31=0,"",ROUNDDOWN(F31/SUM($D$31:$H$31)*100,1))</f>
        <v>22.4</v>
      </c>
      <c r="G32" s="50">
        <f>IF(G31=0,"",ROUNDDOWN(G31/SUM($D$31:$H$31)*100,1))</f>
        <v>2.8</v>
      </c>
      <c r="H32" s="51">
        <f>IF(H31=0,"",ROUNDDOWN(H31/SUM($D$31:$H$31)*100,1))</f>
        <v>2.2000000000000002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I46"/>
  <sheetViews>
    <sheetView view="pageBreakPreview" topLeftCell="A16" zoomScaleNormal="100" zoomScaleSheetLayoutView="100" workbookViewId="0">
      <selection activeCell="L21" sqref="L21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87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98</v>
      </c>
      <c r="C5" s="190"/>
      <c r="D5" s="191"/>
    </row>
    <row r="6" spans="1:9" ht="20.100000000000001" customHeight="1" thickBot="1" x14ac:dyDescent="0.2">
      <c r="A6" s="56" t="s">
        <v>3</v>
      </c>
      <c r="B6" s="186">
        <v>488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98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25</v>
      </c>
      <c r="D12" s="68" t="s">
        <v>7</v>
      </c>
      <c r="E12" s="15">
        <v>31</v>
      </c>
      <c r="F12" s="71" t="s">
        <v>109</v>
      </c>
      <c r="G12" s="16">
        <v>1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>
        <v>4</v>
      </c>
      <c r="H13" s="72" t="s">
        <v>13</v>
      </c>
      <c r="I13" s="41">
        <v>7</v>
      </c>
    </row>
    <row r="14" spans="1:9" ht="20.100000000000001" customHeight="1" thickBot="1" x14ac:dyDescent="0.2">
      <c r="A14" s="193"/>
      <c r="B14" s="67" t="s">
        <v>14</v>
      </c>
      <c r="C14" s="39">
        <v>10</v>
      </c>
      <c r="D14" s="70" t="s">
        <v>15</v>
      </c>
      <c r="E14" s="40">
        <v>3</v>
      </c>
      <c r="F14" s="73" t="s">
        <v>16</v>
      </c>
      <c r="G14" s="39">
        <v>31</v>
      </c>
      <c r="H14" s="73" t="s">
        <v>8</v>
      </c>
      <c r="I14" s="39">
        <v>1</v>
      </c>
    </row>
    <row r="15" spans="1:9" ht="20.100000000000001" customHeight="1" x14ac:dyDescent="0.15">
      <c r="A15" s="192" t="s">
        <v>17</v>
      </c>
      <c r="B15" s="66" t="s">
        <v>18</v>
      </c>
      <c r="C15" s="41">
        <v>2</v>
      </c>
      <c r="D15" s="69" t="s">
        <v>19</v>
      </c>
      <c r="E15" s="42">
        <v>19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23</v>
      </c>
      <c r="D16" s="70" t="s">
        <v>23</v>
      </c>
      <c r="E16" s="18">
        <v>9</v>
      </c>
      <c r="F16" s="73" t="s">
        <v>8</v>
      </c>
      <c r="G16" s="17">
        <v>3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48</v>
      </c>
      <c r="E20" s="44">
        <v>9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27</v>
      </c>
      <c r="E22" s="21">
        <v>11</v>
      </c>
      <c r="F22" s="21">
        <v>19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10</v>
      </c>
      <c r="E23" s="31">
        <v>11</v>
      </c>
      <c r="F23" s="31">
        <v>31</v>
      </c>
      <c r="G23" s="31">
        <v>2</v>
      </c>
      <c r="H23" s="32">
        <v>2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30</v>
      </c>
      <c r="E24" s="31">
        <v>11</v>
      </c>
      <c r="F24" s="31">
        <v>14</v>
      </c>
      <c r="G24" s="31">
        <v>1</v>
      </c>
      <c r="H24" s="32">
        <v>1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24</v>
      </c>
      <c r="E25" s="31">
        <v>12</v>
      </c>
      <c r="F25" s="31">
        <v>16</v>
      </c>
      <c r="G25" s="31">
        <v>3</v>
      </c>
      <c r="H25" s="32">
        <v>1</v>
      </c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22</v>
      </c>
      <c r="E26" s="31">
        <v>10</v>
      </c>
      <c r="F26" s="31">
        <v>20</v>
      </c>
      <c r="G26" s="31">
        <v>2</v>
      </c>
      <c r="H26" s="32">
        <v>1</v>
      </c>
      <c r="I26" s="33">
        <v>2</v>
      </c>
    </row>
    <row r="27" spans="1:9" ht="20.100000000000001" customHeight="1" x14ac:dyDescent="0.15">
      <c r="A27" s="171" t="s">
        <v>35</v>
      </c>
      <c r="B27" s="172"/>
      <c r="C27" s="172"/>
      <c r="D27" s="30">
        <v>15</v>
      </c>
      <c r="E27" s="31">
        <v>5</v>
      </c>
      <c r="F27" s="31">
        <v>22</v>
      </c>
      <c r="G27" s="31">
        <v>5</v>
      </c>
      <c r="H27" s="32">
        <v>8</v>
      </c>
      <c r="I27" s="33">
        <v>2</v>
      </c>
    </row>
    <row r="28" spans="1:9" ht="20.100000000000001" customHeight="1" x14ac:dyDescent="0.15">
      <c r="A28" s="171" t="s">
        <v>36</v>
      </c>
      <c r="B28" s="172"/>
      <c r="C28" s="172"/>
      <c r="D28" s="30">
        <v>19</v>
      </c>
      <c r="E28" s="31">
        <v>7</v>
      </c>
      <c r="F28" s="31">
        <v>20</v>
      </c>
      <c r="G28" s="31">
        <v>4</v>
      </c>
      <c r="H28" s="32">
        <v>3</v>
      </c>
      <c r="I28" s="33">
        <v>4</v>
      </c>
    </row>
    <row r="29" spans="1:9" ht="20.100000000000001" customHeight="1" x14ac:dyDescent="0.15">
      <c r="A29" s="171" t="s">
        <v>44</v>
      </c>
      <c r="B29" s="172"/>
      <c r="C29" s="172"/>
      <c r="D29" s="30">
        <v>15</v>
      </c>
      <c r="E29" s="31">
        <v>11</v>
      </c>
      <c r="F29" s="31">
        <v>27</v>
      </c>
      <c r="G29" s="31">
        <v>1</v>
      </c>
      <c r="H29" s="32">
        <v>2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17</v>
      </c>
      <c r="E30" s="28">
        <v>11</v>
      </c>
      <c r="F30" s="28">
        <v>26</v>
      </c>
      <c r="G30" s="28">
        <v>1</v>
      </c>
      <c r="H30" s="29">
        <v>1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179</v>
      </c>
      <c r="E31" s="53">
        <f t="shared" si="0"/>
        <v>89</v>
      </c>
      <c r="F31" s="53">
        <f t="shared" si="0"/>
        <v>195</v>
      </c>
      <c r="G31" s="53">
        <f t="shared" si="0"/>
        <v>19</v>
      </c>
      <c r="H31" s="54">
        <f t="shared" si="0"/>
        <v>19</v>
      </c>
      <c r="I31" s="54">
        <f t="shared" si="0"/>
        <v>12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35.700000000000003</v>
      </c>
      <c r="E32" s="50">
        <f>IF(E31=0,"",ROUNDDOWN(E31/SUM($D$31:$H$31)*100,1))</f>
        <v>17.7</v>
      </c>
      <c r="F32" s="50">
        <f>IF(F31=0,"",ROUNDDOWN(F31/SUM($D$31:$H$31)*100,1))</f>
        <v>38.9</v>
      </c>
      <c r="G32" s="50">
        <f>IF(G31=0,"",ROUNDDOWN(G31/SUM($D$31:$H$31)*100,1))</f>
        <v>3.7</v>
      </c>
      <c r="H32" s="51">
        <f>IF(H31=0,"",ROUNDDOWN(H31/SUM($D$31:$H$31)*100,1))</f>
        <v>3.7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</sheetPr>
  <dimension ref="A1:I46"/>
  <sheetViews>
    <sheetView view="pageBreakPreview" topLeftCell="A22" zoomScaleNormal="100" zoomScaleSheetLayoutView="100" workbookViewId="0">
      <selection activeCell="K17" sqref="K17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89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104</v>
      </c>
      <c r="C5" s="190"/>
      <c r="D5" s="191"/>
    </row>
    <row r="6" spans="1:9" ht="20.100000000000001" customHeight="1" thickBot="1" x14ac:dyDescent="0.2">
      <c r="A6" s="56" t="s">
        <v>3</v>
      </c>
      <c r="B6" s="186">
        <v>84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</v>
      </c>
      <c r="D12" s="68" t="s">
        <v>7</v>
      </c>
      <c r="E12" s="15">
        <v>3</v>
      </c>
      <c r="F12" s="71" t="s">
        <v>109</v>
      </c>
      <c r="G12" s="16">
        <v>1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2</v>
      </c>
      <c r="D14" s="70" t="s">
        <v>15</v>
      </c>
      <c r="E14" s="40">
        <v>2</v>
      </c>
      <c r="F14" s="73" t="s">
        <v>16</v>
      </c>
      <c r="G14" s="39">
        <v>4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6</v>
      </c>
      <c r="D16" s="70" t="s">
        <v>23</v>
      </c>
      <c r="E16" s="18">
        <v>1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9</v>
      </c>
      <c r="E20" s="44"/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101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6</v>
      </c>
      <c r="E22" s="21">
        <v>1</v>
      </c>
      <c r="F22" s="21">
        <v>2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3</v>
      </c>
      <c r="E23" s="31">
        <v>2</v>
      </c>
      <c r="F23" s="31">
        <v>4</v>
      </c>
      <c r="G23" s="31">
        <v>0</v>
      </c>
      <c r="H23" s="32">
        <v>0</v>
      </c>
      <c r="I23" s="33">
        <v>0</v>
      </c>
    </row>
    <row r="24" spans="1:9" ht="20.100000000000001" customHeight="1" x14ac:dyDescent="0.15">
      <c r="A24" s="171" t="s">
        <v>31</v>
      </c>
      <c r="B24" s="172"/>
      <c r="C24" s="172"/>
      <c r="D24" s="30">
        <v>6</v>
      </c>
      <c r="E24" s="31">
        <v>1</v>
      </c>
      <c r="F24" s="31">
        <v>1</v>
      </c>
      <c r="G24" s="31">
        <v>0</v>
      </c>
      <c r="H24" s="32">
        <v>1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2</v>
      </c>
      <c r="F25" s="31">
        <v>4</v>
      </c>
      <c r="G25" s="31">
        <v>0</v>
      </c>
      <c r="H25" s="32">
        <v>0</v>
      </c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>
        <v>3</v>
      </c>
      <c r="F26" s="31">
        <v>3</v>
      </c>
      <c r="G26" s="31">
        <v>0</v>
      </c>
      <c r="H26" s="32">
        <v>0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2</v>
      </c>
      <c r="E27" s="31">
        <v>4</v>
      </c>
      <c r="F27" s="31">
        <v>2</v>
      </c>
      <c r="G27" s="31">
        <v>0</v>
      </c>
      <c r="H27" s="32">
        <v>0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>
        <v>3</v>
      </c>
      <c r="E28" s="31">
        <v>1</v>
      </c>
      <c r="F28" s="31">
        <v>3</v>
      </c>
      <c r="G28" s="31">
        <v>1</v>
      </c>
      <c r="H28" s="32">
        <v>0</v>
      </c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4</v>
      </c>
      <c r="E29" s="31">
        <v>3</v>
      </c>
      <c r="F29" s="31">
        <v>1</v>
      </c>
      <c r="G29" s="31">
        <v>0</v>
      </c>
      <c r="H29" s="32">
        <v>0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3</v>
      </c>
      <c r="F30" s="28">
        <v>1</v>
      </c>
      <c r="G30" s="28">
        <v>0</v>
      </c>
      <c r="H30" s="29">
        <v>0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32</v>
      </c>
      <c r="E31" s="53">
        <f t="shared" si="0"/>
        <v>20</v>
      </c>
      <c r="F31" s="53">
        <f t="shared" si="0"/>
        <v>21</v>
      </c>
      <c r="G31" s="53">
        <f t="shared" si="0"/>
        <v>1</v>
      </c>
      <c r="H31" s="54">
        <f t="shared" si="0"/>
        <v>1</v>
      </c>
      <c r="I31" s="54">
        <f t="shared" si="0"/>
        <v>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42.6</v>
      </c>
      <c r="E32" s="50">
        <f>IF(E31=0,"",ROUNDDOWN(E31/SUM($D$31:$H$31)*100,1))</f>
        <v>26.6</v>
      </c>
      <c r="F32" s="50">
        <f>IF(F31=0,"",ROUNDDOWN(F31/SUM($D$31:$H$31)*100,1))</f>
        <v>28</v>
      </c>
      <c r="G32" s="50">
        <f>IF(G31=0,"",ROUNDDOWN(G31/SUM($D$31:$H$31)*100,1))</f>
        <v>1.3</v>
      </c>
      <c r="H32" s="51">
        <f>IF(H31=0,"",ROUNDDOWN(H31/SUM($D$31:$H$31)*100,1))</f>
        <v>1.3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</sheetPr>
  <dimension ref="A1:I46"/>
  <sheetViews>
    <sheetView view="pageBreakPreview" topLeftCell="A22" zoomScaleNormal="100" zoomScaleSheetLayoutView="100" workbookViewId="0">
      <selection activeCell="K20" sqref="K20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90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105</v>
      </c>
      <c r="C5" s="190"/>
      <c r="D5" s="191"/>
    </row>
    <row r="6" spans="1:9" ht="20.100000000000001" customHeight="1" thickBot="1" x14ac:dyDescent="0.2">
      <c r="A6" s="56" t="s">
        <v>3</v>
      </c>
      <c r="B6" s="186">
        <v>36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</v>
      </c>
      <c r="D12" s="68" t="s">
        <v>7</v>
      </c>
      <c r="E12" s="15">
        <v>5</v>
      </c>
      <c r="F12" s="71" t="s">
        <v>109</v>
      </c>
      <c r="G12" s="16">
        <v>2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2</v>
      </c>
      <c r="H13" s="72" t="s">
        <v>13</v>
      </c>
      <c r="I13" s="41">
        <v>2</v>
      </c>
    </row>
    <row r="14" spans="1:9" ht="20.100000000000001" customHeight="1" thickBot="1" x14ac:dyDescent="0.2">
      <c r="A14" s="193"/>
      <c r="B14" s="67" t="s">
        <v>14</v>
      </c>
      <c r="C14" s="39"/>
      <c r="D14" s="70" t="s">
        <v>15</v>
      </c>
      <c r="E14" s="40"/>
      <c r="F14" s="73" t="s">
        <v>16</v>
      </c>
      <c r="G14" s="39">
        <v>8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3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6</v>
      </c>
      <c r="D16" s="70" t="s">
        <v>23</v>
      </c>
      <c r="E16" s="18">
        <v>2</v>
      </c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11</v>
      </c>
      <c r="E20" s="44"/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101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7</v>
      </c>
      <c r="E22" s="21">
        <v>1</v>
      </c>
      <c r="F22" s="21">
        <v>3</v>
      </c>
      <c r="G22" s="21">
        <v>0</v>
      </c>
      <c r="H22" s="22">
        <v>0</v>
      </c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4</v>
      </c>
      <c r="E23" s="31">
        <v>2</v>
      </c>
      <c r="F23" s="31">
        <v>4</v>
      </c>
      <c r="G23" s="31">
        <v>0</v>
      </c>
      <c r="H23" s="32">
        <v>0</v>
      </c>
      <c r="I23" s="33">
        <v>2</v>
      </c>
    </row>
    <row r="24" spans="1:9" ht="20.100000000000001" customHeight="1" x14ac:dyDescent="0.15">
      <c r="A24" s="171" t="s">
        <v>31</v>
      </c>
      <c r="B24" s="172"/>
      <c r="C24" s="172"/>
      <c r="D24" s="30">
        <v>7</v>
      </c>
      <c r="E24" s="31">
        <v>1</v>
      </c>
      <c r="F24" s="31">
        <v>4</v>
      </c>
      <c r="G24" s="31">
        <v>0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5</v>
      </c>
      <c r="E25" s="31">
        <v>2</v>
      </c>
      <c r="F25" s="31">
        <v>3</v>
      </c>
      <c r="G25" s="31">
        <v>0</v>
      </c>
      <c r="H25" s="32">
        <v>0</v>
      </c>
      <c r="I25" s="33">
        <v>2</v>
      </c>
    </row>
    <row r="26" spans="1:9" ht="20.100000000000001" customHeight="1" x14ac:dyDescent="0.15">
      <c r="A26" s="171" t="s">
        <v>33</v>
      </c>
      <c r="B26" s="172"/>
      <c r="C26" s="172"/>
      <c r="D26" s="30">
        <v>6</v>
      </c>
      <c r="E26" s="31">
        <v>1</v>
      </c>
      <c r="F26" s="31">
        <v>3</v>
      </c>
      <c r="G26" s="31">
        <v>0</v>
      </c>
      <c r="H26" s="32">
        <v>0</v>
      </c>
      <c r="I26" s="33">
        <v>2</v>
      </c>
    </row>
    <row r="27" spans="1:9" ht="20.100000000000001" customHeight="1" x14ac:dyDescent="0.15">
      <c r="A27" s="171" t="s">
        <v>35</v>
      </c>
      <c r="B27" s="172"/>
      <c r="C27" s="172"/>
      <c r="D27" s="30">
        <v>4</v>
      </c>
      <c r="E27" s="31">
        <v>3</v>
      </c>
      <c r="F27" s="31">
        <v>3</v>
      </c>
      <c r="G27" s="31">
        <v>0</v>
      </c>
      <c r="H27" s="32">
        <v>0</v>
      </c>
      <c r="I27" s="33">
        <v>2</v>
      </c>
    </row>
    <row r="28" spans="1:9" ht="20.100000000000001" customHeight="1" x14ac:dyDescent="0.15">
      <c r="A28" s="171" t="s">
        <v>36</v>
      </c>
      <c r="B28" s="172"/>
      <c r="C28" s="172"/>
      <c r="D28" s="30">
        <v>3</v>
      </c>
      <c r="E28" s="31">
        <v>2</v>
      </c>
      <c r="F28" s="31">
        <v>3</v>
      </c>
      <c r="G28" s="31">
        <v>0</v>
      </c>
      <c r="H28" s="32">
        <v>0</v>
      </c>
      <c r="I28" s="33">
        <v>4</v>
      </c>
    </row>
    <row r="29" spans="1:9" ht="20.100000000000001" customHeight="1" x14ac:dyDescent="0.15">
      <c r="A29" s="171" t="s">
        <v>44</v>
      </c>
      <c r="B29" s="172"/>
      <c r="C29" s="172"/>
      <c r="D29" s="30">
        <v>6</v>
      </c>
      <c r="E29" s="31">
        <v>0</v>
      </c>
      <c r="F29" s="31">
        <v>4</v>
      </c>
      <c r="G29" s="31">
        <v>0</v>
      </c>
      <c r="H29" s="32">
        <v>0</v>
      </c>
      <c r="I29" s="33">
        <v>2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5</v>
      </c>
      <c r="E30" s="28">
        <v>4</v>
      </c>
      <c r="F30" s="28">
        <v>1</v>
      </c>
      <c r="G30" s="28">
        <v>0</v>
      </c>
      <c r="H30" s="29">
        <v>0</v>
      </c>
      <c r="I30" s="29">
        <v>2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47</v>
      </c>
      <c r="E31" s="53">
        <f t="shared" si="0"/>
        <v>16</v>
      </c>
      <c r="F31" s="53">
        <f t="shared" si="0"/>
        <v>28</v>
      </c>
      <c r="G31" s="53">
        <f t="shared" si="0"/>
        <v>0</v>
      </c>
      <c r="H31" s="54">
        <f t="shared" si="0"/>
        <v>0</v>
      </c>
      <c r="I31" s="54">
        <f t="shared" si="0"/>
        <v>17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51.6</v>
      </c>
      <c r="E32" s="50">
        <f>IF(E31=0,"",ROUNDDOWN(E31/SUM($D$31:$H$31)*100,1))</f>
        <v>17.5</v>
      </c>
      <c r="F32" s="50">
        <f>IF(F31=0,"",ROUNDDOWN(F31/SUM($D$31:$H$31)*100,1))</f>
        <v>30.7</v>
      </c>
      <c r="G32" s="50" t="str">
        <f>IF(G31=0,"",ROUNDDOWN(G31/SUM($D$31:$H$31)*100,1))</f>
        <v/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1:I46"/>
  <sheetViews>
    <sheetView view="pageBreakPreview" topLeftCell="A28" zoomScaleNormal="100" zoomScaleSheetLayoutView="100" workbookViewId="0">
      <selection activeCell="L20" sqref="L20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63</v>
      </c>
      <c r="C4" s="190"/>
      <c r="D4" s="191"/>
    </row>
    <row r="5" spans="1:9" ht="20.100000000000001" customHeight="1" thickBot="1" x14ac:dyDescent="0.2">
      <c r="A5" s="56" t="s">
        <v>2</v>
      </c>
      <c r="B5" s="226" t="s">
        <v>92</v>
      </c>
      <c r="C5" s="227"/>
      <c r="D5" s="228"/>
    </row>
    <row r="6" spans="1:9" ht="20.100000000000001" customHeight="1" thickBot="1" x14ac:dyDescent="0.2">
      <c r="A6" s="56" t="s">
        <v>3</v>
      </c>
      <c r="B6" s="186">
        <v>1184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246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55</v>
      </c>
      <c r="D12" s="68" t="s">
        <v>7</v>
      </c>
      <c r="E12" s="15">
        <v>67</v>
      </c>
      <c r="F12" s="71" t="s">
        <v>109</v>
      </c>
      <c r="G12" s="16">
        <v>4</v>
      </c>
      <c r="H12" s="71" t="s">
        <v>8</v>
      </c>
      <c r="I12" s="16">
        <v>9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8</v>
      </c>
      <c r="H13" s="72" t="s">
        <v>13</v>
      </c>
      <c r="I13" s="41">
        <v>19</v>
      </c>
    </row>
    <row r="14" spans="1:9" ht="20.100000000000001" customHeight="1" thickBot="1" x14ac:dyDescent="0.2">
      <c r="A14" s="193"/>
      <c r="B14" s="67" t="s">
        <v>14</v>
      </c>
      <c r="C14" s="39">
        <v>15</v>
      </c>
      <c r="D14" s="70" t="s">
        <v>15</v>
      </c>
      <c r="E14" s="40">
        <v>8</v>
      </c>
      <c r="F14" s="73" t="s">
        <v>16</v>
      </c>
      <c r="G14" s="39">
        <v>81</v>
      </c>
      <c r="H14" s="73" t="s">
        <v>8</v>
      </c>
      <c r="I14" s="39">
        <v>4</v>
      </c>
    </row>
    <row r="15" spans="1:9" ht="20.100000000000001" customHeight="1" x14ac:dyDescent="0.15">
      <c r="A15" s="192" t="s">
        <v>17</v>
      </c>
      <c r="B15" s="66" t="s">
        <v>18</v>
      </c>
      <c r="C15" s="41">
        <v>3</v>
      </c>
      <c r="D15" s="69" t="s">
        <v>19</v>
      </c>
      <c r="E15" s="42">
        <v>33</v>
      </c>
      <c r="F15" s="72" t="s">
        <v>20</v>
      </c>
      <c r="G15" s="41"/>
      <c r="H15" s="72" t="s">
        <v>21</v>
      </c>
      <c r="I15" s="41">
        <v>6</v>
      </c>
    </row>
    <row r="16" spans="1:9" ht="20.100000000000001" customHeight="1" thickBot="1" x14ac:dyDescent="0.2">
      <c r="A16" s="193"/>
      <c r="B16" s="67" t="s">
        <v>22</v>
      </c>
      <c r="C16" s="17">
        <v>60</v>
      </c>
      <c r="D16" s="70" t="s">
        <v>23</v>
      </c>
      <c r="E16" s="18">
        <v>25</v>
      </c>
      <c r="F16" s="73" t="s">
        <v>8</v>
      </c>
      <c r="G16" s="17">
        <v>8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99</v>
      </c>
      <c r="E20" s="44">
        <v>33</v>
      </c>
      <c r="F20" s="163"/>
      <c r="G20" s="164"/>
      <c r="H20" s="165"/>
      <c r="I20" s="45">
        <v>3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55</v>
      </c>
      <c r="E22" s="21">
        <v>29</v>
      </c>
      <c r="F22" s="21">
        <v>45</v>
      </c>
      <c r="G22" s="21">
        <v>2</v>
      </c>
      <c r="H22" s="22">
        <v>1</v>
      </c>
      <c r="I22" s="23">
        <v>3</v>
      </c>
    </row>
    <row r="23" spans="1:9" ht="20.100000000000001" customHeight="1" x14ac:dyDescent="0.15">
      <c r="A23" s="171" t="s">
        <v>34</v>
      </c>
      <c r="B23" s="172"/>
      <c r="C23" s="172"/>
      <c r="D23" s="30">
        <v>40</v>
      </c>
      <c r="E23" s="31">
        <v>23</v>
      </c>
      <c r="F23" s="31">
        <v>61</v>
      </c>
      <c r="G23" s="31">
        <v>1</v>
      </c>
      <c r="H23" s="32">
        <v>1</v>
      </c>
      <c r="I23" s="33">
        <v>9</v>
      </c>
    </row>
    <row r="24" spans="1:9" ht="20.100000000000001" customHeight="1" x14ac:dyDescent="0.15">
      <c r="A24" s="171" t="s">
        <v>31</v>
      </c>
      <c r="B24" s="172"/>
      <c r="C24" s="172"/>
      <c r="D24" s="30">
        <v>64</v>
      </c>
      <c r="E24" s="31">
        <v>25</v>
      </c>
      <c r="F24" s="31">
        <v>38</v>
      </c>
      <c r="G24" s="31">
        <v>2</v>
      </c>
      <c r="H24" s="32">
        <v>4</v>
      </c>
      <c r="I24" s="33">
        <v>2</v>
      </c>
    </row>
    <row r="25" spans="1:9" ht="20.100000000000001" customHeight="1" x14ac:dyDescent="0.15">
      <c r="A25" s="171" t="s">
        <v>32</v>
      </c>
      <c r="B25" s="172"/>
      <c r="C25" s="172"/>
      <c r="D25" s="30">
        <v>41</v>
      </c>
      <c r="E25" s="31">
        <v>31</v>
      </c>
      <c r="F25" s="31">
        <v>44</v>
      </c>
      <c r="G25" s="31">
        <v>1</v>
      </c>
      <c r="H25" s="32">
        <v>6</v>
      </c>
      <c r="I25" s="33">
        <v>12</v>
      </c>
    </row>
    <row r="26" spans="1:9" ht="20.100000000000001" customHeight="1" x14ac:dyDescent="0.15">
      <c r="A26" s="171" t="s">
        <v>33</v>
      </c>
      <c r="B26" s="172"/>
      <c r="C26" s="172"/>
      <c r="D26" s="30">
        <v>37</v>
      </c>
      <c r="E26" s="31">
        <v>35</v>
      </c>
      <c r="F26" s="31">
        <v>43</v>
      </c>
      <c r="G26" s="31">
        <v>5</v>
      </c>
      <c r="H26" s="32">
        <v>3</v>
      </c>
      <c r="I26" s="33">
        <v>12</v>
      </c>
    </row>
    <row r="27" spans="1:9" ht="20.100000000000001" customHeight="1" x14ac:dyDescent="0.15">
      <c r="A27" s="171" t="s">
        <v>35</v>
      </c>
      <c r="B27" s="172"/>
      <c r="C27" s="172"/>
      <c r="D27" s="30">
        <v>30</v>
      </c>
      <c r="E27" s="31">
        <v>31</v>
      </c>
      <c r="F27" s="31">
        <v>52</v>
      </c>
      <c r="G27" s="31">
        <v>6</v>
      </c>
      <c r="H27" s="32">
        <v>6</v>
      </c>
      <c r="I27" s="33">
        <v>10</v>
      </c>
    </row>
    <row r="28" spans="1:9" ht="20.100000000000001" customHeight="1" x14ac:dyDescent="0.15">
      <c r="A28" s="171" t="s">
        <v>36</v>
      </c>
      <c r="B28" s="172"/>
      <c r="C28" s="172"/>
      <c r="D28" s="30">
        <v>28</v>
      </c>
      <c r="E28" s="31">
        <v>21</v>
      </c>
      <c r="F28" s="31">
        <v>45</v>
      </c>
      <c r="G28" s="31">
        <v>8</v>
      </c>
      <c r="H28" s="32">
        <v>5</v>
      </c>
      <c r="I28" s="33">
        <v>28</v>
      </c>
    </row>
    <row r="29" spans="1:9" ht="20.100000000000001" customHeight="1" x14ac:dyDescent="0.15">
      <c r="A29" s="171" t="s">
        <v>44</v>
      </c>
      <c r="B29" s="172"/>
      <c r="C29" s="172"/>
      <c r="D29" s="30">
        <v>36</v>
      </c>
      <c r="E29" s="31">
        <v>31</v>
      </c>
      <c r="F29" s="31">
        <v>50</v>
      </c>
      <c r="G29" s="31">
        <v>4</v>
      </c>
      <c r="H29" s="32">
        <v>2</v>
      </c>
      <c r="I29" s="33">
        <v>12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40</v>
      </c>
      <c r="E30" s="28">
        <v>27</v>
      </c>
      <c r="F30" s="28">
        <v>48</v>
      </c>
      <c r="G30" s="28">
        <v>4</v>
      </c>
      <c r="H30" s="29">
        <v>4</v>
      </c>
      <c r="I30" s="29">
        <v>12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371</v>
      </c>
      <c r="E31" s="53">
        <f t="shared" si="0"/>
        <v>253</v>
      </c>
      <c r="F31" s="53">
        <f t="shared" si="0"/>
        <v>426</v>
      </c>
      <c r="G31" s="53">
        <f t="shared" si="0"/>
        <v>33</v>
      </c>
      <c r="H31" s="54">
        <f t="shared" si="0"/>
        <v>32</v>
      </c>
      <c r="I31" s="54">
        <f t="shared" si="0"/>
        <v>100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33.200000000000003</v>
      </c>
      <c r="E32" s="50">
        <f>IF(E31=0,"",ROUNDDOWN(E31/SUM($D$31:$H$31)*100,1))</f>
        <v>22.6</v>
      </c>
      <c r="F32" s="50">
        <f>IF(F31=0,"",ROUNDDOWN(F31/SUM($D$31:$H$31)*100,1))</f>
        <v>38.200000000000003</v>
      </c>
      <c r="G32" s="50">
        <f>IF(G31=0,"",ROUNDDOWN(G31/SUM($D$31:$H$31)*100,1))</f>
        <v>2.9</v>
      </c>
      <c r="H32" s="51">
        <f>IF(H31=0,"",ROUNDDOWN(H31/SUM($D$31:$H$31)*100,1))</f>
        <v>2.8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</sheetPr>
  <dimension ref="A1:I46"/>
  <sheetViews>
    <sheetView view="pageBreakPreview" topLeftCell="A19" zoomScaleNormal="100" zoomScaleSheetLayoutView="100" workbookViewId="0">
      <selection activeCell="L23" sqref="L23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93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99</v>
      </c>
      <c r="C5" s="190"/>
      <c r="D5" s="191"/>
    </row>
    <row r="6" spans="1:9" ht="20.100000000000001" customHeight="1" thickBot="1" x14ac:dyDescent="0.2">
      <c r="A6" s="56" t="s">
        <v>3</v>
      </c>
      <c r="B6" s="186">
        <v>1073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215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70</v>
      </c>
      <c r="D12" s="68" t="s">
        <v>7</v>
      </c>
      <c r="E12" s="15">
        <v>45</v>
      </c>
      <c r="F12" s="71" t="s">
        <v>109</v>
      </c>
      <c r="G12" s="16">
        <v>3</v>
      </c>
      <c r="H12" s="71" t="s">
        <v>8</v>
      </c>
      <c r="I12" s="16">
        <v>10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5</v>
      </c>
      <c r="H13" s="72" t="s">
        <v>13</v>
      </c>
      <c r="I13" s="41">
        <v>13</v>
      </c>
    </row>
    <row r="14" spans="1:9" ht="20.100000000000001" customHeight="1" thickBot="1" x14ac:dyDescent="0.2">
      <c r="A14" s="193"/>
      <c r="B14" s="67" t="s">
        <v>14</v>
      </c>
      <c r="C14" s="39">
        <v>24</v>
      </c>
      <c r="D14" s="70" t="s">
        <v>15</v>
      </c>
      <c r="E14" s="40">
        <v>10</v>
      </c>
      <c r="F14" s="73" t="s">
        <v>16</v>
      </c>
      <c r="G14" s="39">
        <v>73</v>
      </c>
      <c r="H14" s="73" t="s">
        <v>8</v>
      </c>
      <c r="I14" s="39">
        <v>3</v>
      </c>
    </row>
    <row r="15" spans="1:9" ht="20.100000000000001" customHeight="1" x14ac:dyDescent="0.15">
      <c r="A15" s="192" t="s">
        <v>17</v>
      </c>
      <c r="B15" s="66" t="s">
        <v>18</v>
      </c>
      <c r="C15" s="41">
        <v>4</v>
      </c>
      <c r="D15" s="69" t="s">
        <v>19</v>
      </c>
      <c r="E15" s="42">
        <v>46</v>
      </c>
      <c r="F15" s="72" t="s">
        <v>20</v>
      </c>
      <c r="G15" s="41"/>
      <c r="H15" s="72" t="s">
        <v>21</v>
      </c>
      <c r="I15" s="41">
        <v>10</v>
      </c>
    </row>
    <row r="16" spans="1:9" ht="20.100000000000001" customHeight="1" thickBot="1" x14ac:dyDescent="0.2">
      <c r="A16" s="193"/>
      <c r="B16" s="67" t="s">
        <v>22</v>
      </c>
      <c r="C16" s="17">
        <v>50</v>
      </c>
      <c r="D16" s="70" t="s">
        <v>23</v>
      </c>
      <c r="E16" s="18">
        <v>15</v>
      </c>
      <c r="F16" s="73" t="s">
        <v>8</v>
      </c>
      <c r="G16" s="17">
        <v>3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83</v>
      </c>
      <c r="E20" s="44">
        <v>44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51</v>
      </c>
      <c r="E22" s="21">
        <v>21</v>
      </c>
      <c r="F22" s="21">
        <v>47</v>
      </c>
      <c r="G22" s="21">
        <v>3</v>
      </c>
      <c r="H22" s="22">
        <v>2</v>
      </c>
      <c r="I22" s="23">
        <v>4</v>
      </c>
    </row>
    <row r="23" spans="1:9" ht="20.100000000000001" customHeight="1" x14ac:dyDescent="0.15">
      <c r="A23" s="171" t="s">
        <v>34</v>
      </c>
      <c r="B23" s="172"/>
      <c r="C23" s="172"/>
      <c r="D23" s="30">
        <v>24</v>
      </c>
      <c r="E23" s="31">
        <v>16</v>
      </c>
      <c r="F23" s="31">
        <v>74</v>
      </c>
      <c r="G23" s="31">
        <v>4</v>
      </c>
      <c r="H23" s="32">
        <v>3</v>
      </c>
      <c r="I23" s="33">
        <v>7</v>
      </c>
    </row>
    <row r="24" spans="1:9" ht="20.100000000000001" customHeight="1" x14ac:dyDescent="0.15">
      <c r="A24" s="171" t="s">
        <v>31</v>
      </c>
      <c r="B24" s="172"/>
      <c r="C24" s="172"/>
      <c r="D24" s="30">
        <v>54</v>
      </c>
      <c r="E24" s="31">
        <v>32</v>
      </c>
      <c r="F24" s="31">
        <v>33</v>
      </c>
      <c r="G24" s="31">
        <v>4</v>
      </c>
      <c r="H24" s="32">
        <v>3</v>
      </c>
      <c r="I24" s="33">
        <v>2</v>
      </c>
    </row>
    <row r="25" spans="1:9" ht="20.100000000000001" customHeight="1" x14ac:dyDescent="0.15">
      <c r="A25" s="171" t="s">
        <v>32</v>
      </c>
      <c r="B25" s="172"/>
      <c r="C25" s="172"/>
      <c r="D25" s="30">
        <v>32</v>
      </c>
      <c r="E25" s="31">
        <v>30</v>
      </c>
      <c r="F25" s="31">
        <v>50</v>
      </c>
      <c r="G25" s="31">
        <v>7</v>
      </c>
      <c r="H25" s="32">
        <v>5</v>
      </c>
      <c r="I25" s="33">
        <v>4</v>
      </c>
    </row>
    <row r="26" spans="1:9" ht="20.100000000000001" customHeight="1" x14ac:dyDescent="0.15">
      <c r="A26" s="171" t="s">
        <v>33</v>
      </c>
      <c r="B26" s="172"/>
      <c r="C26" s="172"/>
      <c r="D26" s="30">
        <v>36</v>
      </c>
      <c r="E26" s="31">
        <v>35</v>
      </c>
      <c r="F26" s="31">
        <v>46</v>
      </c>
      <c r="G26" s="31">
        <v>1</v>
      </c>
      <c r="H26" s="32">
        <v>3</v>
      </c>
      <c r="I26" s="33">
        <v>7</v>
      </c>
    </row>
    <row r="27" spans="1:9" ht="20.100000000000001" customHeight="1" x14ac:dyDescent="0.15">
      <c r="A27" s="171" t="s">
        <v>35</v>
      </c>
      <c r="B27" s="172"/>
      <c r="C27" s="172"/>
      <c r="D27" s="30">
        <v>23</v>
      </c>
      <c r="E27" s="31">
        <v>34</v>
      </c>
      <c r="F27" s="31">
        <v>51</v>
      </c>
      <c r="G27" s="31">
        <v>7</v>
      </c>
      <c r="H27" s="32">
        <v>7</v>
      </c>
      <c r="I27" s="33">
        <v>6</v>
      </c>
    </row>
    <row r="28" spans="1:9" ht="20.100000000000001" customHeight="1" x14ac:dyDescent="0.15">
      <c r="A28" s="171" t="s">
        <v>36</v>
      </c>
      <c r="B28" s="172"/>
      <c r="C28" s="172"/>
      <c r="D28" s="30">
        <v>34</v>
      </c>
      <c r="E28" s="31">
        <v>25</v>
      </c>
      <c r="F28" s="31">
        <v>49</v>
      </c>
      <c r="G28" s="31">
        <v>7</v>
      </c>
      <c r="H28" s="32">
        <v>5</v>
      </c>
      <c r="I28" s="33">
        <v>8</v>
      </c>
    </row>
    <row r="29" spans="1:9" ht="20.100000000000001" customHeight="1" x14ac:dyDescent="0.15">
      <c r="A29" s="171" t="s">
        <v>44</v>
      </c>
      <c r="B29" s="172"/>
      <c r="C29" s="172"/>
      <c r="D29" s="30">
        <v>27</v>
      </c>
      <c r="E29" s="31">
        <v>30</v>
      </c>
      <c r="F29" s="31">
        <v>57</v>
      </c>
      <c r="G29" s="31">
        <v>1</v>
      </c>
      <c r="H29" s="32">
        <v>5</v>
      </c>
      <c r="I29" s="33">
        <v>8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29</v>
      </c>
      <c r="E30" s="28">
        <v>38</v>
      </c>
      <c r="F30" s="28">
        <v>49</v>
      </c>
      <c r="G30" s="28">
        <v>4</v>
      </c>
      <c r="H30" s="29">
        <v>3</v>
      </c>
      <c r="I30" s="29">
        <f>5</f>
        <v>5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310</v>
      </c>
      <c r="E31" s="53">
        <f t="shared" si="0"/>
        <v>261</v>
      </c>
      <c r="F31" s="53">
        <f t="shared" si="0"/>
        <v>456</v>
      </c>
      <c r="G31" s="53">
        <f t="shared" si="0"/>
        <v>38</v>
      </c>
      <c r="H31" s="54">
        <f t="shared" si="0"/>
        <v>36</v>
      </c>
      <c r="I31" s="54">
        <f t="shared" si="0"/>
        <v>51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28.1</v>
      </c>
      <c r="E32" s="50">
        <f>IF(E31=0,"",ROUNDDOWN(E31/SUM($D$31:$H$31)*100,1))</f>
        <v>23.7</v>
      </c>
      <c r="F32" s="50">
        <f>IF(F31=0,"",ROUNDDOWN(F31/SUM($D$31:$H$31)*100,1))</f>
        <v>41.4</v>
      </c>
      <c r="G32" s="50">
        <f>IF(G31=0,"",ROUNDDOWN(G31/SUM($D$31:$H$31)*100,1))</f>
        <v>3.4</v>
      </c>
      <c r="H32" s="51">
        <f>IF(H31=0,"",ROUNDDOWN(H31/SUM($D$31:$H$31)*100,1))</f>
        <v>3.2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0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I46"/>
  <sheetViews>
    <sheetView view="pageBreakPreview" topLeftCell="A22" zoomScaleNormal="100" zoomScaleSheetLayoutView="100" workbookViewId="0">
      <selection activeCell="K18" sqref="K18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64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65</v>
      </c>
      <c r="C5" s="190"/>
      <c r="D5" s="191"/>
    </row>
    <row r="6" spans="1:9" ht="20.100000000000001" customHeight="1" thickBot="1" x14ac:dyDescent="0.2">
      <c r="A6" s="56" t="s">
        <v>3</v>
      </c>
      <c r="B6" s="186">
        <v>185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19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4</v>
      </c>
      <c r="D12" s="68" t="s">
        <v>7</v>
      </c>
      <c r="E12" s="15">
        <v>4</v>
      </c>
      <c r="F12" s="71" t="s">
        <v>109</v>
      </c>
      <c r="G12" s="16"/>
      <c r="H12" s="71" t="s">
        <v>8</v>
      </c>
      <c r="I12" s="16">
        <v>1</v>
      </c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3</v>
      </c>
    </row>
    <row r="14" spans="1:9" ht="20.100000000000001" customHeight="1" thickBot="1" x14ac:dyDescent="0.2">
      <c r="A14" s="193"/>
      <c r="B14" s="67" t="s">
        <v>14</v>
      </c>
      <c r="C14" s="39">
        <v>1</v>
      </c>
      <c r="D14" s="70" t="s">
        <v>15</v>
      </c>
      <c r="E14" s="40"/>
      <c r="F14" s="73" t="s">
        <v>16</v>
      </c>
      <c r="G14" s="39">
        <v>4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5</v>
      </c>
      <c r="D16" s="70" t="s">
        <v>23</v>
      </c>
      <c r="E16" s="18">
        <v>2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8</v>
      </c>
      <c r="E20" s="44"/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6</v>
      </c>
      <c r="E22" s="21">
        <v>1</v>
      </c>
      <c r="F22" s="21">
        <v>2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6</v>
      </c>
      <c r="E23" s="31">
        <v>0</v>
      </c>
      <c r="F23" s="31">
        <v>3</v>
      </c>
      <c r="G23" s="31">
        <v>0</v>
      </c>
      <c r="H23" s="32">
        <v>0</v>
      </c>
      <c r="I23" s="33">
        <v>0</v>
      </c>
    </row>
    <row r="24" spans="1:9" ht="20.100000000000001" customHeight="1" x14ac:dyDescent="0.15">
      <c r="A24" s="171" t="s">
        <v>31</v>
      </c>
      <c r="B24" s="172"/>
      <c r="C24" s="172"/>
      <c r="D24" s="30">
        <v>8</v>
      </c>
      <c r="E24" s="31">
        <v>0</v>
      </c>
      <c r="F24" s="31">
        <v>1</v>
      </c>
      <c r="G24" s="31">
        <v>0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7</v>
      </c>
      <c r="E25" s="31">
        <v>0</v>
      </c>
      <c r="F25" s="31">
        <v>2</v>
      </c>
      <c r="G25" s="31">
        <v>0</v>
      </c>
      <c r="H25" s="32">
        <v>0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5</v>
      </c>
      <c r="E26" s="31">
        <v>0</v>
      </c>
      <c r="F26" s="31">
        <v>3</v>
      </c>
      <c r="G26" s="31">
        <v>1</v>
      </c>
      <c r="H26" s="32">
        <v>0</v>
      </c>
      <c r="I26" s="33">
        <v>0</v>
      </c>
    </row>
    <row r="27" spans="1:9" ht="20.100000000000001" customHeight="1" x14ac:dyDescent="0.15">
      <c r="A27" s="171" t="s">
        <v>35</v>
      </c>
      <c r="B27" s="172"/>
      <c r="C27" s="172"/>
      <c r="D27" s="30">
        <v>3</v>
      </c>
      <c r="E27" s="31">
        <v>3</v>
      </c>
      <c r="F27" s="31">
        <v>3</v>
      </c>
      <c r="G27" s="31">
        <v>0</v>
      </c>
      <c r="H27" s="32">
        <v>0</v>
      </c>
      <c r="I27" s="33">
        <v>0</v>
      </c>
    </row>
    <row r="28" spans="1:9" ht="20.100000000000001" customHeight="1" x14ac:dyDescent="0.15">
      <c r="A28" s="171" t="s">
        <v>36</v>
      </c>
      <c r="B28" s="172"/>
      <c r="C28" s="172"/>
      <c r="D28" s="30">
        <v>3</v>
      </c>
      <c r="E28" s="31">
        <v>1</v>
      </c>
      <c r="F28" s="31">
        <v>5</v>
      </c>
      <c r="G28" s="31">
        <v>0</v>
      </c>
      <c r="H28" s="32">
        <v>0</v>
      </c>
      <c r="I28" s="33">
        <v>0</v>
      </c>
    </row>
    <row r="29" spans="1:9" ht="20.100000000000001" customHeight="1" x14ac:dyDescent="0.15">
      <c r="A29" s="171" t="s">
        <v>44</v>
      </c>
      <c r="B29" s="172"/>
      <c r="C29" s="172"/>
      <c r="D29" s="30">
        <v>3</v>
      </c>
      <c r="E29" s="31">
        <v>2</v>
      </c>
      <c r="F29" s="31">
        <v>4</v>
      </c>
      <c r="G29" s="31">
        <v>0</v>
      </c>
      <c r="H29" s="32">
        <v>0</v>
      </c>
      <c r="I29" s="33">
        <v>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5</v>
      </c>
      <c r="E30" s="28">
        <v>1</v>
      </c>
      <c r="F30" s="28">
        <v>3</v>
      </c>
      <c r="G30" s="28">
        <v>0</v>
      </c>
      <c r="H30" s="29">
        <v>0</v>
      </c>
      <c r="I30" s="29">
        <v>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46</v>
      </c>
      <c r="E31" s="53">
        <f t="shared" si="0"/>
        <v>8</v>
      </c>
      <c r="F31" s="53">
        <f t="shared" si="0"/>
        <v>26</v>
      </c>
      <c r="G31" s="53">
        <f t="shared" si="0"/>
        <v>1</v>
      </c>
      <c r="H31" s="54">
        <f t="shared" si="0"/>
        <v>0</v>
      </c>
      <c r="I31" s="54">
        <f t="shared" si="0"/>
        <v>0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56.7</v>
      </c>
      <c r="E32" s="50">
        <f>IF(E31=0,"",ROUNDDOWN(E31/SUM($D$31:$H$31)*100,1))</f>
        <v>9.8000000000000007</v>
      </c>
      <c r="F32" s="50">
        <f>IF(F31=0,"",ROUNDDOWN(F31/SUM($D$31:$H$31)*100,1))</f>
        <v>32</v>
      </c>
      <c r="G32" s="50">
        <f>IF(G31=0,"",ROUNDDOWN(G31/SUM($D$31:$H$31)*100,1))</f>
        <v>1.2</v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</sheetPr>
  <dimension ref="A1:I46"/>
  <sheetViews>
    <sheetView view="pageBreakPreview" topLeftCell="A22" zoomScaleNormal="100" zoomScaleSheetLayoutView="100" workbookViewId="0">
      <selection activeCell="K19" sqref="K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66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112</v>
      </c>
      <c r="C5" s="190"/>
      <c r="D5" s="191"/>
    </row>
    <row r="6" spans="1:9" ht="20.100000000000001" customHeight="1" thickBot="1" x14ac:dyDescent="0.2">
      <c r="A6" s="56" t="s">
        <v>3</v>
      </c>
      <c r="B6" s="186">
        <v>125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12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2</v>
      </c>
      <c r="D12" s="68" t="s">
        <v>7</v>
      </c>
      <c r="E12" s="15">
        <v>4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2</v>
      </c>
      <c r="D14" s="70" t="s">
        <v>15</v>
      </c>
      <c r="E14" s="40">
        <v>1</v>
      </c>
      <c r="F14" s="73" t="s">
        <v>16</v>
      </c>
      <c r="G14" s="39">
        <v>3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1</v>
      </c>
      <c r="D16" s="70" t="s">
        <v>23</v>
      </c>
      <c r="E16" s="18">
        <v>1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6</v>
      </c>
      <c r="E20" s="44"/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1</v>
      </c>
      <c r="E22" s="21">
        <v>3</v>
      </c>
      <c r="F22" s="21">
        <v>1</v>
      </c>
      <c r="G22" s="21">
        <v>1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0</v>
      </c>
      <c r="E23" s="31">
        <v>2</v>
      </c>
      <c r="F23" s="31">
        <v>4</v>
      </c>
      <c r="G23" s="31">
        <v>0</v>
      </c>
      <c r="H23" s="32">
        <v>0</v>
      </c>
      <c r="I23" s="33">
        <v>0</v>
      </c>
    </row>
    <row r="24" spans="1:9" ht="20.100000000000001" customHeight="1" x14ac:dyDescent="0.15">
      <c r="A24" s="171" t="s">
        <v>31</v>
      </c>
      <c r="B24" s="172"/>
      <c r="C24" s="172"/>
      <c r="D24" s="30">
        <v>2</v>
      </c>
      <c r="E24" s="31">
        <v>2</v>
      </c>
      <c r="F24" s="31">
        <v>2</v>
      </c>
      <c r="G24" s="31">
        <v>0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0</v>
      </c>
      <c r="E25" s="31">
        <v>3</v>
      </c>
      <c r="F25" s="31">
        <v>3</v>
      </c>
      <c r="G25" s="31">
        <v>0</v>
      </c>
      <c r="H25" s="32">
        <v>0</v>
      </c>
      <c r="I25" s="33">
        <v>0</v>
      </c>
    </row>
    <row r="26" spans="1:9" ht="20.100000000000001" customHeight="1" x14ac:dyDescent="0.15">
      <c r="A26" s="171" t="s">
        <v>33</v>
      </c>
      <c r="B26" s="172"/>
      <c r="C26" s="172"/>
      <c r="D26" s="30">
        <v>0</v>
      </c>
      <c r="E26" s="31">
        <v>3</v>
      </c>
      <c r="F26" s="31">
        <v>3</v>
      </c>
      <c r="G26" s="31">
        <v>0</v>
      </c>
      <c r="H26" s="32">
        <v>0</v>
      </c>
      <c r="I26" s="33">
        <v>0</v>
      </c>
    </row>
    <row r="27" spans="1:9" ht="20.100000000000001" customHeight="1" x14ac:dyDescent="0.15">
      <c r="A27" s="171" t="s">
        <v>35</v>
      </c>
      <c r="B27" s="172"/>
      <c r="C27" s="172"/>
      <c r="D27" s="30">
        <v>0</v>
      </c>
      <c r="E27" s="31">
        <v>2</v>
      </c>
      <c r="F27" s="31">
        <v>3</v>
      </c>
      <c r="G27" s="31">
        <v>1</v>
      </c>
      <c r="H27" s="32">
        <v>0</v>
      </c>
      <c r="I27" s="33">
        <v>0</v>
      </c>
    </row>
    <row r="28" spans="1:9" ht="20.100000000000001" customHeight="1" x14ac:dyDescent="0.15">
      <c r="A28" s="171" t="s">
        <v>36</v>
      </c>
      <c r="B28" s="172"/>
      <c r="C28" s="172"/>
      <c r="D28" s="30">
        <v>0</v>
      </c>
      <c r="E28" s="31">
        <v>0</v>
      </c>
      <c r="F28" s="31">
        <v>4</v>
      </c>
      <c r="G28" s="31">
        <v>1</v>
      </c>
      <c r="H28" s="32">
        <v>1</v>
      </c>
      <c r="I28" s="33">
        <v>0</v>
      </c>
    </row>
    <row r="29" spans="1:9" ht="20.100000000000001" customHeight="1" x14ac:dyDescent="0.15">
      <c r="A29" s="171" t="s">
        <v>44</v>
      </c>
      <c r="B29" s="172"/>
      <c r="C29" s="172"/>
      <c r="D29" s="30">
        <v>0</v>
      </c>
      <c r="E29" s="31">
        <v>1</v>
      </c>
      <c r="F29" s="31">
        <v>4</v>
      </c>
      <c r="G29" s="31">
        <v>0</v>
      </c>
      <c r="H29" s="32">
        <v>1</v>
      </c>
      <c r="I29" s="33">
        <v>0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</v>
      </c>
      <c r="E30" s="28">
        <v>2</v>
      </c>
      <c r="F30" s="28">
        <v>2</v>
      </c>
      <c r="G30" s="28">
        <v>1</v>
      </c>
      <c r="H30" s="29">
        <v>0</v>
      </c>
      <c r="I30" s="29">
        <v>0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4</v>
      </c>
      <c r="E31" s="53">
        <f t="shared" si="0"/>
        <v>18</v>
      </c>
      <c r="F31" s="53">
        <f t="shared" si="0"/>
        <v>26</v>
      </c>
      <c r="G31" s="53">
        <f t="shared" si="0"/>
        <v>4</v>
      </c>
      <c r="H31" s="54">
        <f t="shared" si="0"/>
        <v>2</v>
      </c>
      <c r="I31" s="54">
        <f t="shared" si="0"/>
        <v>0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7.4</v>
      </c>
      <c r="E32" s="50">
        <f>IF(E31=0,"",ROUNDDOWN(E31/SUM($D$31:$H$31)*100,1))</f>
        <v>33.299999999999997</v>
      </c>
      <c r="F32" s="50">
        <f>IF(F31=0,"",ROUNDDOWN(F31/SUM($D$31:$H$31)*100,1))</f>
        <v>48.1</v>
      </c>
      <c r="G32" s="50">
        <f>IF(G31=0,"",ROUNDDOWN(G31/SUM($D$31:$H$31)*100,1))</f>
        <v>7.4</v>
      </c>
      <c r="H32" s="51">
        <f>IF(H31=0,"",ROUNDDOWN(H31/SUM($D$31:$H$31)*100,1))</f>
        <v>3.7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</sheetPr>
  <dimension ref="A1:I46"/>
  <sheetViews>
    <sheetView view="pageBreakPreview" topLeftCell="A19" zoomScaleNormal="100" zoomScaleSheetLayoutView="100" workbookViewId="0">
      <selection activeCell="L19" sqref="L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67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67</v>
      </c>
      <c r="C5" s="190"/>
      <c r="D5" s="191"/>
    </row>
    <row r="6" spans="1:9" ht="20.100000000000001" customHeight="1" thickBot="1" x14ac:dyDescent="0.2">
      <c r="A6" s="56" t="s">
        <v>3</v>
      </c>
      <c r="B6" s="186">
        <v>145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29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</v>
      </c>
      <c r="D12" s="68" t="s">
        <v>7</v>
      </c>
      <c r="E12" s="15">
        <v>8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/>
      <c r="F14" s="73" t="s">
        <v>16</v>
      </c>
      <c r="G14" s="39">
        <v>10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7</v>
      </c>
      <c r="D16" s="70" t="s">
        <v>23</v>
      </c>
      <c r="E16" s="18">
        <v>1</v>
      </c>
      <c r="F16" s="73" t="s">
        <v>8</v>
      </c>
      <c r="G16" s="17">
        <v>2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5</v>
      </c>
      <c r="E20" s="44">
        <v>7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4</v>
      </c>
      <c r="E22" s="21">
        <v>5</v>
      </c>
      <c r="F22" s="21">
        <v>4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3</v>
      </c>
      <c r="E23" s="31">
        <v>2</v>
      </c>
      <c r="F23" s="31">
        <v>7</v>
      </c>
      <c r="G23" s="31">
        <v>1</v>
      </c>
      <c r="H23" s="32"/>
      <c r="I23" s="33"/>
    </row>
    <row r="24" spans="1:9" ht="20.100000000000001" customHeight="1" x14ac:dyDescent="0.15">
      <c r="A24" s="171" t="s">
        <v>31</v>
      </c>
      <c r="B24" s="172"/>
      <c r="C24" s="172"/>
      <c r="D24" s="30">
        <v>5</v>
      </c>
      <c r="E24" s="31">
        <v>4</v>
      </c>
      <c r="F24" s="31">
        <v>4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4</v>
      </c>
      <c r="E25" s="31">
        <v>1</v>
      </c>
      <c r="F25" s="31">
        <v>5</v>
      </c>
      <c r="G25" s="31">
        <v>2</v>
      </c>
      <c r="H25" s="32"/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3</v>
      </c>
      <c r="E26" s="31">
        <v>1</v>
      </c>
      <c r="F26" s="31">
        <v>7</v>
      </c>
      <c r="G26" s="31">
        <v>1</v>
      </c>
      <c r="H26" s="32"/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5</v>
      </c>
      <c r="E27" s="31">
        <v>3</v>
      </c>
      <c r="F27" s="31">
        <v>2</v>
      </c>
      <c r="G27" s="31">
        <v>2</v>
      </c>
      <c r="H27" s="32">
        <v>1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2</v>
      </c>
      <c r="E28" s="31">
        <v>5</v>
      </c>
      <c r="F28" s="31">
        <v>5</v>
      </c>
      <c r="G28" s="31">
        <v>1</v>
      </c>
      <c r="H28" s="32"/>
      <c r="I28" s="33"/>
    </row>
    <row r="29" spans="1:9" ht="20.100000000000001" customHeight="1" x14ac:dyDescent="0.15">
      <c r="A29" s="171" t="s">
        <v>44</v>
      </c>
      <c r="B29" s="172"/>
      <c r="C29" s="172"/>
      <c r="D29" s="30">
        <v>4</v>
      </c>
      <c r="E29" s="31">
        <v>4</v>
      </c>
      <c r="F29" s="31">
        <v>5</v>
      </c>
      <c r="G29" s="31"/>
      <c r="H29" s="32"/>
      <c r="I29" s="33"/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4</v>
      </c>
      <c r="F30" s="28">
        <v>3</v>
      </c>
      <c r="G30" s="28"/>
      <c r="H30" s="29">
        <v>1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34</v>
      </c>
      <c r="E31" s="53">
        <f t="shared" si="0"/>
        <v>29</v>
      </c>
      <c r="F31" s="53">
        <f t="shared" si="0"/>
        <v>42</v>
      </c>
      <c r="G31" s="53">
        <f t="shared" si="0"/>
        <v>7</v>
      </c>
      <c r="H31" s="54">
        <f t="shared" si="0"/>
        <v>2</v>
      </c>
      <c r="I31" s="54">
        <f t="shared" si="0"/>
        <v>3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29.8</v>
      </c>
      <c r="E32" s="50">
        <f>IF(E31=0,"",ROUNDDOWN(E31/SUM($D$31:$H$31)*100,1))</f>
        <v>25.4</v>
      </c>
      <c r="F32" s="50">
        <f>IF(F31=0,"",ROUNDDOWN(F31/SUM($D$31:$H$31)*100,1))</f>
        <v>36.799999999999997</v>
      </c>
      <c r="G32" s="50">
        <f>IF(G31=0,"",ROUNDDOWN(G31/SUM($D$31:$H$31)*100,1))</f>
        <v>6.1</v>
      </c>
      <c r="H32" s="51">
        <f>IF(H31=0,"",ROUNDDOWN(H31/SUM($D$31:$H$31)*100,1))</f>
        <v>1.7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F0"/>
  </sheetPr>
  <dimension ref="A1:I46"/>
  <sheetViews>
    <sheetView view="pageBreakPreview" topLeftCell="A25" zoomScaleNormal="100" zoomScaleSheetLayoutView="100" workbookViewId="0">
      <selection activeCell="M25" sqref="M25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68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68</v>
      </c>
      <c r="C5" s="190"/>
      <c r="D5" s="191"/>
    </row>
    <row r="6" spans="1:9" ht="20.100000000000001" customHeight="1" thickBot="1" x14ac:dyDescent="0.2">
      <c r="A6" s="56" t="s">
        <v>3</v>
      </c>
      <c r="B6" s="186">
        <v>60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>
        <f>SUM(C12,E12,G12)</f>
        <v>9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</v>
      </c>
      <c r="D12" s="68" t="s">
        <v>7</v>
      </c>
      <c r="E12" s="15">
        <v>4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/>
      <c r="D14" s="70" t="s">
        <v>15</v>
      </c>
      <c r="E14" s="40"/>
      <c r="F14" s="73" t="s">
        <v>16</v>
      </c>
      <c r="G14" s="39">
        <v>9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/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8</v>
      </c>
      <c r="D16" s="70" t="s">
        <v>23</v>
      </c>
      <c r="E16" s="18"/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5</v>
      </c>
      <c r="E20" s="44">
        <v>4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5</v>
      </c>
      <c r="E22" s="21">
        <v>2</v>
      </c>
      <c r="F22" s="21">
        <v>2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4</v>
      </c>
      <c r="E23" s="31">
        <v>1</v>
      </c>
      <c r="F23" s="31">
        <v>2</v>
      </c>
      <c r="G23" s="31"/>
      <c r="H23" s="32"/>
      <c r="I23" s="33">
        <v>2</v>
      </c>
    </row>
    <row r="24" spans="1:9" ht="20.100000000000001" customHeight="1" x14ac:dyDescent="0.15">
      <c r="A24" s="171" t="s">
        <v>31</v>
      </c>
      <c r="B24" s="172"/>
      <c r="C24" s="172"/>
      <c r="D24" s="30">
        <v>6</v>
      </c>
      <c r="E24" s="31">
        <v>2</v>
      </c>
      <c r="F24" s="31">
        <v>1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4</v>
      </c>
      <c r="E25" s="31">
        <v>2</v>
      </c>
      <c r="F25" s="31">
        <v>2</v>
      </c>
      <c r="G25" s="31"/>
      <c r="H25" s="32"/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4</v>
      </c>
      <c r="E26" s="31">
        <v>1</v>
      </c>
      <c r="F26" s="31">
        <v>2</v>
      </c>
      <c r="G26" s="31">
        <v>1</v>
      </c>
      <c r="H26" s="32"/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2</v>
      </c>
      <c r="E27" s="31">
        <v>4</v>
      </c>
      <c r="F27" s="31">
        <v>2</v>
      </c>
      <c r="G27" s="31">
        <v>1</v>
      </c>
      <c r="H27" s="32"/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1</v>
      </c>
      <c r="E28" s="31">
        <v>1</v>
      </c>
      <c r="F28" s="31">
        <v>1</v>
      </c>
      <c r="G28" s="31"/>
      <c r="H28" s="32"/>
      <c r="I28" s="33">
        <v>6</v>
      </c>
    </row>
    <row r="29" spans="1:9" ht="20.100000000000001" customHeight="1" x14ac:dyDescent="0.15">
      <c r="A29" s="171" t="s">
        <v>44</v>
      </c>
      <c r="B29" s="172"/>
      <c r="C29" s="172"/>
      <c r="D29" s="30">
        <v>6</v>
      </c>
      <c r="E29" s="31"/>
      <c r="F29" s="31">
        <v>2</v>
      </c>
      <c r="G29" s="31"/>
      <c r="H29" s="32"/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6</v>
      </c>
      <c r="E30" s="28"/>
      <c r="F30" s="28">
        <v>2</v>
      </c>
      <c r="G30" s="28"/>
      <c r="H30" s="29"/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38</v>
      </c>
      <c r="E31" s="53">
        <f t="shared" si="0"/>
        <v>13</v>
      </c>
      <c r="F31" s="53">
        <f t="shared" si="0"/>
        <v>16</v>
      </c>
      <c r="G31" s="53">
        <f t="shared" si="0"/>
        <v>2</v>
      </c>
      <c r="H31" s="54">
        <f t="shared" si="0"/>
        <v>0</v>
      </c>
      <c r="I31" s="54">
        <f t="shared" si="0"/>
        <v>12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55</v>
      </c>
      <c r="E32" s="50">
        <f>IF(E31=0,"",ROUNDDOWN(E31/SUM($D$31:$H$31)*100,1))</f>
        <v>18.8</v>
      </c>
      <c r="F32" s="50">
        <f>IF(F31=0,"",ROUNDDOWN(F31/SUM($D$31:$H$31)*100,1))</f>
        <v>23.1</v>
      </c>
      <c r="G32" s="50">
        <f>IF(G31=0,"",ROUNDDOWN(G31/SUM($D$31:$H$31)*100,1))</f>
        <v>2.8</v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0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F0"/>
  </sheetPr>
  <dimension ref="A1:I46"/>
  <sheetViews>
    <sheetView view="pageBreakPreview" topLeftCell="A22" zoomScaleNormal="100" zoomScaleSheetLayoutView="100" workbookViewId="0">
      <selection activeCell="M24" sqref="M24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78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78</v>
      </c>
      <c r="C5" s="190"/>
      <c r="D5" s="191"/>
    </row>
    <row r="6" spans="1:9" ht="20.100000000000001" customHeight="1" thickBot="1" x14ac:dyDescent="0.2">
      <c r="A6" s="56" t="s">
        <v>3</v>
      </c>
      <c r="B6" s="186">
        <v>39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4</v>
      </c>
      <c r="D12" s="68" t="s">
        <v>7</v>
      </c>
      <c r="E12" s="15">
        <v>7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>
        <v>1</v>
      </c>
      <c r="F13" s="72" t="s">
        <v>12</v>
      </c>
      <c r="G13" s="41">
        <v>3</v>
      </c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/>
      <c r="F14" s="73" t="s">
        <v>16</v>
      </c>
      <c r="G14" s="39">
        <v>3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4</v>
      </c>
      <c r="F15" s="72" t="s">
        <v>20</v>
      </c>
      <c r="G15" s="41">
        <v>2</v>
      </c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2</v>
      </c>
      <c r="D16" s="70" t="s">
        <v>23</v>
      </c>
      <c r="E16" s="18">
        <v>2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6</v>
      </c>
      <c r="E20" s="44">
        <v>5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4</v>
      </c>
      <c r="E22" s="21">
        <v>1</v>
      </c>
      <c r="F22" s="21">
        <v>6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1</v>
      </c>
      <c r="E23" s="31">
        <v>1</v>
      </c>
      <c r="F23" s="31">
        <v>7</v>
      </c>
      <c r="G23" s="31"/>
      <c r="H23" s="32">
        <v>1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3</v>
      </c>
      <c r="E24" s="31">
        <v>3</v>
      </c>
      <c r="F24" s="31">
        <v>5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1</v>
      </c>
      <c r="F25" s="31">
        <v>7</v>
      </c>
      <c r="G25" s="31"/>
      <c r="H25" s="32"/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/>
      <c r="F26" s="31">
        <v>7</v>
      </c>
      <c r="G26" s="31"/>
      <c r="H26" s="32"/>
      <c r="I26" s="33">
        <v>2</v>
      </c>
    </row>
    <row r="27" spans="1:9" ht="20.100000000000001" customHeight="1" x14ac:dyDescent="0.15">
      <c r="A27" s="171" t="s">
        <v>35</v>
      </c>
      <c r="B27" s="172"/>
      <c r="C27" s="172"/>
      <c r="D27" s="30">
        <v>2</v>
      </c>
      <c r="E27" s="31">
        <v>2</v>
      </c>
      <c r="F27" s="31">
        <v>5</v>
      </c>
      <c r="G27" s="31">
        <v>1</v>
      </c>
      <c r="H27" s="32">
        <v>1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1</v>
      </c>
      <c r="E28" s="31">
        <v>4</v>
      </c>
      <c r="F28" s="31">
        <v>5</v>
      </c>
      <c r="G28" s="31"/>
      <c r="H28" s="32"/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1</v>
      </c>
      <c r="E29" s="31">
        <v>4</v>
      </c>
      <c r="F29" s="31">
        <v>5</v>
      </c>
      <c r="G29" s="31"/>
      <c r="H29" s="32"/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2</v>
      </c>
      <c r="E30" s="28">
        <v>2</v>
      </c>
      <c r="F30" s="28">
        <v>6</v>
      </c>
      <c r="G30" s="28">
        <v>1</v>
      </c>
      <c r="H30" s="29"/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18</v>
      </c>
      <c r="E31" s="53">
        <f t="shared" si="0"/>
        <v>18</v>
      </c>
      <c r="F31" s="53">
        <f t="shared" si="0"/>
        <v>53</v>
      </c>
      <c r="G31" s="53">
        <f t="shared" si="0"/>
        <v>2</v>
      </c>
      <c r="H31" s="54">
        <f t="shared" si="0"/>
        <v>2</v>
      </c>
      <c r="I31" s="54">
        <f t="shared" si="0"/>
        <v>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19.3</v>
      </c>
      <c r="E32" s="50">
        <f>IF(E31=0,"",ROUNDDOWN(E31/SUM($D$31:$H$31)*100,1))</f>
        <v>19.3</v>
      </c>
      <c r="F32" s="50">
        <f>IF(F31=0,"",ROUNDDOWN(F31/SUM($D$31:$H$31)*100,1))</f>
        <v>56.9</v>
      </c>
      <c r="G32" s="50">
        <f>IF(G31=0,"",ROUNDDOWN(G31/SUM($D$31:$H$31)*100,1))</f>
        <v>2.1</v>
      </c>
      <c r="H32" s="51">
        <f>IF(H31=0,"",ROUNDDOWN(H31/SUM($D$31:$H$31)*100,1))</f>
        <v>2.1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0" orientation="portrait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F0"/>
  </sheetPr>
  <dimension ref="A1:I46"/>
  <sheetViews>
    <sheetView view="pageBreakPreview" topLeftCell="A16" zoomScaleNormal="100" zoomScaleSheetLayoutView="100" workbookViewId="0">
      <selection activeCell="J22" sqref="J22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71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71</v>
      </c>
      <c r="C5" s="190"/>
      <c r="D5" s="191"/>
    </row>
    <row r="6" spans="1:9" ht="20.100000000000001" customHeight="1" thickBot="1" x14ac:dyDescent="0.2">
      <c r="A6" s="56" t="s">
        <v>3</v>
      </c>
      <c r="B6" s="186">
        <v>60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1</v>
      </c>
      <c r="D12" s="68" t="s">
        <v>7</v>
      </c>
      <c r="E12" s="15">
        <v>4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2</v>
      </c>
      <c r="D14" s="70" t="s">
        <v>15</v>
      </c>
      <c r="E14" s="40"/>
      <c r="F14" s="73" t="s">
        <v>16</v>
      </c>
      <c r="G14" s="39">
        <v>3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2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2</v>
      </c>
      <c r="D16" s="70" t="s">
        <v>23</v>
      </c>
      <c r="E16" s="18">
        <v>1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4</v>
      </c>
      <c r="E20" s="44">
        <v>1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27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1</v>
      </c>
      <c r="E22" s="21">
        <v>2</v>
      </c>
      <c r="F22" s="21">
        <v>1</v>
      </c>
      <c r="G22" s="21"/>
      <c r="H22" s="22">
        <v>1</v>
      </c>
      <c r="I22" s="23"/>
    </row>
    <row r="23" spans="1:9" ht="20.100000000000001" customHeight="1" x14ac:dyDescent="0.15">
      <c r="A23" s="171" t="s">
        <v>34</v>
      </c>
      <c r="B23" s="172"/>
      <c r="C23" s="172"/>
      <c r="D23" s="30"/>
      <c r="E23" s="31">
        <v>1</v>
      </c>
      <c r="F23" s="31">
        <v>4</v>
      </c>
      <c r="G23" s="31"/>
      <c r="H23" s="32"/>
      <c r="I23" s="33"/>
    </row>
    <row r="24" spans="1:9" ht="20.100000000000001" customHeight="1" x14ac:dyDescent="0.15">
      <c r="A24" s="171" t="s">
        <v>31</v>
      </c>
      <c r="B24" s="172"/>
      <c r="C24" s="172"/>
      <c r="D24" s="30">
        <v>1</v>
      </c>
      <c r="E24" s="31">
        <v>2</v>
      </c>
      <c r="F24" s="31">
        <v>2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1</v>
      </c>
      <c r="E25" s="31">
        <v>3</v>
      </c>
      <c r="F25" s="31">
        <v>1</v>
      </c>
      <c r="G25" s="31"/>
      <c r="H25" s="32"/>
      <c r="I25" s="33"/>
    </row>
    <row r="26" spans="1:9" ht="20.100000000000001" customHeight="1" x14ac:dyDescent="0.15">
      <c r="A26" s="171" t="s">
        <v>33</v>
      </c>
      <c r="B26" s="172"/>
      <c r="C26" s="172"/>
      <c r="D26" s="30">
        <v>1</v>
      </c>
      <c r="E26" s="31">
        <v>2</v>
      </c>
      <c r="F26" s="31">
        <v>2</v>
      </c>
      <c r="G26" s="31"/>
      <c r="H26" s="32"/>
      <c r="I26" s="33"/>
    </row>
    <row r="27" spans="1:9" ht="20.100000000000001" customHeight="1" x14ac:dyDescent="0.15">
      <c r="A27" s="171" t="s">
        <v>35</v>
      </c>
      <c r="B27" s="172"/>
      <c r="C27" s="172"/>
      <c r="D27" s="30"/>
      <c r="E27" s="31">
        <v>1</v>
      </c>
      <c r="F27" s="31">
        <v>4</v>
      </c>
      <c r="G27" s="31"/>
      <c r="H27" s="32"/>
      <c r="I27" s="33"/>
    </row>
    <row r="28" spans="1:9" ht="20.100000000000001" customHeight="1" x14ac:dyDescent="0.15">
      <c r="A28" s="171" t="s">
        <v>36</v>
      </c>
      <c r="B28" s="172"/>
      <c r="C28" s="172"/>
      <c r="D28" s="30"/>
      <c r="E28" s="31">
        <v>1</v>
      </c>
      <c r="F28" s="31">
        <v>3</v>
      </c>
      <c r="G28" s="31"/>
      <c r="H28" s="32"/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/>
      <c r="E29" s="31">
        <v>3</v>
      </c>
      <c r="F29" s="31">
        <v>2</v>
      </c>
      <c r="G29" s="31"/>
      <c r="H29" s="32"/>
      <c r="I29" s="33"/>
    </row>
    <row r="30" spans="1:9" ht="20.100000000000001" customHeight="1" thickBot="1" x14ac:dyDescent="0.2">
      <c r="A30" s="173" t="s">
        <v>45</v>
      </c>
      <c r="B30" s="174"/>
      <c r="C30" s="175"/>
      <c r="D30" s="27"/>
      <c r="E30" s="28">
        <v>3</v>
      </c>
      <c r="F30" s="28">
        <v>2</v>
      </c>
      <c r="G30" s="28"/>
      <c r="H30" s="29"/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4</v>
      </c>
      <c r="E31" s="53">
        <f t="shared" si="0"/>
        <v>18</v>
      </c>
      <c r="F31" s="53">
        <f t="shared" si="0"/>
        <v>21</v>
      </c>
      <c r="G31" s="53">
        <f t="shared" si="0"/>
        <v>0</v>
      </c>
      <c r="H31" s="54">
        <f t="shared" si="0"/>
        <v>1</v>
      </c>
      <c r="I31" s="54">
        <f t="shared" si="0"/>
        <v>1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9</v>
      </c>
      <c r="E32" s="50">
        <f>IF(E31=0,"",ROUNDDOWN(E31/SUM($D$31:$H$31)*100,1))</f>
        <v>40.9</v>
      </c>
      <c r="F32" s="50">
        <f>IF(F31=0,"",ROUNDDOWN(F31/SUM($D$31:$H$31)*100,1))</f>
        <v>47.7</v>
      </c>
      <c r="G32" s="50" t="str">
        <f>IF(G31=0,"",ROUNDDOWN(G31/SUM($D$31:$H$31)*100,1))</f>
        <v/>
      </c>
      <c r="H32" s="51">
        <f>IF(H31=0,"",ROUNDDOWN(H31/SUM($D$31:$H$31)*100,1))</f>
        <v>2.2000000000000002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B0F0"/>
  </sheetPr>
  <dimension ref="A1:I46"/>
  <sheetViews>
    <sheetView view="pageBreakPreview" topLeftCell="A19" zoomScaleNormal="100" zoomScaleSheetLayoutView="100" workbookViewId="0">
      <selection activeCell="K19" sqref="K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72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72</v>
      </c>
      <c r="C5" s="190"/>
      <c r="D5" s="191"/>
    </row>
    <row r="6" spans="1:9" ht="20.100000000000001" customHeight="1" thickBot="1" x14ac:dyDescent="0.2">
      <c r="A6" s="56" t="s">
        <v>3</v>
      </c>
      <c r="B6" s="186">
        <v>72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6</v>
      </c>
      <c r="D12" s="68" t="s">
        <v>7</v>
      </c>
      <c r="E12" s="15">
        <v>2</v>
      </c>
      <c r="F12" s="71" t="s">
        <v>109</v>
      </c>
      <c r="G12" s="16">
        <v>1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3</v>
      </c>
      <c r="D14" s="70" t="s">
        <v>15</v>
      </c>
      <c r="E14" s="40">
        <v>1</v>
      </c>
      <c r="F14" s="73" t="s">
        <v>16</v>
      </c>
      <c r="G14" s="39">
        <v>4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5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3</v>
      </c>
      <c r="D16" s="70" t="s">
        <v>23</v>
      </c>
      <c r="E16" s="18"/>
      <c r="F16" s="73" t="s">
        <v>8</v>
      </c>
      <c r="G16" s="17">
        <v>1</v>
      </c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3</v>
      </c>
      <c r="E20" s="44">
        <v>5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5</v>
      </c>
      <c r="E22" s="21"/>
      <c r="F22" s="21">
        <v>3</v>
      </c>
      <c r="G22" s="21"/>
      <c r="H22" s="22"/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2</v>
      </c>
      <c r="E23" s="31">
        <v>1</v>
      </c>
      <c r="F23" s="31">
        <v>3</v>
      </c>
      <c r="G23" s="31"/>
      <c r="H23" s="32"/>
      <c r="I23" s="33">
        <v>3</v>
      </c>
    </row>
    <row r="24" spans="1:9" ht="20.100000000000001" customHeight="1" x14ac:dyDescent="0.15">
      <c r="A24" s="171" t="s">
        <v>31</v>
      </c>
      <c r="B24" s="172"/>
      <c r="C24" s="172"/>
      <c r="D24" s="30">
        <v>3</v>
      </c>
      <c r="E24" s="31">
        <v>1</v>
      </c>
      <c r="F24" s="31">
        <v>3</v>
      </c>
      <c r="G24" s="31"/>
      <c r="H24" s="32"/>
      <c r="I24" s="33">
        <v>2</v>
      </c>
    </row>
    <row r="25" spans="1:9" ht="20.100000000000001" customHeight="1" x14ac:dyDescent="0.15">
      <c r="A25" s="171" t="s">
        <v>32</v>
      </c>
      <c r="B25" s="172"/>
      <c r="C25" s="172"/>
      <c r="D25" s="30">
        <v>3</v>
      </c>
      <c r="E25" s="31">
        <v>2</v>
      </c>
      <c r="F25" s="31"/>
      <c r="G25" s="31">
        <v>2</v>
      </c>
      <c r="H25" s="32">
        <v>2</v>
      </c>
      <c r="I25" s="33"/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>
        <v>3</v>
      </c>
      <c r="F26" s="31">
        <v>2</v>
      </c>
      <c r="G26" s="31">
        <v>1</v>
      </c>
      <c r="H26" s="32"/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2</v>
      </c>
      <c r="E27" s="31">
        <v>1</v>
      </c>
      <c r="F27" s="31">
        <v>3</v>
      </c>
      <c r="G27" s="31">
        <v>1</v>
      </c>
      <c r="H27" s="32">
        <v>1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/>
      <c r="E28" s="31">
        <v>2</v>
      </c>
      <c r="F28" s="31">
        <v>2</v>
      </c>
      <c r="G28" s="31"/>
      <c r="H28" s="32">
        <v>1</v>
      </c>
      <c r="I28" s="33">
        <v>4</v>
      </c>
    </row>
    <row r="29" spans="1:9" ht="20.100000000000001" customHeight="1" x14ac:dyDescent="0.15">
      <c r="A29" s="171" t="s">
        <v>44</v>
      </c>
      <c r="B29" s="172"/>
      <c r="C29" s="172"/>
      <c r="D29" s="30">
        <v>2</v>
      </c>
      <c r="E29" s="31"/>
      <c r="F29" s="31">
        <v>4</v>
      </c>
      <c r="G29" s="31"/>
      <c r="H29" s="32">
        <v>1</v>
      </c>
      <c r="I29" s="33">
        <v>2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2</v>
      </c>
      <c r="E30" s="28">
        <v>1</v>
      </c>
      <c r="F30" s="28">
        <v>2</v>
      </c>
      <c r="G30" s="28"/>
      <c r="H30" s="29"/>
      <c r="I30" s="29">
        <v>4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21</v>
      </c>
      <c r="E31" s="53">
        <f t="shared" si="0"/>
        <v>11</v>
      </c>
      <c r="F31" s="53">
        <f t="shared" si="0"/>
        <v>22</v>
      </c>
      <c r="G31" s="53">
        <f t="shared" si="0"/>
        <v>4</v>
      </c>
      <c r="H31" s="54">
        <f t="shared" si="0"/>
        <v>5</v>
      </c>
      <c r="I31" s="54">
        <f t="shared" si="0"/>
        <v>18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33.299999999999997</v>
      </c>
      <c r="E32" s="50">
        <f>IF(E31=0,"",ROUNDDOWN(E31/SUM($D$31:$H$31)*100,1))</f>
        <v>17.399999999999999</v>
      </c>
      <c r="F32" s="50">
        <f>IF(F31=0,"",ROUNDDOWN(F31/SUM($D$31:$H$31)*100,1))</f>
        <v>34.9</v>
      </c>
      <c r="G32" s="50">
        <f>IF(G31=0,"",ROUNDDOWN(G31/SUM($D$31:$H$31)*100,1))</f>
        <v>6.3</v>
      </c>
      <c r="H32" s="51">
        <f>IF(H31=0,"",ROUNDDOWN(H31/SUM($D$31:$H$31)*100,1))</f>
        <v>7.9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B0F0"/>
  </sheetPr>
  <dimension ref="A1:I46"/>
  <sheetViews>
    <sheetView view="pageBreakPreview" topLeftCell="A19" zoomScaleNormal="100" zoomScaleSheetLayoutView="100" workbookViewId="0">
      <selection activeCell="L24" sqref="L24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61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61</v>
      </c>
      <c r="C5" s="190"/>
      <c r="D5" s="191"/>
    </row>
    <row r="6" spans="1:9" ht="20.100000000000001" customHeight="1" thickBot="1" x14ac:dyDescent="0.2">
      <c r="A6" s="56" t="s">
        <v>3</v>
      </c>
      <c r="B6" s="186">
        <v>147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30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8</v>
      </c>
      <c r="D12" s="68" t="s">
        <v>7</v>
      </c>
      <c r="E12" s="15">
        <v>9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2</v>
      </c>
      <c r="H13" s="72" t="s">
        <v>13</v>
      </c>
      <c r="I13" s="41">
        <v>2</v>
      </c>
    </row>
    <row r="14" spans="1:9" ht="20.100000000000001" customHeight="1" thickBot="1" x14ac:dyDescent="0.2">
      <c r="A14" s="193"/>
      <c r="B14" s="67" t="s">
        <v>14</v>
      </c>
      <c r="C14" s="39">
        <v>4</v>
      </c>
      <c r="D14" s="70" t="s">
        <v>15</v>
      </c>
      <c r="E14" s="40">
        <v>1</v>
      </c>
      <c r="F14" s="73" t="s">
        <v>16</v>
      </c>
      <c r="G14" s="39">
        <v>8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6</v>
      </c>
      <c r="F15" s="72" t="s">
        <v>20</v>
      </c>
      <c r="G15" s="41">
        <v>1</v>
      </c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5</v>
      </c>
      <c r="D16" s="70" t="s">
        <v>23</v>
      </c>
      <c r="E16" s="18">
        <v>3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16</v>
      </c>
      <c r="E20" s="44">
        <v>1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7</v>
      </c>
      <c r="E22" s="21">
        <v>5</v>
      </c>
      <c r="F22" s="21">
        <v>5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3</v>
      </c>
      <c r="E23" s="31">
        <v>5</v>
      </c>
      <c r="F23" s="31">
        <v>6</v>
      </c>
      <c r="G23" s="31">
        <v>1</v>
      </c>
      <c r="H23" s="32">
        <v>2</v>
      </c>
      <c r="I23" s="33"/>
    </row>
    <row r="24" spans="1:9" ht="20.100000000000001" customHeight="1" x14ac:dyDescent="0.15">
      <c r="A24" s="171" t="s">
        <v>31</v>
      </c>
      <c r="B24" s="172"/>
      <c r="C24" s="172"/>
      <c r="D24" s="30">
        <v>6</v>
      </c>
      <c r="E24" s="31">
        <v>5</v>
      </c>
      <c r="F24" s="31">
        <v>6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7</v>
      </c>
      <c r="E25" s="31">
        <v>4</v>
      </c>
      <c r="F25" s="31">
        <v>4</v>
      </c>
      <c r="G25" s="31">
        <v>1</v>
      </c>
      <c r="H25" s="32">
        <v>1</v>
      </c>
      <c r="I25" s="33"/>
    </row>
    <row r="26" spans="1:9" ht="20.100000000000001" customHeight="1" x14ac:dyDescent="0.15">
      <c r="A26" s="171" t="s">
        <v>33</v>
      </c>
      <c r="B26" s="172"/>
      <c r="C26" s="172"/>
      <c r="D26" s="30">
        <v>5</v>
      </c>
      <c r="E26" s="31">
        <v>6</v>
      </c>
      <c r="F26" s="31">
        <v>4</v>
      </c>
      <c r="G26" s="31">
        <v>2</v>
      </c>
      <c r="H26" s="32"/>
      <c r="I26" s="33"/>
    </row>
    <row r="27" spans="1:9" ht="20.100000000000001" customHeight="1" x14ac:dyDescent="0.15">
      <c r="A27" s="171" t="s">
        <v>35</v>
      </c>
      <c r="B27" s="172"/>
      <c r="C27" s="172"/>
      <c r="D27" s="30">
        <v>4</v>
      </c>
      <c r="E27" s="31">
        <v>3</v>
      </c>
      <c r="F27" s="31">
        <v>8</v>
      </c>
      <c r="G27" s="31">
        <v>1</v>
      </c>
      <c r="H27" s="32">
        <v>1</v>
      </c>
      <c r="I27" s="33"/>
    </row>
    <row r="28" spans="1:9" ht="20.100000000000001" customHeight="1" x14ac:dyDescent="0.15">
      <c r="A28" s="171" t="s">
        <v>36</v>
      </c>
      <c r="B28" s="172"/>
      <c r="C28" s="172"/>
      <c r="D28" s="30">
        <v>5</v>
      </c>
      <c r="E28" s="31">
        <v>3</v>
      </c>
      <c r="F28" s="31">
        <v>7</v>
      </c>
      <c r="G28" s="31">
        <v>1</v>
      </c>
      <c r="H28" s="32"/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5</v>
      </c>
      <c r="E29" s="31">
        <v>5</v>
      </c>
      <c r="F29" s="31">
        <v>6</v>
      </c>
      <c r="G29" s="31"/>
      <c r="H29" s="32"/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4</v>
      </c>
      <c r="E30" s="28">
        <v>6</v>
      </c>
      <c r="F30" s="28">
        <v>7</v>
      </c>
      <c r="G30" s="28"/>
      <c r="H30" s="29"/>
      <c r="I30" s="29"/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46</v>
      </c>
      <c r="E31" s="53">
        <f t="shared" si="0"/>
        <v>42</v>
      </c>
      <c r="F31" s="53">
        <f t="shared" si="0"/>
        <v>53</v>
      </c>
      <c r="G31" s="53">
        <f t="shared" si="0"/>
        <v>6</v>
      </c>
      <c r="H31" s="54">
        <f t="shared" si="0"/>
        <v>4</v>
      </c>
      <c r="I31" s="54">
        <f t="shared" si="0"/>
        <v>2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30.4</v>
      </c>
      <c r="E32" s="50">
        <f>IF(E31=0,"",ROUNDDOWN(E31/SUM($D$31:$H$31)*100,1))</f>
        <v>27.8</v>
      </c>
      <c r="F32" s="50">
        <f>IF(F31=0,"",ROUNDDOWN(F31/SUM($D$31:$H$31)*100,1))</f>
        <v>35</v>
      </c>
      <c r="G32" s="50">
        <f>IF(G31=0,"",ROUNDDOWN(G31/SUM($D$31:$H$31)*100,1))</f>
        <v>3.9</v>
      </c>
      <c r="H32" s="51">
        <f>IF(H31=0,"",ROUNDDOWN(H31/SUM($D$31:$H$31)*100,1))</f>
        <v>2.6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B0F0"/>
  </sheetPr>
  <dimension ref="A1:I46"/>
  <sheetViews>
    <sheetView view="pageBreakPreview" topLeftCell="A25" zoomScaleNormal="100" zoomScaleSheetLayoutView="100" workbookViewId="0">
      <selection activeCell="K17" sqref="K17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73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73</v>
      </c>
      <c r="C5" s="190"/>
      <c r="D5" s="191"/>
    </row>
    <row r="6" spans="1:9" ht="20.100000000000001" customHeight="1" thickBot="1" x14ac:dyDescent="0.2">
      <c r="A6" s="56" t="s">
        <v>3</v>
      </c>
      <c r="B6" s="186">
        <v>36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17</v>
      </c>
      <c r="C9" s="2"/>
      <c r="D9" s="2"/>
    </row>
    <row r="10" spans="1:9" ht="20.100000000000001" customHeight="1" thickBot="1" x14ac:dyDescent="0.2">
      <c r="A10" s="63" t="s">
        <v>4</v>
      </c>
      <c r="B10" s="19">
        <f>SUM(C12,E12,G12)</f>
        <v>11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5</v>
      </c>
      <c r="D12" s="68" t="s">
        <v>7</v>
      </c>
      <c r="E12" s="15">
        <v>5</v>
      </c>
      <c r="F12" s="71" t="s">
        <v>109</v>
      </c>
      <c r="G12" s="16">
        <v>1</v>
      </c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>
        <v>6</v>
      </c>
    </row>
    <row r="14" spans="1:9" ht="20.100000000000001" customHeight="1" thickBot="1" x14ac:dyDescent="0.2">
      <c r="A14" s="193"/>
      <c r="B14" s="67" t="s">
        <v>14</v>
      </c>
      <c r="C14" s="39">
        <v>2</v>
      </c>
      <c r="D14" s="70" t="s">
        <v>15</v>
      </c>
      <c r="E14" s="40"/>
      <c r="F14" s="73" t="s">
        <v>16</v>
      </c>
      <c r="G14" s="39">
        <v>3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>
        <v>1</v>
      </c>
      <c r="D15" s="69" t="s">
        <v>19</v>
      </c>
      <c r="E15" s="42">
        <v>5</v>
      </c>
      <c r="F15" s="72" t="s">
        <v>20</v>
      </c>
      <c r="G15" s="41"/>
      <c r="H15" s="72" t="s">
        <v>21</v>
      </c>
      <c r="I15" s="41">
        <v>1</v>
      </c>
    </row>
    <row r="16" spans="1:9" ht="20.100000000000001" customHeight="1" thickBot="1" x14ac:dyDescent="0.2">
      <c r="A16" s="193"/>
      <c r="B16" s="67" t="s">
        <v>22</v>
      </c>
      <c r="C16" s="17">
        <v>1</v>
      </c>
      <c r="D16" s="70" t="s">
        <v>23</v>
      </c>
      <c r="E16" s="18">
        <v>3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8</v>
      </c>
      <c r="E20" s="44">
        <v>3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79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2</v>
      </c>
      <c r="E22" s="21">
        <v>7</v>
      </c>
      <c r="F22" s="21">
        <v>2</v>
      </c>
      <c r="G22" s="21"/>
      <c r="H22" s="22"/>
      <c r="I22" s="23"/>
    </row>
    <row r="23" spans="1:9" ht="20.100000000000001" customHeight="1" x14ac:dyDescent="0.15">
      <c r="A23" s="171" t="s">
        <v>34</v>
      </c>
      <c r="B23" s="172"/>
      <c r="C23" s="172"/>
      <c r="D23" s="30">
        <v>3</v>
      </c>
      <c r="E23" s="31">
        <v>2</v>
      </c>
      <c r="F23" s="31">
        <v>6</v>
      </c>
      <c r="G23" s="31"/>
      <c r="H23" s="32"/>
      <c r="I23" s="33"/>
    </row>
    <row r="24" spans="1:9" ht="20.100000000000001" customHeight="1" x14ac:dyDescent="0.15">
      <c r="A24" s="171" t="s">
        <v>31</v>
      </c>
      <c r="B24" s="172"/>
      <c r="C24" s="172"/>
      <c r="D24" s="30">
        <v>2</v>
      </c>
      <c r="E24" s="31">
        <v>4</v>
      </c>
      <c r="F24" s="31">
        <v>5</v>
      </c>
      <c r="G24" s="31"/>
      <c r="H24" s="32"/>
      <c r="I24" s="33"/>
    </row>
    <row r="25" spans="1:9" ht="20.100000000000001" customHeight="1" x14ac:dyDescent="0.15">
      <c r="A25" s="171" t="s">
        <v>32</v>
      </c>
      <c r="B25" s="172"/>
      <c r="C25" s="172"/>
      <c r="D25" s="30">
        <v>1</v>
      </c>
      <c r="E25" s="31">
        <v>6</v>
      </c>
      <c r="F25" s="31">
        <v>2</v>
      </c>
      <c r="G25" s="31"/>
      <c r="H25" s="32"/>
      <c r="I25" s="33">
        <v>2</v>
      </c>
    </row>
    <row r="26" spans="1:9" ht="20.100000000000001" customHeight="1" x14ac:dyDescent="0.15">
      <c r="A26" s="171" t="s">
        <v>33</v>
      </c>
      <c r="B26" s="172"/>
      <c r="C26" s="172"/>
      <c r="D26" s="30">
        <v>1</v>
      </c>
      <c r="E26" s="31">
        <v>6</v>
      </c>
      <c r="F26" s="31">
        <v>2</v>
      </c>
      <c r="G26" s="31"/>
      <c r="H26" s="32"/>
      <c r="I26" s="33">
        <v>2</v>
      </c>
    </row>
    <row r="27" spans="1:9" ht="20.100000000000001" customHeight="1" x14ac:dyDescent="0.15">
      <c r="A27" s="171" t="s">
        <v>35</v>
      </c>
      <c r="B27" s="172"/>
      <c r="C27" s="172"/>
      <c r="D27" s="30"/>
      <c r="E27" s="31">
        <v>2</v>
      </c>
      <c r="F27" s="31">
        <v>5</v>
      </c>
      <c r="G27" s="31">
        <v>2</v>
      </c>
      <c r="H27" s="32"/>
      <c r="I27" s="33">
        <v>2</v>
      </c>
    </row>
    <row r="28" spans="1:9" ht="20.100000000000001" customHeight="1" x14ac:dyDescent="0.15">
      <c r="A28" s="171" t="s">
        <v>36</v>
      </c>
      <c r="B28" s="172"/>
      <c r="C28" s="172"/>
      <c r="D28" s="30"/>
      <c r="E28" s="31">
        <v>4</v>
      </c>
      <c r="F28" s="31">
        <v>4</v>
      </c>
      <c r="G28" s="31">
        <v>1</v>
      </c>
      <c r="H28" s="32"/>
      <c r="I28" s="33">
        <v>2</v>
      </c>
    </row>
    <row r="29" spans="1:9" ht="20.100000000000001" customHeight="1" x14ac:dyDescent="0.15">
      <c r="A29" s="171" t="s">
        <v>44</v>
      </c>
      <c r="B29" s="172"/>
      <c r="C29" s="172"/>
      <c r="D29" s="30"/>
      <c r="E29" s="31">
        <v>3</v>
      </c>
      <c r="F29" s="31">
        <v>5</v>
      </c>
      <c r="G29" s="31">
        <v>1</v>
      </c>
      <c r="H29" s="32"/>
      <c r="I29" s="33">
        <v>2</v>
      </c>
    </row>
    <row r="30" spans="1:9" ht="20.100000000000001" customHeight="1" thickBot="1" x14ac:dyDescent="0.2">
      <c r="A30" s="173" t="s">
        <v>45</v>
      </c>
      <c r="B30" s="174"/>
      <c r="C30" s="175"/>
      <c r="D30" s="27"/>
      <c r="E30" s="28">
        <v>3</v>
      </c>
      <c r="F30" s="28">
        <v>5</v>
      </c>
      <c r="G30" s="28">
        <v>1</v>
      </c>
      <c r="H30" s="29"/>
      <c r="I30" s="29">
        <v>2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9</v>
      </c>
      <c r="E31" s="53">
        <f t="shared" si="0"/>
        <v>37</v>
      </c>
      <c r="F31" s="53">
        <f t="shared" si="0"/>
        <v>36</v>
      </c>
      <c r="G31" s="53">
        <f t="shared" si="0"/>
        <v>5</v>
      </c>
      <c r="H31" s="54">
        <f t="shared" si="0"/>
        <v>0</v>
      </c>
      <c r="I31" s="54">
        <f t="shared" si="0"/>
        <v>12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10.3</v>
      </c>
      <c r="E32" s="50">
        <f>IF(E31=0,"",ROUNDDOWN(E31/SUM($D$31:$H$31)*100,1))</f>
        <v>42.5</v>
      </c>
      <c r="F32" s="50">
        <f>IF(F31=0,"",ROUNDDOWN(F31/SUM($D$31:$H$31)*100,1))</f>
        <v>41.3</v>
      </c>
      <c r="G32" s="50">
        <f>IF(G31=0,"",ROUNDDOWN(G31/SUM($D$31:$H$31)*100,1))</f>
        <v>5.7</v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B0F0"/>
  </sheetPr>
  <dimension ref="A1:I46"/>
  <sheetViews>
    <sheetView view="pageBreakPreview" topLeftCell="A19" zoomScale="110" zoomScaleNormal="100" zoomScaleSheetLayoutView="110" workbookViewId="0">
      <selection activeCell="K16" sqref="K16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88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88</v>
      </c>
      <c r="C5" s="190"/>
      <c r="D5" s="191"/>
    </row>
    <row r="6" spans="1:9" ht="20.100000000000001" customHeight="1" thickBot="1" x14ac:dyDescent="0.2">
      <c r="A6" s="56" t="s">
        <v>3</v>
      </c>
      <c r="B6" s="186">
        <v>105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3</v>
      </c>
      <c r="D12" s="68" t="s">
        <v>7</v>
      </c>
      <c r="E12" s="15">
        <v>5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/>
      <c r="H13" s="72" t="s">
        <v>13</v>
      </c>
      <c r="I13" s="41"/>
    </row>
    <row r="14" spans="1:9" ht="20.100000000000001" customHeight="1" thickBot="1" x14ac:dyDescent="0.2">
      <c r="A14" s="193"/>
      <c r="B14" s="67" t="s">
        <v>14</v>
      </c>
      <c r="C14" s="39">
        <v>5</v>
      </c>
      <c r="D14" s="70" t="s">
        <v>15</v>
      </c>
      <c r="E14" s="40"/>
      <c r="F14" s="73" t="s">
        <v>16</v>
      </c>
      <c r="G14" s="39">
        <v>3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4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2</v>
      </c>
      <c r="D16" s="70" t="s">
        <v>23</v>
      </c>
      <c r="E16" s="18">
        <v>2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5</v>
      </c>
      <c r="E20" s="44">
        <v>3</v>
      </c>
      <c r="F20" s="163"/>
      <c r="G20" s="164"/>
      <c r="H20" s="165"/>
      <c r="I20" s="45"/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101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0</v>
      </c>
      <c r="E22" s="21">
        <v>4</v>
      </c>
      <c r="F22" s="21">
        <v>4</v>
      </c>
      <c r="G22" s="21">
        <v>0</v>
      </c>
      <c r="H22" s="22">
        <v>0</v>
      </c>
      <c r="I22" s="23">
        <v>0</v>
      </c>
    </row>
    <row r="23" spans="1:9" ht="20.100000000000001" customHeight="1" x14ac:dyDescent="0.15">
      <c r="A23" s="171" t="s">
        <v>34</v>
      </c>
      <c r="B23" s="172"/>
      <c r="C23" s="172"/>
      <c r="D23" s="30">
        <v>2</v>
      </c>
      <c r="E23" s="31">
        <v>3</v>
      </c>
      <c r="F23" s="31">
        <v>3</v>
      </c>
      <c r="G23" s="31">
        <v>0</v>
      </c>
      <c r="H23" s="32">
        <v>0</v>
      </c>
      <c r="I23" s="33">
        <v>0</v>
      </c>
    </row>
    <row r="24" spans="1:9" ht="20.100000000000001" customHeight="1" x14ac:dyDescent="0.15">
      <c r="A24" s="171" t="s">
        <v>31</v>
      </c>
      <c r="B24" s="172"/>
      <c r="C24" s="172"/>
      <c r="D24" s="30">
        <v>3</v>
      </c>
      <c r="E24" s="31">
        <v>4</v>
      </c>
      <c r="F24" s="31">
        <v>1</v>
      </c>
      <c r="G24" s="31">
        <v>0</v>
      </c>
      <c r="H24" s="32">
        <v>0</v>
      </c>
      <c r="I24" s="33">
        <v>0</v>
      </c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2</v>
      </c>
      <c r="F25" s="31">
        <v>3</v>
      </c>
      <c r="G25" s="31">
        <v>0</v>
      </c>
      <c r="H25" s="32">
        <v>0</v>
      </c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3</v>
      </c>
      <c r="E26" s="31">
        <v>1</v>
      </c>
      <c r="F26" s="31">
        <v>3</v>
      </c>
      <c r="G26" s="31">
        <v>0</v>
      </c>
      <c r="H26" s="32">
        <v>0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0</v>
      </c>
      <c r="E27" s="31">
        <v>1</v>
      </c>
      <c r="F27" s="31">
        <v>4</v>
      </c>
      <c r="G27" s="31">
        <v>1</v>
      </c>
      <c r="H27" s="32">
        <v>1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>
        <v>0</v>
      </c>
      <c r="E28" s="31">
        <v>1</v>
      </c>
      <c r="F28" s="31">
        <v>4</v>
      </c>
      <c r="G28" s="31">
        <v>1</v>
      </c>
      <c r="H28" s="32">
        <v>1</v>
      </c>
      <c r="I28" s="33">
        <v>1</v>
      </c>
    </row>
    <row r="29" spans="1:9" ht="20.100000000000001" customHeight="1" x14ac:dyDescent="0.15">
      <c r="A29" s="171" t="s">
        <v>44</v>
      </c>
      <c r="B29" s="172"/>
      <c r="C29" s="172"/>
      <c r="D29" s="30">
        <v>0</v>
      </c>
      <c r="E29" s="31">
        <v>1</v>
      </c>
      <c r="F29" s="31">
        <v>5</v>
      </c>
      <c r="G29" s="31">
        <v>1</v>
      </c>
      <c r="H29" s="32">
        <v>0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0</v>
      </c>
      <c r="E30" s="28">
        <v>2</v>
      </c>
      <c r="F30" s="28">
        <v>4</v>
      </c>
      <c r="G30" s="28">
        <v>0</v>
      </c>
      <c r="H30" s="29">
        <v>1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10</v>
      </c>
      <c r="E31" s="53">
        <f t="shared" si="0"/>
        <v>19</v>
      </c>
      <c r="F31" s="53">
        <f t="shared" si="0"/>
        <v>31</v>
      </c>
      <c r="G31" s="53">
        <f t="shared" si="0"/>
        <v>3</v>
      </c>
      <c r="H31" s="54">
        <f t="shared" si="0"/>
        <v>3</v>
      </c>
      <c r="I31" s="54">
        <f t="shared" si="0"/>
        <v>6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15.1</v>
      </c>
      <c r="E32" s="50">
        <f>IF(E31=0,"",ROUNDDOWN(E31/SUM($D$31:$H$31)*100,1))</f>
        <v>28.7</v>
      </c>
      <c r="F32" s="50">
        <f>IF(F31=0,"",ROUNDDOWN(F31/SUM($D$31:$H$31)*100,1))</f>
        <v>46.9</v>
      </c>
      <c r="G32" s="50">
        <f>IF(G31=0,"",ROUNDDOWN(G31/SUM($D$31:$H$31)*100,1))</f>
        <v>4.5</v>
      </c>
      <c r="H32" s="51">
        <f>IF(H31=0,"",ROUNDDOWN(H31/SUM($D$31:$H$31)*100,1))</f>
        <v>4.5</v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A32:C32"/>
    <mergeCell ref="A31:C31"/>
    <mergeCell ref="A28:C28"/>
    <mergeCell ref="A29:C29"/>
    <mergeCell ref="A20:C20"/>
    <mergeCell ref="A30:C30"/>
    <mergeCell ref="A24:C24"/>
    <mergeCell ref="A25:C25"/>
    <mergeCell ref="A26:C26"/>
    <mergeCell ref="A27:C27"/>
    <mergeCell ref="A22:C22"/>
    <mergeCell ref="A23:C23"/>
    <mergeCell ref="B4:D4"/>
    <mergeCell ref="B5:D5"/>
    <mergeCell ref="B6:D6"/>
    <mergeCell ref="A19:C19"/>
    <mergeCell ref="A21:C21"/>
    <mergeCell ref="H16:I16"/>
    <mergeCell ref="F20:H20"/>
    <mergeCell ref="F19:H19"/>
    <mergeCell ref="A15:A16"/>
    <mergeCell ref="A13:A14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B0F0"/>
  </sheetPr>
  <dimension ref="A1:I46"/>
  <sheetViews>
    <sheetView tabSelected="1" view="pageBreakPreview" topLeftCell="A19" zoomScaleNormal="100" zoomScaleSheetLayoutView="100" workbookViewId="0">
      <selection activeCell="L19" sqref="L19"/>
    </sheetView>
  </sheetViews>
  <sheetFormatPr defaultRowHeight="14.25" x14ac:dyDescent="0.15"/>
  <cols>
    <col min="1" max="1" width="12.75" style="1" customWidth="1"/>
    <col min="2" max="2" width="10.625" style="1" customWidth="1"/>
    <col min="3" max="3" width="12.75" style="1" customWidth="1"/>
    <col min="4" max="10" width="10.625" style="1" customWidth="1"/>
    <col min="11" max="16384" width="9" style="1"/>
  </cols>
  <sheetData>
    <row r="1" spans="1:9" ht="20.100000000000001" customHeight="1" x14ac:dyDescent="0.15">
      <c r="A1" s="11" t="str">
        <f>総計!A1</f>
        <v>○令和６年度道営住宅指定管理者満足度調査実施結果</v>
      </c>
    </row>
    <row r="2" spans="1:9" ht="20.100000000000001" customHeight="1" x14ac:dyDescent="0.15"/>
    <row r="3" spans="1:9" ht="20.100000000000001" customHeight="1" thickBot="1" x14ac:dyDescent="0.2">
      <c r="A3" s="10" t="s">
        <v>0</v>
      </c>
    </row>
    <row r="4" spans="1:9" ht="20.100000000000001" customHeight="1" thickBot="1" x14ac:dyDescent="0.2">
      <c r="A4" s="56" t="s">
        <v>1</v>
      </c>
      <c r="B4" s="200" t="s">
        <v>91</v>
      </c>
      <c r="C4" s="190"/>
      <c r="D4" s="191"/>
    </row>
    <row r="5" spans="1:9" ht="20.100000000000001" customHeight="1" thickBot="1" x14ac:dyDescent="0.2">
      <c r="A5" s="56" t="s">
        <v>2</v>
      </c>
      <c r="B5" s="200" t="s">
        <v>91</v>
      </c>
      <c r="C5" s="190"/>
      <c r="D5" s="191"/>
    </row>
    <row r="6" spans="1:9" ht="20.100000000000001" customHeight="1" thickBot="1" x14ac:dyDescent="0.2">
      <c r="A6" s="56" t="s">
        <v>3</v>
      </c>
      <c r="B6" s="186">
        <v>46</v>
      </c>
      <c r="C6" s="187"/>
      <c r="D6" s="188"/>
    </row>
    <row r="7" spans="1:9" ht="20.100000000000001" customHeight="1" x14ac:dyDescent="0.15">
      <c r="A7" s="2"/>
      <c r="B7" s="3"/>
      <c r="C7" s="2"/>
      <c r="D7" s="2"/>
    </row>
    <row r="8" spans="1:9" ht="20.100000000000001" customHeight="1" thickBot="1" x14ac:dyDescent="0.2">
      <c r="A8" s="12" t="s">
        <v>40</v>
      </c>
      <c r="B8" s="3"/>
      <c r="C8" s="2"/>
      <c r="D8" s="2"/>
    </row>
    <row r="9" spans="1:9" ht="20.100000000000001" customHeight="1" thickBot="1" x14ac:dyDescent="0.2">
      <c r="A9" s="63" t="s">
        <v>41</v>
      </c>
      <c r="B9" s="19">
        <v>20</v>
      </c>
      <c r="C9" s="2"/>
      <c r="D9" s="2"/>
    </row>
    <row r="10" spans="1:9" ht="20.100000000000001" customHeight="1" thickBot="1" x14ac:dyDescent="0.2">
      <c r="A10" s="63" t="s">
        <v>4</v>
      </c>
      <c r="B10" s="19" t="e">
        <f>#REF!</f>
        <v>#REF!</v>
      </c>
      <c r="C10" s="2"/>
      <c r="D10" s="2"/>
    </row>
    <row r="11" spans="1:9" ht="20.100000000000001" customHeight="1" thickBot="1" x14ac:dyDescent="0.2">
      <c r="A11" s="2"/>
      <c r="B11" s="3"/>
      <c r="C11" s="2"/>
      <c r="D11" s="2"/>
    </row>
    <row r="12" spans="1:9" ht="20.100000000000001" customHeight="1" thickBot="1" x14ac:dyDescent="0.2">
      <c r="A12" s="64" t="s">
        <v>5</v>
      </c>
      <c r="B12" s="65" t="s">
        <v>6</v>
      </c>
      <c r="C12" s="14">
        <v>1</v>
      </c>
      <c r="D12" s="68" t="s">
        <v>7</v>
      </c>
      <c r="E12" s="15">
        <v>8</v>
      </c>
      <c r="F12" s="71" t="s">
        <v>109</v>
      </c>
      <c r="G12" s="16"/>
      <c r="H12" s="71" t="s">
        <v>8</v>
      </c>
      <c r="I12" s="16"/>
    </row>
    <row r="13" spans="1:9" ht="20.100000000000001" customHeight="1" x14ac:dyDescent="0.15">
      <c r="A13" s="192" t="s">
        <v>9</v>
      </c>
      <c r="B13" s="66" t="s">
        <v>10</v>
      </c>
      <c r="C13" s="41"/>
      <c r="D13" s="69" t="s">
        <v>11</v>
      </c>
      <c r="E13" s="42"/>
      <c r="F13" s="72" t="s">
        <v>12</v>
      </c>
      <c r="G13" s="41">
        <v>1</v>
      </c>
      <c r="H13" s="72" t="s">
        <v>13</v>
      </c>
      <c r="I13" s="41">
        <v>1</v>
      </c>
    </row>
    <row r="14" spans="1:9" ht="20.100000000000001" customHeight="1" thickBot="1" x14ac:dyDescent="0.2">
      <c r="A14" s="193"/>
      <c r="B14" s="67" t="s">
        <v>14</v>
      </c>
      <c r="C14" s="39">
        <v>2</v>
      </c>
      <c r="D14" s="70" t="s">
        <v>15</v>
      </c>
      <c r="E14" s="40"/>
      <c r="F14" s="73" t="s">
        <v>16</v>
      </c>
      <c r="G14" s="39">
        <v>5</v>
      </c>
      <c r="H14" s="73" t="s">
        <v>8</v>
      </c>
      <c r="I14" s="39"/>
    </row>
    <row r="15" spans="1:9" ht="20.100000000000001" customHeight="1" x14ac:dyDescent="0.15">
      <c r="A15" s="192" t="s">
        <v>17</v>
      </c>
      <c r="B15" s="66" t="s">
        <v>18</v>
      </c>
      <c r="C15" s="41"/>
      <c r="D15" s="69" t="s">
        <v>19</v>
      </c>
      <c r="E15" s="42">
        <v>4</v>
      </c>
      <c r="F15" s="72" t="s">
        <v>20</v>
      </c>
      <c r="G15" s="41"/>
      <c r="H15" s="72" t="s">
        <v>21</v>
      </c>
      <c r="I15" s="41"/>
    </row>
    <row r="16" spans="1:9" ht="20.100000000000001" customHeight="1" thickBot="1" x14ac:dyDescent="0.2">
      <c r="A16" s="193"/>
      <c r="B16" s="67" t="s">
        <v>22</v>
      </c>
      <c r="C16" s="17">
        <v>4</v>
      </c>
      <c r="D16" s="70" t="s">
        <v>23</v>
      </c>
      <c r="E16" s="18">
        <v>1</v>
      </c>
      <c r="F16" s="73" t="s">
        <v>8</v>
      </c>
      <c r="G16" s="17"/>
      <c r="H16" s="178"/>
      <c r="I16" s="179"/>
    </row>
    <row r="17" spans="1:9" ht="20.100000000000001" customHeight="1" x14ac:dyDescent="0.15">
      <c r="A17" s="2"/>
      <c r="B17" s="3"/>
      <c r="C17" s="4"/>
      <c r="D17" s="2"/>
      <c r="E17" s="4"/>
      <c r="F17" s="2"/>
      <c r="G17" s="4"/>
      <c r="H17" s="2"/>
      <c r="I17" s="4"/>
    </row>
    <row r="18" spans="1:9" ht="20.100000000000001" customHeight="1" thickBot="1" x14ac:dyDescent="0.2">
      <c r="A18" s="13" t="s">
        <v>46</v>
      </c>
      <c r="B18" s="5"/>
      <c r="C18" s="5"/>
      <c r="D18" s="5"/>
      <c r="E18" s="5"/>
      <c r="F18" s="5"/>
      <c r="G18" s="5"/>
      <c r="H18" s="5"/>
      <c r="I18" s="5"/>
    </row>
    <row r="19" spans="1:9" ht="29.25" customHeight="1" thickBot="1" x14ac:dyDescent="0.2">
      <c r="A19" s="189" t="s">
        <v>24</v>
      </c>
      <c r="B19" s="190"/>
      <c r="C19" s="191"/>
      <c r="D19" s="61" t="s">
        <v>47</v>
      </c>
      <c r="E19" s="62" t="s">
        <v>43</v>
      </c>
      <c r="F19" s="163"/>
      <c r="G19" s="164"/>
      <c r="H19" s="165"/>
      <c r="I19" s="60" t="s">
        <v>30</v>
      </c>
    </row>
    <row r="20" spans="1:9" ht="19.5" customHeight="1" thickBot="1" x14ac:dyDescent="0.2">
      <c r="A20" s="197" t="s">
        <v>42</v>
      </c>
      <c r="B20" s="198"/>
      <c r="C20" s="199"/>
      <c r="D20" s="43">
        <v>4</v>
      </c>
      <c r="E20" s="44">
        <v>4</v>
      </c>
      <c r="F20" s="163"/>
      <c r="G20" s="164"/>
      <c r="H20" s="165"/>
      <c r="I20" s="45">
        <v>1</v>
      </c>
    </row>
    <row r="21" spans="1:9" ht="29.25" customHeight="1" thickBot="1" x14ac:dyDescent="0.2">
      <c r="A21" s="166"/>
      <c r="B21" s="167"/>
      <c r="C21" s="168"/>
      <c r="D21" s="56" t="s">
        <v>25</v>
      </c>
      <c r="E21" s="57" t="s">
        <v>26</v>
      </c>
      <c r="F21" s="74" t="s">
        <v>101</v>
      </c>
      <c r="G21" s="57" t="s">
        <v>28</v>
      </c>
      <c r="H21" s="59" t="s">
        <v>29</v>
      </c>
      <c r="I21" s="60" t="s">
        <v>30</v>
      </c>
    </row>
    <row r="22" spans="1:9" ht="19.5" customHeight="1" x14ac:dyDescent="0.15">
      <c r="A22" s="169" t="s">
        <v>37</v>
      </c>
      <c r="B22" s="170"/>
      <c r="C22" s="170"/>
      <c r="D22" s="20">
        <v>0</v>
      </c>
      <c r="E22" s="21">
        <v>3</v>
      </c>
      <c r="F22" s="21">
        <v>5</v>
      </c>
      <c r="G22" s="21">
        <v>0</v>
      </c>
      <c r="H22" s="22">
        <v>0</v>
      </c>
      <c r="I22" s="23">
        <v>1</v>
      </c>
    </row>
    <row r="23" spans="1:9" ht="20.100000000000001" customHeight="1" x14ac:dyDescent="0.15">
      <c r="A23" s="171" t="s">
        <v>34</v>
      </c>
      <c r="B23" s="172"/>
      <c r="C23" s="172"/>
      <c r="D23" s="30">
        <v>0</v>
      </c>
      <c r="E23" s="31">
        <v>2</v>
      </c>
      <c r="F23" s="31">
        <v>6</v>
      </c>
      <c r="G23" s="31">
        <v>0</v>
      </c>
      <c r="H23" s="32">
        <v>0</v>
      </c>
      <c r="I23" s="33">
        <v>1</v>
      </c>
    </row>
    <row r="24" spans="1:9" ht="20.100000000000001" customHeight="1" x14ac:dyDescent="0.15">
      <c r="A24" s="171" t="s">
        <v>31</v>
      </c>
      <c r="B24" s="172"/>
      <c r="C24" s="172"/>
      <c r="D24" s="30">
        <v>1</v>
      </c>
      <c r="E24" s="31">
        <v>3</v>
      </c>
      <c r="F24" s="31">
        <v>4</v>
      </c>
      <c r="G24" s="31">
        <v>0</v>
      </c>
      <c r="H24" s="32">
        <v>0</v>
      </c>
      <c r="I24" s="33">
        <v>1</v>
      </c>
    </row>
    <row r="25" spans="1:9" ht="20.100000000000001" customHeight="1" x14ac:dyDescent="0.15">
      <c r="A25" s="171" t="s">
        <v>32</v>
      </c>
      <c r="B25" s="172"/>
      <c r="C25" s="172"/>
      <c r="D25" s="30">
        <v>2</v>
      </c>
      <c r="E25" s="31">
        <v>4</v>
      </c>
      <c r="F25" s="31">
        <v>2</v>
      </c>
      <c r="G25" s="31">
        <v>0</v>
      </c>
      <c r="H25" s="32">
        <v>0</v>
      </c>
      <c r="I25" s="33">
        <v>1</v>
      </c>
    </row>
    <row r="26" spans="1:9" ht="20.100000000000001" customHeight="1" x14ac:dyDescent="0.15">
      <c r="A26" s="171" t="s">
        <v>33</v>
      </c>
      <c r="B26" s="172"/>
      <c r="C26" s="172"/>
      <c r="D26" s="30">
        <v>2</v>
      </c>
      <c r="E26" s="31">
        <v>2</v>
      </c>
      <c r="F26" s="31">
        <v>4</v>
      </c>
      <c r="G26" s="31">
        <v>0</v>
      </c>
      <c r="H26" s="32">
        <v>0</v>
      </c>
      <c r="I26" s="33">
        <v>1</v>
      </c>
    </row>
    <row r="27" spans="1:9" ht="20.100000000000001" customHeight="1" x14ac:dyDescent="0.15">
      <c r="A27" s="171" t="s">
        <v>35</v>
      </c>
      <c r="B27" s="172"/>
      <c r="C27" s="172"/>
      <c r="D27" s="30">
        <v>1</v>
      </c>
      <c r="E27" s="31">
        <v>2</v>
      </c>
      <c r="F27" s="31">
        <v>2</v>
      </c>
      <c r="G27" s="31">
        <v>3</v>
      </c>
      <c r="H27" s="32">
        <v>0</v>
      </c>
      <c r="I27" s="33">
        <v>1</v>
      </c>
    </row>
    <row r="28" spans="1:9" ht="20.100000000000001" customHeight="1" x14ac:dyDescent="0.15">
      <c r="A28" s="171" t="s">
        <v>36</v>
      </c>
      <c r="B28" s="172"/>
      <c r="C28" s="172"/>
      <c r="D28" s="30">
        <v>0</v>
      </c>
      <c r="E28" s="31">
        <v>1</v>
      </c>
      <c r="F28" s="31">
        <v>5</v>
      </c>
      <c r="G28" s="31">
        <v>0</v>
      </c>
      <c r="H28" s="32">
        <v>0</v>
      </c>
      <c r="I28" s="33">
        <v>3</v>
      </c>
    </row>
    <row r="29" spans="1:9" ht="20.100000000000001" customHeight="1" x14ac:dyDescent="0.15">
      <c r="A29" s="171" t="s">
        <v>44</v>
      </c>
      <c r="B29" s="172"/>
      <c r="C29" s="172"/>
      <c r="D29" s="30">
        <v>0</v>
      </c>
      <c r="E29" s="31">
        <v>1</v>
      </c>
      <c r="F29" s="31">
        <v>7</v>
      </c>
      <c r="G29" s="31">
        <v>0</v>
      </c>
      <c r="H29" s="32">
        <v>0</v>
      </c>
      <c r="I29" s="33">
        <v>1</v>
      </c>
    </row>
    <row r="30" spans="1:9" ht="20.100000000000001" customHeight="1" thickBot="1" x14ac:dyDescent="0.2">
      <c r="A30" s="173" t="s">
        <v>45</v>
      </c>
      <c r="B30" s="174"/>
      <c r="C30" s="175"/>
      <c r="D30" s="27">
        <v>1</v>
      </c>
      <c r="E30" s="28">
        <v>2</v>
      </c>
      <c r="F30" s="28">
        <v>4</v>
      </c>
      <c r="G30" s="28">
        <v>1</v>
      </c>
      <c r="H30" s="29">
        <v>0</v>
      </c>
      <c r="I30" s="29">
        <v>1</v>
      </c>
    </row>
    <row r="31" spans="1:9" ht="20.100000000000001" customHeight="1" thickTop="1" thickBot="1" x14ac:dyDescent="0.2">
      <c r="A31" s="194" t="s">
        <v>38</v>
      </c>
      <c r="B31" s="195"/>
      <c r="C31" s="196"/>
      <c r="D31" s="52">
        <f t="shared" ref="D31:I31" si="0">SUM(D22:D30)</f>
        <v>7</v>
      </c>
      <c r="E31" s="53">
        <f t="shared" si="0"/>
        <v>20</v>
      </c>
      <c r="F31" s="53">
        <f t="shared" si="0"/>
        <v>39</v>
      </c>
      <c r="G31" s="53">
        <f t="shared" si="0"/>
        <v>4</v>
      </c>
      <c r="H31" s="54">
        <f t="shared" si="0"/>
        <v>0</v>
      </c>
      <c r="I31" s="54">
        <f t="shared" si="0"/>
        <v>11</v>
      </c>
    </row>
    <row r="32" spans="1:9" ht="20.100000000000001" customHeight="1" thickBot="1" x14ac:dyDescent="0.2">
      <c r="A32" s="189" t="s">
        <v>39</v>
      </c>
      <c r="B32" s="190"/>
      <c r="C32" s="191"/>
      <c r="D32" s="49">
        <f>IF(D31=0,"",ROUNDDOWN(D31/SUM($D$31:$H$31)*100,1))</f>
        <v>10</v>
      </c>
      <c r="E32" s="50">
        <f>IF(E31=0,"",ROUNDDOWN(E31/SUM($D$31:$H$31)*100,1))</f>
        <v>28.5</v>
      </c>
      <c r="F32" s="50">
        <f>IF(F31=0,"",ROUNDDOWN(F31/SUM($D$31:$H$31)*100,1))</f>
        <v>55.7</v>
      </c>
      <c r="G32" s="50">
        <f>IF(G31=0,"",ROUNDDOWN(G31/SUM($D$31:$H$31)*100,1))</f>
        <v>5.7</v>
      </c>
      <c r="H32" s="51" t="str">
        <f>IF(H31=0,"",ROUNDDOWN(H31/SUM($D$31:$H$31)*100,1))</f>
        <v/>
      </c>
      <c r="I32" s="6"/>
    </row>
    <row r="33" spans="1:9" ht="20.100000000000001" customHeight="1" x14ac:dyDescent="0.15">
      <c r="A33" s="2"/>
      <c r="B33" s="3"/>
      <c r="C33" s="4"/>
      <c r="D33" s="2"/>
      <c r="E33" s="4"/>
      <c r="F33" s="2"/>
      <c r="G33" s="4"/>
      <c r="H33" s="2"/>
      <c r="I33" s="4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9.5" customHeight="1" x14ac:dyDescent="0.15">
      <c r="A37" s="2"/>
      <c r="B37" s="9"/>
      <c r="C37" s="9"/>
      <c r="D37" s="9"/>
      <c r="E37" s="9"/>
      <c r="F37" s="9"/>
      <c r="G37" s="9"/>
      <c r="H37" s="9"/>
      <c r="I37" s="9"/>
    </row>
    <row r="38" spans="1:9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</sheetData>
  <mergeCells count="22">
    <mergeCell ref="F19:H19"/>
    <mergeCell ref="B4:D4"/>
    <mergeCell ref="B5:D5"/>
    <mergeCell ref="B6:D6"/>
    <mergeCell ref="A19:C19"/>
    <mergeCell ref="H16:I16"/>
    <mergeCell ref="A15:A16"/>
    <mergeCell ref="A13:A14"/>
    <mergeCell ref="A32:C32"/>
    <mergeCell ref="A31:C31"/>
    <mergeCell ref="A29:C29"/>
    <mergeCell ref="A30:C30"/>
    <mergeCell ref="A22:C22"/>
    <mergeCell ref="A23:C23"/>
    <mergeCell ref="A24:C24"/>
    <mergeCell ref="A25:C25"/>
    <mergeCell ref="A26:C26"/>
    <mergeCell ref="A27:C27"/>
    <mergeCell ref="A28:C28"/>
    <mergeCell ref="A20:C20"/>
    <mergeCell ref="F20:H20"/>
    <mergeCell ref="A21:C21"/>
  </mergeCells>
  <phoneticPr fontId="3"/>
  <pageMargins left="0.75" right="0.75" top="1" bottom="1" header="0.51200000000000001" footer="0.51200000000000001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42</vt:i4>
      </vt:variant>
    </vt:vector>
  </HeadingPairs>
  <TitlesOfParts>
    <vt:vector size="85" baseType="lpstr">
      <vt:lpstr>まとめ</vt:lpstr>
      <vt:lpstr>総計</vt:lpstr>
      <vt:lpstr>公募計</vt:lpstr>
      <vt:lpstr>任意計</vt:lpstr>
      <vt:lpstr>岩見沢</vt:lpstr>
      <vt:lpstr>美唄</vt:lpstr>
      <vt:lpstr>芦別</vt:lpstr>
      <vt:lpstr>赤平</vt:lpstr>
      <vt:lpstr>三笠</vt:lpstr>
      <vt:lpstr>滝川</vt:lpstr>
      <vt:lpstr>砂川</vt:lpstr>
      <vt:lpstr>深川</vt:lpstr>
      <vt:lpstr>沼田</vt:lpstr>
      <vt:lpstr>札幌・千歳恵庭圏</vt:lpstr>
      <vt:lpstr>小樽</vt:lpstr>
      <vt:lpstr>倶知安</vt:lpstr>
      <vt:lpstr>岩内</vt:lpstr>
      <vt:lpstr>余市</vt:lpstr>
      <vt:lpstr>室蘭</vt:lpstr>
      <vt:lpstr>苫小牧</vt:lpstr>
      <vt:lpstr>浦河</vt:lpstr>
      <vt:lpstr>新ひだか</vt:lpstr>
      <vt:lpstr>函館</vt:lpstr>
      <vt:lpstr>江差</vt:lpstr>
      <vt:lpstr>旭川</vt:lpstr>
      <vt:lpstr>稚内</vt:lpstr>
      <vt:lpstr>北見</vt:lpstr>
      <vt:lpstr>網走</vt:lpstr>
      <vt:lpstr>美幌</vt:lpstr>
      <vt:lpstr>斜里</vt:lpstr>
      <vt:lpstr>帯広</vt:lpstr>
      <vt:lpstr>釧路</vt:lpstr>
      <vt:lpstr>根室</vt:lpstr>
      <vt:lpstr>中標津</vt:lpstr>
      <vt:lpstr>夕張</vt:lpstr>
      <vt:lpstr>南幌</vt:lpstr>
      <vt:lpstr>木古内</vt:lpstr>
      <vt:lpstr>士別</vt:lpstr>
      <vt:lpstr>富良野</vt:lpstr>
      <vt:lpstr>名寄</vt:lpstr>
      <vt:lpstr>苫前</vt:lpstr>
      <vt:lpstr>紋別</vt:lpstr>
      <vt:lpstr>遠軽</vt:lpstr>
      <vt:lpstr>旭川!Print_Area</vt:lpstr>
      <vt:lpstr>芦別!Print_Area</vt:lpstr>
      <vt:lpstr>浦河!Print_Area</vt:lpstr>
      <vt:lpstr>遠軽!Print_Area</vt:lpstr>
      <vt:lpstr>岩見沢!Print_Area</vt:lpstr>
      <vt:lpstr>岩内!Print_Area</vt:lpstr>
      <vt:lpstr>倶知安!Print_Area</vt:lpstr>
      <vt:lpstr>釧路!Print_Area</vt:lpstr>
      <vt:lpstr>公募計!Print_Area</vt:lpstr>
      <vt:lpstr>江差!Print_Area</vt:lpstr>
      <vt:lpstr>根室!Print_Area</vt:lpstr>
      <vt:lpstr>砂川!Print_Area</vt:lpstr>
      <vt:lpstr>札幌・千歳恵庭圏!Print_Area</vt:lpstr>
      <vt:lpstr>三笠!Print_Area</vt:lpstr>
      <vt:lpstr>士別!Print_Area</vt:lpstr>
      <vt:lpstr>室蘭!Print_Area</vt:lpstr>
      <vt:lpstr>斜里!Print_Area</vt:lpstr>
      <vt:lpstr>小樽!Print_Area</vt:lpstr>
      <vt:lpstr>沼田!Print_Area</vt:lpstr>
      <vt:lpstr>新ひだか!Print_Area</vt:lpstr>
      <vt:lpstr>深川!Print_Area</vt:lpstr>
      <vt:lpstr>赤平!Print_Area</vt:lpstr>
      <vt:lpstr>総計!Print_Area</vt:lpstr>
      <vt:lpstr>帯広!Print_Area</vt:lpstr>
      <vt:lpstr>滝川!Print_Area</vt:lpstr>
      <vt:lpstr>稚内!Print_Area</vt:lpstr>
      <vt:lpstr>中標津!Print_Area</vt:lpstr>
      <vt:lpstr>苫小牧!Print_Area</vt:lpstr>
      <vt:lpstr>苫前!Print_Area</vt:lpstr>
      <vt:lpstr>南幌!Print_Area</vt:lpstr>
      <vt:lpstr>任意計!Print_Area</vt:lpstr>
      <vt:lpstr>函館!Print_Area</vt:lpstr>
      <vt:lpstr>美唄!Print_Area</vt:lpstr>
      <vt:lpstr>美幌!Print_Area</vt:lpstr>
      <vt:lpstr>富良野!Print_Area</vt:lpstr>
      <vt:lpstr>北見!Print_Area</vt:lpstr>
      <vt:lpstr>名寄!Print_Area</vt:lpstr>
      <vt:lpstr>網走!Print_Area</vt:lpstr>
      <vt:lpstr>木古内!Print_Area</vt:lpstr>
      <vt:lpstr>紋別!Print_Area</vt:lpstr>
      <vt:lpstr>夕張!Print_Area</vt:lpstr>
      <vt:lpstr>余市!Print_Area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059534</dc:creator>
  <cp:lastModifiedBy>村上＿治久</cp:lastModifiedBy>
  <cp:lastPrinted>2025-04-21T06:35:04Z</cp:lastPrinted>
  <dcterms:created xsi:type="dcterms:W3CDTF">2008-05-16T01:24:37Z</dcterms:created>
  <dcterms:modified xsi:type="dcterms:W3CDTF">2026-08-21T00:05:22Z</dcterms:modified>
</cp:coreProperties>
</file>