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2AA04B4E-E8A1-4662-9000-DD19BEA24F2D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①住民異動届月計表" sheetId="1" r:id="rId1"/>
    <sheet name="②条町名別人口統計表" sheetId="4" r:id="rId2"/>
    <sheet name="③年齢別・男女別人口一覧表" sheetId="3" r:id="rId3"/>
  </sheets>
  <definedNames>
    <definedName name="Excel_BuiltIn_Print_Area_2" localSheetId="1">②条町名別人口統計表!$A$2:$M$75</definedName>
    <definedName name="Excel_BuiltIn_Print_Area_2">②条町名別人口統計表!$A$2:$M$75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M1" i="3"/>
  <c r="J1" i="4"/>
  <c r="H9" i="3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<sst xmlns="http://schemas.openxmlformats.org/spreadsheetml/2006/main" count="389" uniqueCount="253">
  <si>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</si>
  <si>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</si>
  <si>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</si>
  <si>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</si>
  <si>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</si>
  <si>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</si>
  <si>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</si>
  <si>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</si>
  <si>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</si>
  <si>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</si>
  <si>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</si>
  <si>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</si>
  <si>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</si>
  <si>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</si>
  <si>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</si>
  <si>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</si>
  <si>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</si>
  <si>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</si>
  <si>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</si>
  <si>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</si>
  <si>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</si>
  <si>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</si>
  <si>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</si>
  <si>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</si>
  <si>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</si>
  <si>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</si>
  <si>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</si>
  <si>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</si>
  <si>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</si>
  <si>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</si>
  <si>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</si>
  <si>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</si>
  <si>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</si>
  <si>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</si>
  <si>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</si>
  <si>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</si>
  <si>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</si>
  <si>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</si>
  <si>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</si>
  <si>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</si>
  <si>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</si>
  <si>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</si>
  <si>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</si>
  <si>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</si>
  <si>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</si>
  <si>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</si>
  <si>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</si>
  <si>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</si>
  <si>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</si>
  <si>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</si>
  <si>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</si>
  <si>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</si>
  <si>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</si>
  <si>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</si>
  <si>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</si>
  <si>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</si>
  <si>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</si>
  <si>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</si>
  <si>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</si>
  <si>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</si>
  <si>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</si>
  <si>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</si>
  <si>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</si>
  <si>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</si>
  <si>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</si>
  <si>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</si>
  <si>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</si>
  <si>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</si>
  <si>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</si>
  <si>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</si>
  <si>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</si>
  <si>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</si>
  <si>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</si>
  <si>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</si>
  <si>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</si>
  <si>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</si>
  <si>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</si>
  <si>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</si>
  <si>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</si>
  <si>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</si>
  <si>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</si>
  <si>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</si>
  <si>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</si>
  <si>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</si>
  <si>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</si>
  <si>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</si>
  <si>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</si>
  <si>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</si>
  <si>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</si>
  <si>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</si>
  <si>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</si>
  <si>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</si>
  <si>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</si>
  <si>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</si>
  <si>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</si>
  <si>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</si>
  <si>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</si>
  <si>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</si>
  <si>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</si>
  <si>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</si>
  <si>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</si>
  <si>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</si>
  <si>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</si>
  <si>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</si>
  <si>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</si>
  <si>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</si>
  <si>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</si>
  <si>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</si>
  <si>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</si>
  <si>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</si>
  <si>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</si>
  <si>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</si>
  <si>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</si>
  <si>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</si>
  <si>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</si>
  <si>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</si>
  <si>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</si>
  <si>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</si>
  <si>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</si>
  <si>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</si>
  <si>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</si>
  <si>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</si>
  <si>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</si>
  <si>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</si>
  <si>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</si>
  <si>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</si>
  <si>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</si>
  <si>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</si>
  <si>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</si>
  <si>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</si>
  <si>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</si>
  <si>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</si>
  <si>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</si>
  <si>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</si>
  <si>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</si>
  <si>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</si>
  <si>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</si>
  <si>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</si>
  <si>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</si>
  <si>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</si>
  <si>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</si>
  <si>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</si>
  <si>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</si>
  <si>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</si>
  <si>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</si>
  <si>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</si>
  <si>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</si>
  <si>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</si>
  <si>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</si>
  <si>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</si>
  <si>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</si>
  <si>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</si>
  <si>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</si>
  <si>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</si>
  <si>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</si>
  <si>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</si>
  <si>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</si>
  <si>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</si>
  <si>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</si>
  <si>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</si>
  <si>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</si>
  <si>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</si>
  <si>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</si>
  <si>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</si>
  <si>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</si>
  <si>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</si>
  <si>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</si>
  <si>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</si>
  <si>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</si>
  <si>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</si>
  <si>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</si>
  <si>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</si>
  <si>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</si>
  <si>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</si>
  <si>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</si>
  <si>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</si>
  <si>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</si>
  <si>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</si>
  <si>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</si>
  <si>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</si>
  <si>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</si>
  <si>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</si>
  <si>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</si>
  <si>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</si>
  <si>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</si>
  <si>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</si>
  <si>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</si>
  <si>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</si>
  <si>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</si>
  <si>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</si>
  <si>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</si>
  <si>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</si>
  <si>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</si>
  <si>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</si>
  <si>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</si>
  <si>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</si>
  <si>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</si>
  <si>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</si>
  <si>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</si>
  <si>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</si>
  <si>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</si>
  <si>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</si>
  <si>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</si>
  <si>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</si>
  <si>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</si>
  <si>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</si>
  <si>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</si>
  <si>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</si>
  <si>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</si>
  <si>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</si>
  <si>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</si>
  <si>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</si>
  <si>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</si>
  <si>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</si>
  <si>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</si>
  <si>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</si>
  <si>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</si>
  <si>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</si>
  <si>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</si>
  <si>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</si>
  <si>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</si>
  <si>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</si>
  <si>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</si>
  <si>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</si>
  <si>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</si>
  <si>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</si>
  <si>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</si>
  <si>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</si>
  <si>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</si>
  <si>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</si>
  <si>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</si>
  <si>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</si>
  <si>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</si>
  <si>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</si>
  <si>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</si>
  <si>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</si>
  <si>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</si>
  <si>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</si>
  <si>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</si>
  <si>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</si>
  <si>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</si>
  <si>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</si>
  <si>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</si>
  <si>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</si>
  <si>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</si>
  <si>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※外国人住民を含む</t>
  </si>
  <si>
    <t>【</t>
    <phoneticPr fontId="34"/>
  </si>
  <si>
    <t>】　※（　）は外国人住民の内数</t>
    <phoneticPr fontId="34"/>
  </si>
  <si>
    <t>（令和７年</t>
    <rPh sb="1" eb="3">
      <t>レイワ</t>
    </rPh>
    <rPh sb="4" eb="5">
      <t>ネン</t>
    </rPh>
    <phoneticPr fontId="34"/>
  </si>
  <si>
    <t>月分）</t>
    <phoneticPr fontId="34"/>
  </si>
  <si>
    <t>令和７年９月末現在</t>
    <phoneticPr fontId="34"/>
  </si>
  <si>
    <t>増</t>
    <rPh sb="0" eb="1">
      <t>フ</t>
    </rPh>
    <phoneticPr fontId="34"/>
  </si>
  <si>
    <t>減</t>
    <rPh sb="0" eb="1">
      <t>ヘ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</si>
</sst>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176" fontId="24" fillId="0" borderId="62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0" fillId="0" borderId="0" xfId="0" applyBorder="1"/>
    <xf numFmtId="0" fontId="21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516"/>
  <sheetViews>
    <sheetView tabSelected="1" zoomScaleNormal="100" zoomScaleSheetLayoutView="100" workbookViewId="0">
      <selection activeCell="W25" sqref="W25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3" ht="17.100000000000001" customHeight="1">
      <c r="B1" s="2" t="s">
        <v>0</v>
      </c>
      <c r="C1" s="3"/>
      <c r="D1" s="3"/>
      <c r="E1" s="3"/>
      <c r="F1" s="158" t="s">
        <v>248</v>
      </c>
      <c r="G1" s="158"/>
      <c r="H1" s="158"/>
      <c r="I1" s="158"/>
      <c r="J1" s="158"/>
      <c r="K1" s="155">
        <v>9</v>
      </c>
      <c r="L1" s="159" t="s">
        <v>249</v>
      </c>
      <c r="M1" s="159"/>
    </row>
    <row r="2" spans="1:33" ht="17.100000000000001" customHeight="1"/>
    <row r="3" spans="1:33" ht="17.100000000000001" customHeight="1" thickBot="1">
      <c r="B3" s="4" t="s">
        <v>1</v>
      </c>
      <c r="U3" s="105"/>
      <c r="V3" s="154" t="s">
        <v>246</v>
      </c>
      <c r="W3" s="156" t="s">
        <v>250</v>
      </c>
      <c r="X3" s="156"/>
      <c r="Y3" s="157" t="s">
        <v>247</v>
      </c>
      <c r="Z3" s="157"/>
      <c r="AA3" s="157"/>
      <c r="AB3" s="157"/>
      <c r="AC3" s="157"/>
    </row>
    <row r="4" spans="1:33" ht="17.100000000000001" customHeight="1" thickBot="1">
      <c r="B4" s="5"/>
      <c r="C4" s="6"/>
      <c r="D4" s="167" t="s">
        <v>2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9"/>
      <c r="Y4" s="170" t="s">
        <v>3</v>
      </c>
      <c r="Z4" s="171"/>
      <c r="AA4" s="171"/>
      <c r="AB4" s="171"/>
      <c r="AC4" s="172"/>
    </row>
    <row r="5" spans="1:33" s="4" customFormat="1" ht="27" customHeight="1" thickBot="1">
      <c r="B5" s="7"/>
      <c r="C5" s="8"/>
      <c r="D5" s="173" t="s">
        <v>4</v>
      </c>
      <c r="E5" s="174"/>
      <c r="F5" s="174"/>
      <c r="G5" s="174"/>
      <c r="H5" s="174"/>
      <c r="I5" s="174"/>
      <c r="J5" s="174"/>
      <c r="K5" s="175"/>
      <c r="L5" s="173" t="s">
        <v>5</v>
      </c>
      <c r="M5" s="174"/>
      <c r="N5" s="174"/>
      <c r="O5" s="174"/>
      <c r="P5" s="174"/>
      <c r="Q5" s="174"/>
      <c r="R5" s="174"/>
      <c r="S5" s="175"/>
      <c r="T5" s="173" t="s">
        <v>6</v>
      </c>
      <c r="U5" s="174"/>
      <c r="V5" s="174"/>
      <c r="W5" s="174"/>
      <c r="X5" s="175"/>
      <c r="Y5" s="176" t="s">
        <v>212</v>
      </c>
      <c r="Z5" s="177"/>
      <c r="AA5" s="177"/>
      <c r="AB5" s="177"/>
      <c r="AC5" s="178"/>
      <c r="AE5" s="153"/>
    </row>
    <row r="6" spans="1:33" ht="17.100000000000001" customHeight="1">
      <c r="B6" s="99"/>
      <c r="D6" s="179"/>
      <c r="E6" s="180"/>
      <c r="G6" s="9" t="s">
        <v>7</v>
      </c>
      <c r="H6" s="181">
        <f>②条町名別人口統計表!H82</f>
        <v>7401</v>
      </c>
      <c r="I6" s="181"/>
      <c r="J6" s="182">
        <f>②条町名別人口統計表!I82</f>
        <v>83</v>
      </c>
      <c r="K6" s="183"/>
      <c r="L6" s="179"/>
      <c r="M6" s="180"/>
      <c r="O6" s="9" t="s">
        <v>7</v>
      </c>
      <c r="P6" s="181">
        <f>②条町名別人口統計表!J82</f>
        <v>8647</v>
      </c>
      <c r="Q6" s="181"/>
      <c r="R6" s="182">
        <f>②条町名別人口統計表!K82</f>
        <v>109</v>
      </c>
      <c r="S6" s="183"/>
      <c r="T6" s="99"/>
      <c r="V6" s="9" t="s">
        <v>7</v>
      </c>
      <c r="W6" s="114">
        <f t="shared" ref="W6:W11" si="0">SUM(H6+P6)</f>
        <v>16048</v>
      </c>
      <c r="X6" s="138">
        <f t="shared" ref="X6:X11" si="1">SUM(J6+R6)</f>
        <v>192</v>
      </c>
      <c r="Y6" s="99"/>
      <c r="AA6" s="9" t="s">
        <v>7</v>
      </c>
      <c r="AB6" s="106">
        <f>②条町名別人口統計表!C82</f>
        <v>9040</v>
      </c>
      <c r="AC6" s="113">
        <f>②条町名別人口統計表!F82</f>
        <v>163</v>
      </c>
    </row>
    <row r="7" spans="1:33" ht="17.100000000000001" customHeight="1">
      <c r="B7" s="160" t="s">
        <v>8</v>
      </c>
      <c r="C7" s="161"/>
      <c r="D7" s="162">
        <f>SUM(H6:I8)</f>
        <v>8297</v>
      </c>
      <c r="E7" s="163"/>
      <c r="F7" s="108"/>
      <c r="G7" s="9" t="s">
        <v>9</v>
      </c>
      <c r="H7" s="164">
        <f>②条町名別人口統計表!H83</f>
        <v>647</v>
      </c>
      <c r="I7" s="164"/>
      <c r="J7" s="165">
        <f>②条町名別人口統計表!I83</f>
        <v>1</v>
      </c>
      <c r="K7" s="166"/>
      <c r="L7" s="162">
        <f>SUM(P6:Q8)</f>
        <v>9629</v>
      </c>
      <c r="M7" s="163"/>
      <c r="N7" s="108"/>
      <c r="O7" s="9" t="s">
        <v>9</v>
      </c>
      <c r="P7" s="164">
        <f>②条町名別人口統計表!J83</f>
        <v>708</v>
      </c>
      <c r="Q7" s="164"/>
      <c r="R7" s="165">
        <f>②条町名別人口統計表!K83</f>
        <v>10</v>
      </c>
      <c r="S7" s="166"/>
      <c r="T7" s="107">
        <f>SUM(W6:W8)</f>
        <v>17926</v>
      </c>
      <c r="U7" s="108"/>
      <c r="V7" s="9" t="s">
        <v>9</v>
      </c>
      <c r="W7" s="114">
        <f>SUM(H7+P7)</f>
        <v>1355</v>
      </c>
      <c r="X7" s="124">
        <f t="shared" si="1"/>
        <v>11</v>
      </c>
      <c r="Y7" s="107">
        <f>SUM(AB6:AB8)</f>
        <v>10122</v>
      </c>
      <c r="Z7" s="108"/>
      <c r="AA7" s="9" t="s">
        <v>9</v>
      </c>
      <c r="AB7" s="114">
        <f>②条町名別人口統計表!C83</f>
        <v>799</v>
      </c>
      <c r="AC7" s="110">
        <f>②条町名別人口統計表!F83</f>
        <v>10</v>
      </c>
    </row>
    <row r="8" spans="1:33" ht="17.100000000000001" customHeight="1">
      <c r="B8" s="100"/>
      <c r="C8" s="101"/>
      <c r="D8" s="184">
        <f>SUM(J6:K8)</f>
        <v>86</v>
      </c>
      <c r="E8" s="185"/>
      <c r="F8" s="112"/>
      <c r="G8" s="9" t="s">
        <v>10</v>
      </c>
      <c r="H8" s="164">
        <f>②条町名別人口統計表!H84</f>
        <v>249</v>
      </c>
      <c r="I8" s="164"/>
      <c r="J8" s="165">
        <f>②条町名別人口統計表!I84</f>
        <v>2</v>
      </c>
      <c r="K8" s="166"/>
      <c r="L8" s="184">
        <f>SUM(R6:S8)</f>
        <v>126</v>
      </c>
      <c r="M8" s="185"/>
      <c r="N8" s="112"/>
      <c r="O8" s="9" t="s">
        <v>10</v>
      </c>
      <c r="P8" s="164">
        <f>②条町名別人口統計表!J84</f>
        <v>274</v>
      </c>
      <c r="Q8" s="164"/>
      <c r="R8" s="165">
        <f>②条町名別人口統計表!K84</f>
        <v>7</v>
      </c>
      <c r="S8" s="166"/>
      <c r="T8" s="111">
        <f>SUM(X6:X8)</f>
        <v>212</v>
      </c>
      <c r="U8" s="112"/>
      <c r="V8" s="9" t="s">
        <v>10</v>
      </c>
      <c r="W8" s="114">
        <f t="shared" si="0"/>
        <v>523</v>
      </c>
      <c r="X8" s="124">
        <f t="shared" si="1"/>
        <v>9</v>
      </c>
      <c r="Y8" s="111">
        <f>SUM(AC6:AC8)</f>
        <v>175</v>
      </c>
      <c r="Z8" s="112"/>
      <c r="AA8" s="9" t="s">
        <v>10</v>
      </c>
      <c r="AB8" s="109">
        <f>②条町名別人口統計表!C84</f>
        <v>283</v>
      </c>
      <c r="AC8" s="110">
        <f>②条町名別人口統計表!F84</f>
        <v>2</v>
      </c>
    </row>
    <row r="9" spans="1:33" ht="17.100000000000001" customHeight="1">
      <c r="B9" s="102"/>
      <c r="C9" s="103"/>
      <c r="D9" s="186"/>
      <c r="E9" s="187"/>
      <c r="G9" s="9" t="s">
        <v>7</v>
      </c>
      <c r="H9" s="188">
        <v>7420</v>
      </c>
      <c r="I9" s="188"/>
      <c r="J9" s="189">
        <v>80</v>
      </c>
      <c r="K9" s="190"/>
      <c r="L9" s="186"/>
      <c r="M9" s="187"/>
      <c r="O9" s="9" t="s">
        <v>7</v>
      </c>
      <c r="P9" s="188">
        <v>8672</v>
      </c>
      <c r="Q9" s="188"/>
      <c r="R9" s="189">
        <v>106</v>
      </c>
      <c r="S9" s="190"/>
      <c r="T9" s="139"/>
      <c r="V9" s="9" t="s">
        <v>7</v>
      </c>
      <c r="W9" s="114">
        <f t="shared" si="0"/>
        <v>16092</v>
      </c>
      <c r="X9" s="124">
        <f t="shared" si="1"/>
        <v>186</v>
      </c>
      <c r="Y9" s="139"/>
      <c r="AA9" s="9" t="s">
        <v>7</v>
      </c>
      <c r="AB9" s="92">
        <v>9064</v>
      </c>
      <c r="AC9" s="147">
        <v>158</v>
      </c>
    </row>
    <row r="10" spans="1:33" ht="17.100000000000001" customHeight="1">
      <c r="B10" s="160" t="s">
        <v>11</v>
      </c>
      <c r="C10" s="161"/>
      <c r="D10" s="162">
        <f>SUM(H9:I11)</f>
        <v>8324</v>
      </c>
      <c r="E10" s="163"/>
      <c r="F10" s="108"/>
      <c r="G10" s="9" t="s">
        <v>9</v>
      </c>
      <c r="H10" s="188">
        <v>655</v>
      </c>
      <c r="I10" s="188"/>
      <c r="J10" s="189">
        <v>1</v>
      </c>
      <c r="K10" s="190"/>
      <c r="L10" s="162">
        <f>SUM(P9:Q11)</f>
        <v>9650</v>
      </c>
      <c r="M10" s="163"/>
      <c r="N10" s="108"/>
      <c r="O10" s="9" t="s">
        <v>9</v>
      </c>
      <c r="P10" s="188">
        <v>706</v>
      </c>
      <c r="Q10" s="188"/>
      <c r="R10" s="189">
        <v>8</v>
      </c>
      <c r="S10" s="190"/>
      <c r="T10" s="107">
        <f>D10+L10</f>
        <v>17974</v>
      </c>
      <c r="U10" s="108"/>
      <c r="V10" s="9" t="s">
        <v>9</v>
      </c>
      <c r="W10" s="114">
        <f t="shared" si="0"/>
        <v>1361</v>
      </c>
      <c r="X10" s="124">
        <f t="shared" si="1"/>
        <v>9</v>
      </c>
      <c r="Y10" s="107">
        <f>SUM(AB9:AB11)</f>
        <v>10144</v>
      </c>
      <c r="Z10" s="108"/>
      <c r="AA10" s="9" t="s">
        <v>9</v>
      </c>
      <c r="AB10" s="92">
        <v>800</v>
      </c>
      <c r="AC10" s="136">
        <v>8</v>
      </c>
      <c r="AE10"/>
    </row>
    <row r="11" spans="1:33" ht="17.100000000000001" customHeight="1">
      <c r="B11" s="100"/>
      <c r="C11" s="101"/>
      <c r="D11" s="184">
        <f>SUM(J9:K11)</f>
        <v>81</v>
      </c>
      <c r="E11" s="185"/>
      <c r="F11" s="112"/>
      <c r="G11" s="9" t="s">
        <v>10</v>
      </c>
      <c r="H11" s="188">
        <v>249</v>
      </c>
      <c r="I11" s="188"/>
      <c r="J11" s="189">
        <v>0</v>
      </c>
      <c r="K11" s="190"/>
      <c r="L11" s="184">
        <f>SUM(R9:S11)</f>
        <v>120</v>
      </c>
      <c r="M11" s="185"/>
      <c r="N11" s="112"/>
      <c r="O11" s="9" t="s">
        <v>10</v>
      </c>
      <c r="P11" s="188">
        <v>272</v>
      </c>
      <c r="Q11" s="188"/>
      <c r="R11" s="189">
        <v>6</v>
      </c>
      <c r="S11" s="190"/>
      <c r="T11" s="111">
        <f>D11+L11</f>
        <v>201</v>
      </c>
      <c r="U11" s="112"/>
      <c r="V11" s="9" t="s">
        <v>10</v>
      </c>
      <c r="W11" s="114">
        <f t="shared" si="0"/>
        <v>521</v>
      </c>
      <c r="X11" s="124">
        <f t="shared" si="1"/>
        <v>6</v>
      </c>
      <c r="Y11" s="111">
        <f>SUM(AC9:AC11)</f>
        <v>166</v>
      </c>
      <c r="Z11" s="112"/>
      <c r="AA11" s="9" t="s">
        <v>10</v>
      </c>
      <c r="AB11" s="137">
        <v>280</v>
      </c>
      <c r="AC11" s="136">
        <v>0</v>
      </c>
    </row>
    <row r="12" spans="1:33" ht="17.100000000000001" customHeight="1">
      <c r="B12" s="102"/>
      <c r="C12" s="103"/>
      <c r="D12" s="186"/>
      <c r="E12" s="187"/>
      <c r="G12" s="9" t="s">
        <v>7</v>
      </c>
      <c r="H12" s="164">
        <f>H6-H9</f>
        <v>-19</v>
      </c>
      <c r="I12" s="164"/>
      <c r="J12" s="165">
        <f>J6-J9</f>
        <v>3</v>
      </c>
      <c r="K12" s="166"/>
      <c r="L12" s="186"/>
      <c r="M12" s="187"/>
      <c r="O12" s="9" t="s">
        <v>7</v>
      </c>
      <c r="P12" s="164">
        <f>P6-P9</f>
        <v>-25</v>
      </c>
      <c r="Q12" s="164"/>
      <c r="R12" s="165">
        <f>R6-R9</f>
        <v>3</v>
      </c>
      <c r="S12" s="166"/>
      <c r="T12" s="139"/>
      <c r="V12" s="9" t="s">
        <v>7</v>
      </c>
      <c r="W12" s="114">
        <f>W6-W9</f>
        <v>-44</v>
      </c>
      <c r="X12" s="124">
        <f>X6-X9</f>
        <v>6</v>
      </c>
      <c r="Y12" s="139"/>
      <c r="AA12" s="9" t="s">
        <v>7</v>
      </c>
      <c r="AB12" s="114">
        <f>AB6-AB9</f>
        <v>-24</v>
      </c>
      <c r="AC12" s="110">
        <f t="shared" ref="AB12:AC14" si="2">AC6-AC9</f>
        <v>5</v>
      </c>
    </row>
    <row r="13" spans="1:33" ht="17.100000000000001" customHeight="1">
      <c r="B13" s="160" t="s">
        <v>12</v>
      </c>
      <c r="C13" s="161"/>
      <c r="D13" s="162">
        <f>D7-D10</f>
        <v>-27</v>
      </c>
      <c r="E13" s="163"/>
      <c r="F13" s="108"/>
      <c r="G13" s="9" t="s">
        <v>9</v>
      </c>
      <c r="H13" s="164">
        <f>H7-H10</f>
        <v>-8</v>
      </c>
      <c r="I13" s="164"/>
      <c r="J13" s="165">
        <f>J7-J10</f>
        <v>0</v>
      </c>
      <c r="K13" s="166"/>
      <c r="L13" s="162">
        <f>L7-L10</f>
        <v>-21</v>
      </c>
      <c r="M13" s="163"/>
      <c r="N13" s="108"/>
      <c r="O13" s="9" t="s">
        <v>9</v>
      </c>
      <c r="P13" s="164">
        <f>P7-P10</f>
        <v>2</v>
      </c>
      <c r="Q13" s="164"/>
      <c r="R13" s="165">
        <f>R7-R10</f>
        <v>2</v>
      </c>
      <c r="S13" s="166"/>
      <c r="T13" s="107">
        <f>T7-T10</f>
        <v>-48</v>
      </c>
      <c r="U13" s="108"/>
      <c r="V13" s="9" t="s">
        <v>9</v>
      </c>
      <c r="W13" s="114">
        <f t="shared" ref="W13:X14" si="3">W7-W10</f>
        <v>-6</v>
      </c>
      <c r="X13" s="124">
        <f t="shared" si="3"/>
        <v>2</v>
      </c>
      <c r="Y13" s="107">
        <f>Y7-Y10</f>
        <v>-22</v>
      </c>
      <c r="Z13" s="108"/>
      <c r="AA13" s="9" t="s">
        <v>9</v>
      </c>
      <c r="AB13" s="114">
        <f t="shared" si="2"/>
        <v>-1</v>
      </c>
      <c r="AC13" s="110">
        <f t="shared" si="2"/>
        <v>2</v>
      </c>
      <c r="AE13" s="1" t="s">
        <v>211</v>
      </c>
    </row>
    <row r="14" spans="1:33" ht="17.100000000000001" customHeight="1" thickBot="1">
      <c r="B14" s="104"/>
      <c r="C14" s="105"/>
      <c r="D14" s="195">
        <f>D8-D11</f>
        <v>5</v>
      </c>
      <c r="E14" s="196"/>
      <c r="F14" s="105"/>
      <c r="G14" s="10" t="s">
        <v>10</v>
      </c>
      <c r="H14" s="197">
        <f>H8-H11</f>
        <v>0</v>
      </c>
      <c r="I14" s="197"/>
      <c r="J14" s="198">
        <f>J8-J11</f>
        <v>2</v>
      </c>
      <c r="K14" s="199"/>
      <c r="L14" s="195">
        <f>L8-L11</f>
        <v>6</v>
      </c>
      <c r="M14" s="196"/>
      <c r="N14" s="105"/>
      <c r="O14" s="10" t="s">
        <v>10</v>
      </c>
      <c r="P14" s="197">
        <f>P8-P11</f>
        <v>2</v>
      </c>
      <c r="Q14" s="197"/>
      <c r="R14" s="198">
        <f>R8-R11</f>
        <v>1</v>
      </c>
      <c r="S14" s="199"/>
      <c r="T14" s="140">
        <f>T8-T11</f>
        <v>11</v>
      </c>
      <c r="U14" s="105"/>
      <c r="V14" s="10" t="s">
        <v>10</v>
      </c>
      <c r="W14" s="141">
        <f t="shared" si="3"/>
        <v>2</v>
      </c>
      <c r="X14" s="133">
        <f t="shared" si="3"/>
        <v>3</v>
      </c>
      <c r="Y14" s="142">
        <f>SUM(AC12:AC14)</f>
        <v>9</v>
      </c>
      <c r="Z14" s="105"/>
      <c r="AA14" s="10" t="s">
        <v>10</v>
      </c>
      <c r="AB14" s="141">
        <f t="shared" si="2"/>
        <v>3</v>
      </c>
      <c r="AC14" s="135">
        <f t="shared" si="2"/>
        <v>2</v>
      </c>
    </row>
    <row r="15" spans="1:33" ht="17.100000000000001" customHeight="1"/>
    <row r="16" spans="1:33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18"/>
      <c r="W16" s="218"/>
      <c r="X16" s="218"/>
      <c r="Y16" s="218"/>
      <c r="Z16" s="218"/>
      <c r="AA16" s="218"/>
      <c r="AB16" s="218"/>
      <c r="AC16" s="218"/>
      <c r="AD16" s="226"/>
      <c r="AE16" s="226"/>
      <c r="AF16" s="226"/>
      <c r="AG16" s="226"/>
    </row>
    <row r="17" spans="1:33" customFormat="1" ht="15.6" customHeight="1" thickBot="1">
      <c r="A17" s="1"/>
      <c r="B17" s="143"/>
      <c r="C17" s="144"/>
      <c r="D17" s="191" t="s">
        <v>4</v>
      </c>
      <c r="E17" s="191"/>
      <c r="F17" s="191"/>
      <c r="G17" s="192" t="s">
        <v>5</v>
      </c>
      <c r="H17" s="192"/>
      <c r="I17" s="192"/>
      <c r="J17" s="192"/>
      <c r="K17" s="192"/>
      <c r="L17" s="192" t="s">
        <v>6</v>
      </c>
      <c r="M17" s="192"/>
      <c r="N17" s="193"/>
      <c r="O17" s="224"/>
      <c r="P17" s="216"/>
      <c r="Q17" s="216"/>
      <c r="R17" s="216"/>
      <c r="S17" s="216"/>
      <c r="T17" s="217"/>
      <c r="U17" s="218"/>
      <c r="V17" s="218"/>
      <c r="W17" s="227"/>
      <c r="X17" s="227"/>
      <c r="Y17" s="218"/>
      <c r="Z17" s="218"/>
      <c r="AA17" s="218"/>
      <c r="AB17" s="218"/>
      <c r="AC17" s="218"/>
      <c r="AD17" s="226"/>
      <c r="AE17" s="226"/>
      <c r="AF17" s="226"/>
      <c r="AG17" s="226"/>
    </row>
    <row r="18" spans="1:33" customFormat="1" ht="15.6" customHeight="1">
      <c r="A18" s="1"/>
      <c r="B18" s="149"/>
      <c r="C18" s="130" t="s">
        <v>237</v>
      </c>
      <c r="D18" s="150">
        <v>24</v>
      </c>
      <c r="E18" s="126">
        <v>8</v>
      </c>
      <c r="F18" s="129"/>
      <c r="G18" s="130"/>
      <c r="H18" s="181">
        <v>22</v>
      </c>
      <c r="I18" s="181"/>
      <c r="J18" s="182">
        <v>14</v>
      </c>
      <c r="K18" s="194"/>
      <c r="L18" s="125">
        <v>46</v>
      </c>
      <c r="M18" s="148">
        <v>22</v>
      </c>
      <c r="N18" s="129"/>
      <c r="O18" s="225"/>
      <c r="P18" s="220"/>
      <c r="Q18" s="220"/>
      <c r="R18" s="221"/>
      <c r="S18" s="221"/>
      <c r="T18" s="222"/>
      <c r="U18" s="219"/>
      <c r="V18" s="219"/>
      <c r="W18" s="219"/>
      <c r="X18" s="219"/>
      <c r="Y18" s="219"/>
      <c r="Z18" s="219"/>
      <c r="AA18" s="219"/>
      <c r="AB18" s="219"/>
      <c r="AC18" s="222"/>
      <c r="AD18" s="226"/>
      <c r="AE18" s="226"/>
      <c r="AF18" s="226"/>
      <c r="AG18" s="226"/>
    </row>
    <row r="19" spans="1:33" customFormat="1" ht="15.6" customHeight="1">
      <c r="A19" s="1"/>
      <c r="B19" s="145" t="s">
        <v>13</v>
      </c>
      <c r="C19" s="130" t="s">
        <v>238</v>
      </c>
      <c r="D19" s="150">
        <v>2</v>
      </c>
      <c r="E19" s="126">
        <v>0</v>
      </c>
      <c r="F19" s="129"/>
      <c r="G19" s="130"/>
      <c r="H19" s="164">
        <v>4</v>
      </c>
      <c r="I19" s="164"/>
      <c r="J19" s="165">
        <v>0</v>
      </c>
      <c r="K19" s="200"/>
      <c r="L19" s="125">
        <v>6</v>
      </c>
      <c r="M19" s="124">
        <v>0</v>
      </c>
      <c r="N19" s="129"/>
      <c r="O19" s="225"/>
      <c r="P19" s="220"/>
      <c r="Q19" s="220"/>
      <c r="R19" s="221"/>
      <c r="S19" s="221"/>
      <c r="T19" s="222"/>
      <c r="U19" s="219"/>
      <c r="V19" s="219"/>
      <c r="W19" s="219"/>
      <c r="X19" s="219"/>
      <c r="Y19" s="219"/>
      <c r="Z19" s="219"/>
      <c r="AA19" s="219"/>
      <c r="AB19" s="219"/>
      <c r="AC19" s="222"/>
      <c r="AD19" s="226"/>
      <c r="AE19" s="226"/>
      <c r="AF19" s="226"/>
      <c r="AG19" s="226"/>
    </row>
    <row r="20" spans="1:33" customFormat="1" ht="15.6" customHeight="1">
      <c r="A20" s="1"/>
      <c r="B20" s="145" t="s">
        <v>251</v>
      </c>
      <c r="C20" s="130" t="s">
        <v>239</v>
      </c>
      <c r="D20" s="150">
        <v>0</v>
      </c>
      <c r="E20" s="126">
        <v>0</v>
      </c>
      <c r="F20" s="129"/>
      <c r="G20" s="130"/>
      <c r="H20" s="164">
        <v>0</v>
      </c>
      <c r="I20" s="164"/>
      <c r="J20" s="165">
        <v>0</v>
      </c>
      <c r="K20" s="200"/>
      <c r="L20" s="125">
        <v>0</v>
      </c>
      <c r="M20" s="124">
        <v>0</v>
      </c>
      <c r="N20" s="129"/>
      <c r="O20" s="225"/>
      <c r="P20" s="220"/>
      <c r="Q20" s="220"/>
      <c r="R20" s="221"/>
      <c r="S20" s="221"/>
      <c r="T20" s="222"/>
      <c r="U20" s="219"/>
      <c r="V20" s="219"/>
      <c r="W20" s="219"/>
      <c r="X20" s="219"/>
      <c r="Y20" s="219"/>
      <c r="Z20" s="219"/>
      <c r="AA20" s="219"/>
      <c r="AB20" s="219"/>
      <c r="AC20" s="219"/>
      <c r="AD20" s="226"/>
      <c r="AE20" s="226"/>
      <c r="AF20" s="226"/>
      <c r="AG20" s="226"/>
    </row>
    <row r="21" spans="1:33" customFormat="1" ht="15.6" customHeight="1" thickBot="1">
      <c r="A21" s="1"/>
      <c r="B21" s="146"/>
      <c r="C21" s="132" t="s">
        <v>240</v>
      </c>
      <c r="D21" s="151">
        <v>26</v>
      </c>
      <c r="E21" s="128">
        <v>8</v>
      </c>
      <c r="F21" s="131"/>
      <c r="G21" s="132"/>
      <c r="H21" s="197">
        <v>26</v>
      </c>
      <c r="I21" s="197"/>
      <c r="J21" s="198">
        <v>14</v>
      </c>
      <c r="K21" s="201"/>
      <c r="L21" s="127">
        <v>52</v>
      </c>
      <c r="M21" s="133">
        <v>22</v>
      </c>
      <c r="N21" s="131"/>
      <c r="O21" s="225"/>
      <c r="P21" s="220"/>
      <c r="Q21" s="220"/>
      <c r="R21" s="221"/>
      <c r="S21" s="221"/>
      <c r="T21" s="222"/>
      <c r="U21" s="219"/>
      <c r="V21" s="219"/>
      <c r="W21" s="219"/>
      <c r="X21" s="219"/>
      <c r="Y21" s="219"/>
      <c r="Z21" s="219"/>
      <c r="AA21" s="219"/>
      <c r="AB21" s="219"/>
      <c r="AC21" s="219"/>
      <c r="AD21" s="226"/>
      <c r="AE21" s="226"/>
      <c r="AF21" s="226"/>
      <c r="AG21" s="226"/>
    </row>
    <row r="22" spans="1:33" customFormat="1" ht="15.6" customHeight="1">
      <c r="A22" s="1"/>
      <c r="B22" s="152"/>
      <c r="C22" s="129"/>
      <c r="D22" s="134"/>
      <c r="E22" s="129"/>
      <c r="F22" s="129"/>
      <c r="G22" s="129"/>
      <c r="H22" s="202"/>
      <c r="I22" s="202"/>
      <c r="J22" s="202"/>
      <c r="K22" s="202"/>
      <c r="L22" s="129"/>
      <c r="M22" s="129"/>
      <c r="N22" s="129"/>
      <c r="O22" s="225"/>
      <c r="P22" s="223"/>
      <c r="Q22" s="223"/>
      <c r="R22" s="223"/>
      <c r="S22" s="223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26"/>
      <c r="AE22" s="226"/>
      <c r="AF22" s="226"/>
      <c r="AG22" s="226"/>
    </row>
    <row r="23" spans="1:33" customFormat="1" ht="15.6" customHeight="1">
      <c r="A23" s="1"/>
      <c r="B23" s="149"/>
      <c r="C23" s="130" t="s">
        <v>241</v>
      </c>
      <c r="D23" s="150">
        <v>30</v>
      </c>
      <c r="E23" s="126">
        <v>3</v>
      </c>
      <c r="F23" s="129"/>
      <c r="G23" s="130"/>
      <c r="H23" s="164">
        <v>31</v>
      </c>
      <c r="I23" s="164"/>
      <c r="J23" s="165">
        <v>8</v>
      </c>
      <c r="K23" s="200"/>
      <c r="L23" s="125">
        <v>61</v>
      </c>
      <c r="M23" s="124">
        <v>11</v>
      </c>
      <c r="N23" s="129"/>
      <c r="O23" s="225"/>
      <c r="P23" s="220"/>
      <c r="Q23" s="220"/>
      <c r="R23" s="221"/>
      <c r="S23" s="221"/>
      <c r="T23" s="222"/>
      <c r="U23" s="219"/>
      <c r="V23" s="219"/>
      <c r="W23" s="219"/>
      <c r="X23" s="219"/>
      <c r="Y23" s="219"/>
      <c r="Z23" s="219"/>
      <c r="AA23" s="219"/>
      <c r="AB23" s="219"/>
      <c r="AC23" s="219"/>
      <c r="AD23" s="226"/>
      <c r="AE23" s="226"/>
      <c r="AF23" s="226"/>
      <c r="AG23" s="226"/>
    </row>
    <row r="24" spans="1:33" customFormat="1" ht="15.6" customHeight="1">
      <c r="A24" s="1"/>
      <c r="B24" s="145" t="s">
        <v>14</v>
      </c>
      <c r="C24" s="130" t="s">
        <v>242</v>
      </c>
      <c r="D24" s="150">
        <v>23</v>
      </c>
      <c r="E24" s="126">
        <v>0</v>
      </c>
      <c r="F24" s="129"/>
      <c r="G24" s="130"/>
      <c r="H24" s="164">
        <v>16</v>
      </c>
      <c r="I24" s="164"/>
      <c r="J24" s="165">
        <v>0</v>
      </c>
      <c r="K24" s="200"/>
      <c r="L24" s="125">
        <v>39</v>
      </c>
      <c r="M24" s="124">
        <v>0</v>
      </c>
      <c r="N24" s="129"/>
      <c r="O24" s="225"/>
      <c r="P24" s="220"/>
      <c r="Q24" s="220"/>
      <c r="R24" s="221"/>
      <c r="S24" s="221"/>
      <c r="T24" s="222"/>
      <c r="U24" s="219"/>
      <c r="V24" s="219"/>
      <c r="W24" s="219"/>
      <c r="X24" s="219"/>
      <c r="Y24" s="219"/>
      <c r="Z24" s="219"/>
      <c r="AA24" s="219"/>
      <c r="AB24" s="219"/>
      <c r="AC24" s="219"/>
      <c r="AD24" s="226"/>
      <c r="AE24" s="226"/>
      <c r="AF24" s="226"/>
      <c r="AG24" s="226"/>
    </row>
    <row r="25" spans="1:33" customFormat="1" ht="15.6" customHeight="1">
      <c r="A25" s="1"/>
      <c r="B25" s="145" t="s">
        <v>252</v>
      </c>
      <c r="C25" s="130" t="s">
        <v>239</v>
      </c>
      <c r="D25" s="150">
        <v>0</v>
      </c>
      <c r="E25" s="126">
        <v>0</v>
      </c>
      <c r="F25" s="129"/>
      <c r="G25" s="130"/>
      <c r="H25" s="164">
        <v>0</v>
      </c>
      <c r="I25" s="164"/>
      <c r="J25" s="165">
        <v>0</v>
      </c>
      <c r="K25" s="200"/>
      <c r="L25" s="125">
        <v>0</v>
      </c>
      <c r="M25" s="124">
        <v>0</v>
      </c>
      <c r="N25" s="129"/>
      <c r="O25" s="225"/>
      <c r="P25" s="220"/>
      <c r="Q25" s="220"/>
      <c r="R25" s="221"/>
      <c r="S25" s="221"/>
      <c r="T25" s="222"/>
      <c r="U25" s="219"/>
      <c r="V25" s="219"/>
      <c r="W25" s="219"/>
      <c r="X25" s="219"/>
      <c r="Y25" s="219"/>
      <c r="Z25" s="219"/>
      <c r="AA25" s="219"/>
      <c r="AB25" s="219"/>
      <c r="AC25" s="219"/>
      <c r="AD25" s="226"/>
      <c r="AE25" s="226"/>
      <c r="AF25" s="226"/>
      <c r="AG25" s="226"/>
    </row>
    <row r="26" spans="1:33" customFormat="1" ht="15.6" customHeight="1" thickBot="1">
      <c r="A26" s="1"/>
      <c r="B26" s="146"/>
      <c r="C26" s="132" t="s">
        <v>240</v>
      </c>
      <c r="D26" s="151">
        <v>53</v>
      </c>
      <c r="E26" s="128">
        <v>3</v>
      </c>
      <c r="F26" s="131"/>
      <c r="G26" s="132"/>
      <c r="H26" s="197">
        <v>47</v>
      </c>
      <c r="I26" s="197"/>
      <c r="J26" s="198">
        <v>8</v>
      </c>
      <c r="K26" s="201"/>
      <c r="L26" s="127">
        <v>100</v>
      </c>
      <c r="M26" s="128">
        <v>11</v>
      </c>
      <c r="N26" s="131"/>
      <c r="O26" s="225"/>
      <c r="P26" s="220"/>
      <c r="Q26" s="220"/>
      <c r="R26" s="221"/>
      <c r="S26" s="221"/>
      <c r="T26" s="222"/>
      <c r="U26" s="219"/>
      <c r="V26" s="219"/>
      <c r="W26" s="219"/>
      <c r="X26" s="219"/>
      <c r="Y26" s="219"/>
      <c r="Z26" s="219"/>
      <c r="AA26" s="219"/>
      <c r="AB26" s="219"/>
      <c r="AC26" s="222"/>
      <c r="AD26" s="226"/>
      <c r="AE26" s="226"/>
      <c r="AF26" s="226"/>
      <c r="AG26" s="226"/>
    </row>
    <row r="27" spans="1:33" customFormat="1" ht="15.6" customHeight="1">
      <c r="A27" s="1"/>
      <c r="B27" s="134"/>
      <c r="C27" s="129"/>
      <c r="D27" s="150"/>
      <c r="E27" s="114"/>
      <c r="F27" s="129"/>
      <c r="G27" s="129"/>
      <c r="H27" s="202"/>
      <c r="I27" s="202"/>
      <c r="J27" s="202"/>
      <c r="K27" s="202"/>
      <c r="L27" s="129"/>
      <c r="M27" s="129"/>
      <c r="N27" s="129"/>
      <c r="O27" s="225"/>
      <c r="P27" s="223"/>
      <c r="Q27" s="223"/>
      <c r="R27" s="223"/>
      <c r="S27" s="223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26"/>
      <c r="AE27" s="226"/>
      <c r="AF27" s="226"/>
      <c r="AG27" s="226"/>
    </row>
    <row r="28" spans="1:33" customFormat="1" ht="15.6" customHeight="1" thickBot="1">
      <c r="A28" s="1"/>
      <c r="B28" s="146" t="s">
        <v>214</v>
      </c>
      <c r="C28" s="131"/>
      <c r="D28" s="151">
        <v>-27</v>
      </c>
      <c r="E28" s="128">
        <v>5</v>
      </c>
      <c r="F28" s="131"/>
      <c r="G28" s="132"/>
      <c r="H28" s="197">
        <v>-21</v>
      </c>
      <c r="I28" s="197"/>
      <c r="J28" s="198">
        <v>6</v>
      </c>
      <c r="K28" s="201"/>
      <c r="L28" s="127">
        <v>-48</v>
      </c>
      <c r="M28" s="133">
        <v>11</v>
      </c>
      <c r="N28" s="133"/>
      <c r="O28" s="225"/>
      <c r="P28" s="220"/>
      <c r="Q28" s="220"/>
      <c r="R28" s="221"/>
      <c r="S28" s="221"/>
      <c r="T28" s="222"/>
      <c r="U28" s="219"/>
      <c r="V28" s="219"/>
      <c r="W28" s="219"/>
      <c r="X28" s="219"/>
      <c r="Y28" s="219"/>
      <c r="Z28" s="219"/>
      <c r="AA28" s="219"/>
      <c r="AB28" s="219"/>
      <c r="AC28" s="222"/>
      <c r="AD28" s="226"/>
      <c r="AE28" s="226"/>
      <c r="AF28" s="226"/>
      <c r="AG28" s="226"/>
    </row>
    <row r="29" spans="1:33" ht="13.5" customHeight="1"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</row>
    <row r="64863" ht="14.1" customHeight="1"/>
    <row r="65516" ht="14.1" customHeight="1"/>
  </sheetData>
  <sheetProtection selectLockedCells="1" selectUnlockedCells="1"/>
  <mergeCells count="115">
    <mergeCell ref="H28:I28"/>
    <mergeCell ref="J28:K28"/>
    <mergeCell ref="P28:Q28"/>
    <mergeCell ref="R28:S28"/>
    <mergeCell ref="H26:I26"/>
    <mergeCell ref="J26:K26"/>
    <mergeCell ref="P26:Q26"/>
    <mergeCell ref="R26:S26"/>
    <mergeCell ref="H27:I27"/>
    <mergeCell ref="J27:K27"/>
    <mergeCell ref="P27:Q27"/>
    <mergeCell ref="R27:S27"/>
    <mergeCell ref="H25:I25"/>
    <mergeCell ref="J25:K25"/>
    <mergeCell ref="P25:Q25"/>
    <mergeCell ref="R25:S25"/>
    <mergeCell ref="H24:I24"/>
    <mergeCell ref="J24:K24"/>
    <mergeCell ref="P24:Q24"/>
    <mergeCell ref="R24:S24"/>
    <mergeCell ref="H21:I21"/>
    <mergeCell ref="J21:K21"/>
    <mergeCell ref="P21:Q21"/>
    <mergeCell ref="R21:S21"/>
    <mergeCell ref="H22:I22"/>
    <mergeCell ref="J22:K22"/>
    <mergeCell ref="P22:Q22"/>
    <mergeCell ref="R22:S22"/>
    <mergeCell ref="H23:I23"/>
    <mergeCell ref="J23:K23"/>
    <mergeCell ref="P23:Q23"/>
    <mergeCell ref="R23:S23"/>
    <mergeCell ref="H20:I20"/>
    <mergeCell ref="J20:K20"/>
    <mergeCell ref="P20:Q20"/>
    <mergeCell ref="R20:S20"/>
    <mergeCell ref="H19:I19"/>
    <mergeCell ref="J19:K19"/>
    <mergeCell ref="P19:Q19"/>
    <mergeCell ref="R19:S19"/>
    <mergeCell ref="H18:I18"/>
    <mergeCell ref="J18:K18"/>
    <mergeCell ref="P18:Q18"/>
    <mergeCell ref="R18:S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O17:S17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W3:X3"/>
    <mergeCell ref="Y3:AC3"/>
    <mergeCell ref="F1:J1"/>
    <mergeCell ref="L1:M1"/>
    <mergeCell ref="B7:C7"/>
    <mergeCell ref="D7:E7"/>
    <mergeCell ref="H7:I7"/>
    <mergeCell ref="J7:K7"/>
    <mergeCell ref="L7:M7"/>
    <mergeCell ref="P7:Q7"/>
    <mergeCell ref="R7:S7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M67" sqref="M67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03" t="str">
        <f>①住民異動届月計表!W3</f>
        <v>令和７年９月末現在</v>
      </c>
      <c r="K1" s="203"/>
      <c r="L1" s="203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0" t="s">
        <v>17</v>
      </c>
      <c r="C3" s="204" t="s">
        <v>18</v>
      </c>
      <c r="D3" s="204"/>
      <c r="E3" s="204"/>
      <c r="F3" s="204"/>
      <c r="G3" s="204"/>
      <c r="H3" s="204" t="s">
        <v>4</v>
      </c>
      <c r="I3" s="204"/>
      <c r="J3" s="204" t="s">
        <v>5</v>
      </c>
      <c r="K3" s="204"/>
      <c r="L3" s="205" t="s">
        <v>6</v>
      </c>
      <c r="M3" s="205"/>
    </row>
    <row r="4" spans="2:13" ht="22.5">
      <c r="B4" s="210"/>
      <c r="C4" s="55" t="s">
        <v>19</v>
      </c>
      <c r="D4" s="56" t="s">
        <v>20</v>
      </c>
      <c r="E4" s="57" t="s">
        <v>243</v>
      </c>
      <c r="F4" s="58" t="s">
        <v>22</v>
      </c>
      <c r="G4" s="59" t="s">
        <v>244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290</v>
      </c>
      <c r="D5" s="49">
        <v>5</v>
      </c>
      <c r="E5" s="64"/>
      <c r="F5" s="50">
        <v>0</v>
      </c>
      <c r="G5" s="65"/>
      <c r="H5" s="27">
        <v>209</v>
      </c>
      <c r="I5" s="27">
        <v>1</v>
      </c>
      <c r="J5" s="27">
        <v>271</v>
      </c>
      <c r="K5" s="49">
        <v>4</v>
      </c>
      <c r="L5" s="12">
        <f t="shared" ref="L5:L36" si="0">H5+J5</f>
        <v>480</v>
      </c>
      <c r="M5" s="13">
        <f t="shared" ref="M5:M36" si="1">I5+K5</f>
        <v>5</v>
      </c>
    </row>
    <row r="6" spans="2:13" ht="14.25" customHeight="1">
      <c r="B6" s="48" t="s">
        <v>25</v>
      </c>
      <c r="C6" s="27">
        <v>493</v>
      </c>
      <c r="D6" s="49">
        <v>4</v>
      </c>
      <c r="E6" s="64"/>
      <c r="F6" s="50">
        <v>2</v>
      </c>
      <c r="G6" s="65"/>
      <c r="H6" s="27">
        <v>346</v>
      </c>
      <c r="I6" s="27">
        <v>1</v>
      </c>
      <c r="J6" s="27">
        <v>449</v>
      </c>
      <c r="K6" s="49">
        <v>3</v>
      </c>
      <c r="L6" s="12">
        <f t="shared" si="0"/>
        <v>795</v>
      </c>
      <c r="M6" s="13">
        <f t="shared" si="1"/>
        <v>4</v>
      </c>
    </row>
    <row r="7" spans="2:13" ht="14.25" customHeight="1">
      <c r="B7" s="48" t="s">
        <v>26</v>
      </c>
      <c r="C7" s="27">
        <v>338</v>
      </c>
      <c r="D7" s="49">
        <v>9</v>
      </c>
      <c r="E7" s="64"/>
      <c r="F7" s="50">
        <v>0</v>
      </c>
      <c r="G7" s="65"/>
      <c r="H7" s="27">
        <v>218</v>
      </c>
      <c r="I7" s="27">
        <v>6</v>
      </c>
      <c r="J7" s="27">
        <v>277</v>
      </c>
      <c r="K7" s="49">
        <v>7</v>
      </c>
      <c r="L7" s="12">
        <f t="shared" si="0"/>
        <v>495</v>
      </c>
      <c r="M7" s="13">
        <f t="shared" si="1"/>
        <v>13</v>
      </c>
    </row>
    <row r="8" spans="2:13" ht="14.25" customHeight="1">
      <c r="B8" s="48" t="s">
        <v>27</v>
      </c>
      <c r="C8" s="27">
        <v>348</v>
      </c>
      <c r="D8" s="49">
        <v>16</v>
      </c>
      <c r="E8" s="64"/>
      <c r="F8" s="50">
        <v>0</v>
      </c>
      <c r="G8" s="65"/>
      <c r="H8" s="27">
        <v>256</v>
      </c>
      <c r="I8" s="27">
        <v>6</v>
      </c>
      <c r="J8" s="27">
        <v>283</v>
      </c>
      <c r="K8" s="49">
        <v>13</v>
      </c>
      <c r="L8" s="12">
        <f t="shared" si="0"/>
        <v>539</v>
      </c>
      <c r="M8" s="13">
        <f t="shared" si="1"/>
        <v>19</v>
      </c>
    </row>
    <row r="9" spans="2:13" ht="14.25" customHeight="1">
      <c r="B9" s="48" t="s">
        <v>236</v>
      </c>
      <c r="C9" s="27">
        <v>310</v>
      </c>
      <c r="D9" s="49">
        <v>4</v>
      </c>
      <c r="E9" s="64"/>
      <c r="F9" s="50">
        <v>1</v>
      </c>
      <c r="G9" s="65"/>
      <c r="H9" s="27">
        <v>246</v>
      </c>
      <c r="I9" s="27">
        <v>3</v>
      </c>
      <c r="J9" s="27">
        <v>278</v>
      </c>
      <c r="K9" s="49">
        <v>3</v>
      </c>
      <c r="L9" s="12">
        <f t="shared" si="0"/>
        <v>524</v>
      </c>
      <c r="M9" s="13">
        <f t="shared" si="1"/>
        <v>6</v>
      </c>
    </row>
    <row r="10" spans="2:13" ht="14.25" customHeight="1">
      <c r="B10" s="48" t="s">
        <v>28</v>
      </c>
      <c r="C10" s="27">
        <v>355</v>
      </c>
      <c r="D10" s="49">
        <v>2</v>
      </c>
      <c r="E10" s="64"/>
      <c r="F10" s="50">
        <v>0</v>
      </c>
      <c r="G10" s="65"/>
      <c r="H10" s="27">
        <v>276</v>
      </c>
      <c r="I10" s="27">
        <v>1</v>
      </c>
      <c r="J10" s="27">
        <v>343</v>
      </c>
      <c r="K10" s="49">
        <v>1</v>
      </c>
      <c r="L10" s="12">
        <f t="shared" si="0"/>
        <v>619</v>
      </c>
      <c r="M10" s="13">
        <f t="shared" si="1"/>
        <v>2</v>
      </c>
    </row>
    <row r="11" spans="2:13" ht="14.25" customHeight="1">
      <c r="B11" s="48" t="s">
        <v>29</v>
      </c>
      <c r="C11" s="27">
        <v>281</v>
      </c>
      <c r="D11" s="49">
        <v>5</v>
      </c>
      <c r="E11" s="64"/>
      <c r="F11" s="50">
        <v>0</v>
      </c>
      <c r="G11" s="65"/>
      <c r="H11" s="27">
        <v>223</v>
      </c>
      <c r="I11" s="27">
        <v>3</v>
      </c>
      <c r="J11" s="27">
        <v>243</v>
      </c>
      <c r="K11" s="49">
        <v>3</v>
      </c>
      <c r="L11" s="12">
        <f t="shared" si="0"/>
        <v>466</v>
      </c>
      <c r="M11" s="13">
        <f t="shared" si="1"/>
        <v>6</v>
      </c>
    </row>
    <row r="12" spans="2:13" ht="14.25" customHeight="1">
      <c r="B12" s="48" t="s">
        <v>30</v>
      </c>
      <c r="C12" s="27">
        <v>343</v>
      </c>
      <c r="D12" s="49">
        <v>4</v>
      </c>
      <c r="E12" s="64"/>
      <c r="F12" s="50">
        <v>1</v>
      </c>
      <c r="G12" s="65"/>
      <c r="H12" s="27">
        <v>278</v>
      </c>
      <c r="I12" s="27">
        <v>1</v>
      </c>
      <c r="J12" s="27">
        <v>290</v>
      </c>
      <c r="K12" s="49">
        <v>3</v>
      </c>
      <c r="L12" s="12">
        <f t="shared" si="0"/>
        <v>568</v>
      </c>
      <c r="M12" s="13">
        <f t="shared" si="1"/>
        <v>4</v>
      </c>
    </row>
    <row r="13" spans="2:13" ht="14.25" customHeight="1">
      <c r="B13" s="48" t="s">
        <v>31</v>
      </c>
      <c r="C13" s="27">
        <v>142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144</v>
      </c>
      <c r="K13" s="49">
        <v>0</v>
      </c>
      <c r="L13" s="12">
        <f t="shared" si="0"/>
        <v>263</v>
      </c>
      <c r="M13" s="13">
        <f t="shared" si="1"/>
        <v>0</v>
      </c>
    </row>
    <row r="14" spans="2:13" ht="14.25" customHeight="1">
      <c r="B14" s="48" t="s">
        <v>32</v>
      </c>
      <c r="C14" s="27">
        <v>460</v>
      </c>
      <c r="D14" s="49">
        <v>8</v>
      </c>
      <c r="E14" s="64"/>
      <c r="F14" s="50">
        <v>0</v>
      </c>
      <c r="G14" s="65"/>
      <c r="H14" s="27">
        <v>332</v>
      </c>
      <c r="I14" s="27">
        <v>2</v>
      </c>
      <c r="J14" s="27">
        <v>422</v>
      </c>
      <c r="K14" s="49">
        <v>7</v>
      </c>
      <c r="L14" s="12">
        <f t="shared" si="0"/>
        <v>754</v>
      </c>
      <c r="M14" s="13">
        <f t="shared" si="1"/>
        <v>9</v>
      </c>
    </row>
    <row r="15" spans="2:13" ht="14.25" customHeight="1">
      <c r="B15" s="48" t="s">
        <v>33</v>
      </c>
      <c r="C15" s="27">
        <v>429</v>
      </c>
      <c r="D15" s="49">
        <v>3</v>
      </c>
      <c r="E15" s="64"/>
      <c r="F15" s="50">
        <v>0</v>
      </c>
      <c r="G15" s="65"/>
      <c r="H15" s="27">
        <v>430</v>
      </c>
      <c r="I15" s="27">
        <v>3</v>
      </c>
      <c r="J15" s="27">
        <v>459</v>
      </c>
      <c r="K15" s="49">
        <v>0</v>
      </c>
      <c r="L15" s="12">
        <f t="shared" si="0"/>
        <v>889</v>
      </c>
      <c r="M15" s="13">
        <f t="shared" si="1"/>
        <v>3</v>
      </c>
    </row>
    <row r="16" spans="2:13" ht="14.25" customHeight="1">
      <c r="B16" s="48" t="s">
        <v>34</v>
      </c>
      <c r="C16" s="27">
        <v>92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109</v>
      </c>
      <c r="K16" s="49">
        <v>0</v>
      </c>
      <c r="L16" s="12">
        <f t="shared" si="0"/>
        <v>211</v>
      </c>
      <c r="M16" s="13">
        <f t="shared" si="1"/>
        <v>0</v>
      </c>
    </row>
    <row r="17" spans="2:16" ht="14.25" customHeight="1">
      <c r="B17" s="48" t="s">
        <v>35</v>
      </c>
      <c r="C17" s="27">
        <v>265</v>
      </c>
      <c r="D17" s="49">
        <v>0</v>
      </c>
      <c r="E17" s="64"/>
      <c r="F17" s="50">
        <v>0</v>
      </c>
      <c r="G17" s="65"/>
      <c r="H17" s="27">
        <v>295</v>
      </c>
      <c r="I17" s="27">
        <v>0</v>
      </c>
      <c r="J17" s="27">
        <v>335</v>
      </c>
      <c r="K17" s="49">
        <v>0</v>
      </c>
      <c r="L17" s="12">
        <f t="shared" si="0"/>
        <v>630</v>
      </c>
      <c r="M17" s="13">
        <f t="shared" si="1"/>
        <v>0</v>
      </c>
    </row>
    <row r="18" spans="2:16" ht="14.25" customHeight="1">
      <c r="B18" s="51" t="s">
        <v>36</v>
      </c>
      <c r="C18" s="27">
        <v>168</v>
      </c>
      <c r="D18" s="49">
        <v>5</v>
      </c>
      <c r="E18" s="64"/>
      <c r="F18" s="50">
        <v>0</v>
      </c>
      <c r="G18" s="65"/>
      <c r="H18" s="27">
        <v>141</v>
      </c>
      <c r="I18" s="27">
        <v>0</v>
      </c>
      <c r="J18" s="27">
        <v>156</v>
      </c>
      <c r="K18" s="49">
        <v>5</v>
      </c>
      <c r="L18" s="12">
        <f t="shared" si="0"/>
        <v>297</v>
      </c>
      <c r="M18" s="13">
        <f t="shared" si="1"/>
        <v>5</v>
      </c>
      <c r="P18" s="28"/>
    </row>
    <row r="19" spans="2:16" ht="14.25" customHeight="1">
      <c r="B19" s="51" t="s">
        <v>37</v>
      </c>
      <c r="C19" s="27">
        <v>258</v>
      </c>
      <c r="D19" s="49">
        <v>6</v>
      </c>
      <c r="E19" s="64"/>
      <c r="F19" s="50">
        <v>1</v>
      </c>
      <c r="G19" s="65"/>
      <c r="H19" s="27">
        <v>177</v>
      </c>
      <c r="I19" s="27">
        <v>1</v>
      </c>
      <c r="J19" s="27">
        <v>184</v>
      </c>
      <c r="K19" s="49">
        <v>5</v>
      </c>
      <c r="L19" s="12">
        <f t="shared" si="0"/>
        <v>361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144</v>
      </c>
      <c r="D20" s="49">
        <v>0</v>
      </c>
      <c r="E20" s="64"/>
      <c r="F20" s="50">
        <v>0</v>
      </c>
      <c r="G20" s="65"/>
      <c r="H20" s="27">
        <v>158</v>
      </c>
      <c r="I20" s="27">
        <v>0</v>
      </c>
      <c r="J20" s="27">
        <v>153</v>
      </c>
      <c r="K20" s="49">
        <v>0</v>
      </c>
      <c r="L20" s="12">
        <f t="shared" si="0"/>
        <v>311</v>
      </c>
      <c r="M20" s="13">
        <f t="shared" si="1"/>
        <v>0</v>
      </c>
    </row>
    <row r="21" spans="2:16" ht="14.25" customHeight="1">
      <c r="B21" s="48" t="s">
        <v>39</v>
      </c>
      <c r="C21" s="27">
        <v>240</v>
      </c>
      <c r="D21" s="49">
        <v>2</v>
      </c>
      <c r="E21" s="64"/>
      <c r="F21" s="50">
        <v>0</v>
      </c>
      <c r="G21" s="65"/>
      <c r="H21" s="27">
        <v>191</v>
      </c>
      <c r="I21" s="27">
        <v>0</v>
      </c>
      <c r="J21" s="27">
        <v>235</v>
      </c>
      <c r="K21" s="49">
        <v>2</v>
      </c>
      <c r="L21" s="12">
        <f t="shared" si="0"/>
        <v>426</v>
      </c>
      <c r="M21" s="13">
        <f t="shared" si="1"/>
        <v>2</v>
      </c>
    </row>
    <row r="22" spans="2:16" ht="14.25" customHeight="1">
      <c r="B22" s="48" t="s">
        <v>40</v>
      </c>
      <c r="C22" s="27">
        <v>68</v>
      </c>
      <c r="D22" s="49">
        <v>1</v>
      </c>
      <c r="E22" s="64"/>
      <c r="F22" s="50">
        <v>1</v>
      </c>
      <c r="G22" s="65"/>
      <c r="H22" s="27">
        <v>56</v>
      </c>
      <c r="I22" s="27">
        <v>0</v>
      </c>
      <c r="J22" s="27">
        <v>64</v>
      </c>
      <c r="K22" s="49">
        <v>1</v>
      </c>
      <c r="L22" s="12">
        <f t="shared" si="0"/>
        <v>120</v>
      </c>
      <c r="M22" s="13">
        <f t="shared" si="1"/>
        <v>1</v>
      </c>
    </row>
    <row r="23" spans="2:16" ht="14.25" customHeight="1">
      <c r="B23" s="48" t="s">
        <v>41</v>
      </c>
      <c r="C23" s="27">
        <v>63</v>
      </c>
      <c r="D23" s="49">
        <v>2</v>
      </c>
      <c r="E23" s="64"/>
      <c r="F23" s="50">
        <v>0</v>
      </c>
      <c r="G23" s="65"/>
      <c r="H23" s="27">
        <v>67</v>
      </c>
      <c r="I23" s="27">
        <v>1</v>
      </c>
      <c r="J23" s="27">
        <v>70</v>
      </c>
      <c r="K23" s="49">
        <v>1</v>
      </c>
      <c r="L23" s="12">
        <f t="shared" si="0"/>
        <v>137</v>
      </c>
      <c r="M23" s="13">
        <f t="shared" si="1"/>
        <v>2</v>
      </c>
    </row>
    <row r="24" spans="2:16" ht="14.25" customHeight="1">
      <c r="B24" s="48" t="s">
        <v>42</v>
      </c>
      <c r="C24" s="27">
        <v>46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40</v>
      </c>
      <c r="K24" s="49">
        <v>0</v>
      </c>
      <c r="L24" s="12">
        <f t="shared" si="0"/>
        <v>86</v>
      </c>
      <c r="M24" s="13">
        <f t="shared" si="1"/>
        <v>0</v>
      </c>
    </row>
    <row r="25" spans="2:16" ht="14.25" customHeight="1">
      <c r="B25" s="48" t="s">
        <v>43</v>
      </c>
      <c r="C25" s="27">
        <v>130</v>
      </c>
      <c r="D25" s="49">
        <v>1</v>
      </c>
      <c r="E25" s="64"/>
      <c r="F25" s="50">
        <v>0</v>
      </c>
      <c r="G25" s="65"/>
      <c r="H25" s="27">
        <v>82</v>
      </c>
      <c r="I25" s="27">
        <v>0</v>
      </c>
      <c r="J25" s="27">
        <v>101</v>
      </c>
      <c r="K25" s="49">
        <v>1</v>
      </c>
      <c r="L25" s="12">
        <f t="shared" si="0"/>
        <v>183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18</v>
      </c>
      <c r="I26" s="27">
        <v>0</v>
      </c>
      <c r="J26" s="27">
        <v>16</v>
      </c>
      <c r="K26" s="49">
        <v>0</v>
      </c>
      <c r="L26" s="12">
        <f t="shared" si="0"/>
        <v>34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25</v>
      </c>
      <c r="K28" s="49">
        <v>0</v>
      </c>
      <c r="L28" s="12">
        <f t="shared" si="0"/>
        <v>54</v>
      </c>
      <c r="M28" s="13">
        <f t="shared" si="1"/>
        <v>0</v>
      </c>
    </row>
    <row r="29" spans="2:16" ht="14.25" customHeight="1">
      <c r="B29" s="48" t="s">
        <v>47</v>
      </c>
      <c r="C29" s="27">
        <v>40</v>
      </c>
      <c r="D29" s="49">
        <v>0</v>
      </c>
      <c r="E29" s="64"/>
      <c r="F29" s="50">
        <v>0</v>
      </c>
      <c r="G29" s="65"/>
      <c r="H29" s="27">
        <v>40</v>
      </c>
      <c r="I29" s="27">
        <v>0</v>
      </c>
      <c r="J29" s="27">
        <v>40</v>
      </c>
      <c r="K29" s="49">
        <v>0</v>
      </c>
      <c r="L29" s="12">
        <f t="shared" si="0"/>
        <v>80</v>
      </c>
      <c r="M29" s="13">
        <f t="shared" si="1"/>
        <v>0</v>
      </c>
    </row>
    <row r="30" spans="2:16" ht="14.25" customHeight="1">
      <c r="B30" s="48" t="s">
        <v>48</v>
      </c>
      <c r="C30" s="27">
        <v>90</v>
      </c>
      <c r="D30" s="49">
        <v>0</v>
      </c>
      <c r="E30" s="64"/>
      <c r="F30" s="50">
        <v>0</v>
      </c>
      <c r="G30" s="65"/>
      <c r="H30" s="27">
        <v>71</v>
      </c>
      <c r="I30" s="27">
        <v>0</v>
      </c>
      <c r="J30" s="27">
        <v>91</v>
      </c>
      <c r="K30" s="49">
        <v>0</v>
      </c>
      <c r="L30" s="12">
        <f t="shared" si="0"/>
        <v>162</v>
      </c>
      <c r="M30" s="13">
        <f t="shared" si="1"/>
        <v>0</v>
      </c>
    </row>
    <row r="31" spans="2:16" ht="14.25" customHeight="1">
      <c r="B31" s="48" t="s">
        <v>49</v>
      </c>
      <c r="C31" s="27">
        <v>121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109</v>
      </c>
      <c r="K31" s="49">
        <v>3</v>
      </c>
      <c r="L31" s="12">
        <f t="shared" si="0"/>
        <v>209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11</v>
      </c>
      <c r="I32" s="27">
        <v>0</v>
      </c>
      <c r="J32" s="27">
        <v>11</v>
      </c>
      <c r="K32" s="49">
        <v>0</v>
      </c>
      <c r="L32" s="12">
        <f t="shared" si="0"/>
        <v>22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150</v>
      </c>
      <c r="D34" s="49">
        <v>0</v>
      </c>
      <c r="E34" s="64"/>
      <c r="F34" s="50">
        <v>0</v>
      </c>
      <c r="G34" s="65"/>
      <c r="H34" s="27">
        <v>147</v>
      </c>
      <c r="I34" s="27">
        <v>0</v>
      </c>
      <c r="J34" s="27">
        <v>169</v>
      </c>
      <c r="K34" s="49">
        <v>0</v>
      </c>
      <c r="L34" s="12">
        <f t="shared" si="0"/>
        <v>316</v>
      </c>
      <c r="M34" s="13">
        <f t="shared" si="1"/>
        <v>0</v>
      </c>
    </row>
    <row r="35" spans="2:13" ht="14.25" customHeight="1">
      <c r="B35" s="48" t="s">
        <v>53</v>
      </c>
      <c r="C35" s="27">
        <v>99</v>
      </c>
      <c r="D35" s="49">
        <v>0</v>
      </c>
      <c r="E35" s="64"/>
      <c r="F35" s="50">
        <v>0</v>
      </c>
      <c r="G35" s="65"/>
      <c r="H35" s="27">
        <v>80</v>
      </c>
      <c r="I35" s="27">
        <v>0</v>
      </c>
      <c r="J35" s="27">
        <v>89</v>
      </c>
      <c r="K35" s="49">
        <v>0</v>
      </c>
      <c r="L35" s="12">
        <f t="shared" si="0"/>
        <v>169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193</v>
      </c>
      <c r="D37" s="49">
        <v>2</v>
      </c>
      <c r="E37" s="64"/>
      <c r="F37" s="50">
        <v>0</v>
      </c>
      <c r="G37" s="65"/>
      <c r="H37" s="27">
        <v>126</v>
      </c>
      <c r="I37" s="27">
        <v>1</v>
      </c>
      <c r="J37" s="27">
        <v>179</v>
      </c>
      <c r="K37" s="49">
        <v>1</v>
      </c>
      <c r="L37" s="12">
        <f t="shared" ref="L37:L68" si="2">H37+J37</f>
        <v>305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158</v>
      </c>
      <c r="D38" s="49">
        <v>0</v>
      </c>
      <c r="E38" s="64"/>
      <c r="F38" s="50">
        <v>0</v>
      </c>
      <c r="G38" s="65"/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579</v>
      </c>
      <c r="D39" s="49">
        <v>5</v>
      </c>
      <c r="E39" s="64"/>
      <c r="F39" s="50">
        <v>1</v>
      </c>
      <c r="G39" s="65"/>
      <c r="H39" s="27">
        <v>432</v>
      </c>
      <c r="I39" s="27">
        <v>5</v>
      </c>
      <c r="J39" s="27">
        <v>553</v>
      </c>
      <c r="K39" s="49">
        <v>2</v>
      </c>
      <c r="L39" s="12">
        <f t="shared" si="2"/>
        <v>985</v>
      </c>
      <c r="M39" s="13">
        <f t="shared" si="3"/>
        <v>7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9</v>
      </c>
      <c r="I40" s="27">
        <v>0</v>
      </c>
      <c r="J40" s="27">
        <v>8</v>
      </c>
      <c r="K40" s="49">
        <v>0</v>
      </c>
      <c r="L40" s="12">
        <f t="shared" si="2"/>
        <v>17</v>
      </c>
      <c r="M40" s="13">
        <f t="shared" si="3"/>
        <v>0</v>
      </c>
    </row>
    <row r="41" spans="2:13" ht="14.25" customHeight="1">
      <c r="B41" s="48" t="s">
        <v>59</v>
      </c>
      <c r="C41" s="27">
        <v>5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4</v>
      </c>
      <c r="K41" s="49">
        <v>0</v>
      </c>
      <c r="L41" s="12">
        <f t="shared" si="2"/>
        <v>6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/>
      <c r="F42" s="50">
        <v>0</v>
      </c>
      <c r="G42" s="65"/>
      <c r="H42" s="27">
        <v>18</v>
      </c>
      <c r="I42" s="27">
        <v>0</v>
      </c>
      <c r="J42" s="27">
        <v>22</v>
      </c>
      <c r="K42" s="49">
        <v>0</v>
      </c>
      <c r="L42" s="12">
        <f t="shared" si="2"/>
        <v>40</v>
      </c>
      <c r="M42" s="13">
        <f t="shared" si="3"/>
        <v>0</v>
      </c>
    </row>
    <row r="43" spans="2:13" ht="14.25" customHeight="1">
      <c r="B43" s="48" t="s">
        <v>61</v>
      </c>
      <c r="C43" s="27">
        <v>39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31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30</v>
      </c>
      <c r="K44" s="49">
        <v>0</v>
      </c>
      <c r="L44" s="12">
        <f t="shared" si="2"/>
        <v>64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40</v>
      </c>
      <c r="I45" s="27">
        <v>0</v>
      </c>
      <c r="J45" s="27">
        <v>39</v>
      </c>
      <c r="K45" s="49">
        <v>0</v>
      </c>
      <c r="L45" s="12">
        <f t="shared" si="2"/>
        <v>79</v>
      </c>
      <c r="M45" s="13">
        <f t="shared" si="3"/>
        <v>0</v>
      </c>
    </row>
    <row r="46" spans="2:13" ht="14.25" customHeight="1">
      <c r="B46" s="48" t="s">
        <v>64</v>
      </c>
      <c r="C46" s="27">
        <v>15</v>
      </c>
      <c r="D46" s="49">
        <v>0</v>
      </c>
      <c r="E46" s="64"/>
      <c r="F46" s="50">
        <v>0</v>
      </c>
      <c r="G46" s="65"/>
      <c r="H46" s="27">
        <v>12</v>
      </c>
      <c r="I46" s="27">
        <v>0</v>
      </c>
      <c r="J46" s="27">
        <v>18</v>
      </c>
      <c r="K46" s="49">
        <v>0</v>
      </c>
      <c r="L46" s="12">
        <f t="shared" si="2"/>
        <v>30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7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569</v>
      </c>
      <c r="D51" s="49">
        <v>6</v>
      </c>
      <c r="E51" s="64"/>
      <c r="F51" s="50">
        <v>0</v>
      </c>
      <c r="G51" s="65"/>
      <c r="H51" s="27">
        <v>494</v>
      </c>
      <c r="I51" s="27">
        <v>3</v>
      </c>
      <c r="J51" s="27">
        <v>525</v>
      </c>
      <c r="K51" s="49">
        <v>3</v>
      </c>
      <c r="L51" s="12">
        <f t="shared" si="2"/>
        <v>1019</v>
      </c>
      <c r="M51" s="13">
        <f t="shared" si="3"/>
        <v>6</v>
      </c>
    </row>
    <row r="52" spans="2:18" ht="14.25" customHeight="1">
      <c r="B52" s="48" t="s">
        <v>70</v>
      </c>
      <c r="C52" s="27">
        <v>240</v>
      </c>
      <c r="D52" s="49">
        <v>0</v>
      </c>
      <c r="E52" s="64"/>
      <c r="F52" s="50">
        <v>0</v>
      </c>
      <c r="G52" s="65"/>
      <c r="H52" s="27">
        <v>209</v>
      </c>
      <c r="I52" s="27">
        <v>0</v>
      </c>
      <c r="J52" s="27">
        <v>280</v>
      </c>
      <c r="K52" s="49">
        <v>0</v>
      </c>
      <c r="L52" s="12">
        <f t="shared" si="2"/>
        <v>489</v>
      </c>
      <c r="M52" s="13">
        <f t="shared" si="3"/>
        <v>0</v>
      </c>
    </row>
    <row r="53" spans="2:18" ht="14.25" customHeight="1">
      <c r="B53" s="48" t="s">
        <v>71</v>
      </c>
      <c r="C53" s="27">
        <v>517</v>
      </c>
      <c r="D53" s="49">
        <v>14</v>
      </c>
      <c r="E53" s="64"/>
      <c r="F53" s="50">
        <v>0</v>
      </c>
      <c r="G53" s="65"/>
      <c r="H53" s="27">
        <v>452</v>
      </c>
      <c r="I53" s="27">
        <v>2</v>
      </c>
      <c r="J53" s="27">
        <v>529</v>
      </c>
      <c r="K53" s="49">
        <v>12</v>
      </c>
      <c r="L53" s="12">
        <f t="shared" si="2"/>
        <v>981</v>
      </c>
      <c r="M53" s="13">
        <f t="shared" si="3"/>
        <v>14</v>
      </c>
    </row>
    <row r="54" spans="2:18" ht="14.25" customHeight="1">
      <c r="B54" s="48" t="s">
        <v>72</v>
      </c>
      <c r="C54" s="27">
        <v>34</v>
      </c>
      <c r="D54" s="49">
        <v>0</v>
      </c>
      <c r="E54" s="64"/>
      <c r="F54" s="50">
        <v>0</v>
      </c>
      <c r="G54" s="65"/>
      <c r="H54" s="27">
        <v>34</v>
      </c>
      <c r="I54" s="27">
        <v>0</v>
      </c>
      <c r="J54" s="27">
        <v>35</v>
      </c>
      <c r="K54" s="49">
        <v>0</v>
      </c>
      <c r="L54" s="12">
        <f t="shared" si="2"/>
        <v>69</v>
      </c>
      <c r="M54" s="13">
        <f t="shared" si="3"/>
        <v>0</v>
      </c>
    </row>
    <row r="55" spans="2:18" ht="14.25" customHeight="1">
      <c r="B55" s="48" t="s">
        <v>73</v>
      </c>
      <c r="C55" s="27">
        <v>426</v>
      </c>
      <c r="D55" s="49">
        <v>0</v>
      </c>
      <c r="E55" s="64"/>
      <c r="F55" s="50">
        <v>0</v>
      </c>
      <c r="G55" s="65"/>
      <c r="H55" s="27">
        <v>375</v>
      </c>
      <c r="I55" s="27">
        <v>0</v>
      </c>
      <c r="J55" s="27">
        <v>406</v>
      </c>
      <c r="K55" s="49">
        <v>0</v>
      </c>
      <c r="L55" s="12">
        <f t="shared" si="2"/>
        <v>781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105</v>
      </c>
      <c r="I57" s="27">
        <v>0</v>
      </c>
      <c r="J57" s="27">
        <v>130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40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23</v>
      </c>
      <c r="K60" s="49">
        <v>0</v>
      </c>
      <c r="L60" s="12">
        <f t="shared" si="2"/>
        <v>43</v>
      </c>
      <c r="M60" s="13">
        <f t="shared" si="3"/>
        <v>0</v>
      </c>
    </row>
    <row r="61" spans="2:18" ht="14.25" customHeight="1">
      <c r="B61" s="48" t="s">
        <v>79</v>
      </c>
      <c r="C61" s="27">
        <v>221</v>
      </c>
      <c r="D61" s="49">
        <v>7</v>
      </c>
      <c r="E61" s="64"/>
      <c r="F61" s="50">
        <v>1</v>
      </c>
      <c r="G61" s="65"/>
      <c r="H61" s="27">
        <v>172</v>
      </c>
      <c r="I61" s="27">
        <v>0</v>
      </c>
      <c r="J61" s="27">
        <v>227</v>
      </c>
      <c r="K61" s="49">
        <v>7</v>
      </c>
      <c r="L61" s="12">
        <f t="shared" si="2"/>
        <v>399</v>
      </c>
      <c r="M61" s="13">
        <f t="shared" si="3"/>
        <v>7</v>
      </c>
    </row>
    <row r="62" spans="2:18" ht="14.25" customHeight="1">
      <c r="B62" s="48" t="s">
        <v>80</v>
      </c>
      <c r="C62" s="27">
        <v>85</v>
      </c>
      <c r="D62" s="49">
        <v>67</v>
      </c>
      <c r="E62" s="64"/>
      <c r="F62" s="50">
        <v>0</v>
      </c>
      <c r="G62" s="65"/>
      <c r="H62" s="27">
        <v>76</v>
      </c>
      <c r="I62" s="27">
        <v>41</v>
      </c>
      <c r="J62" s="27">
        <v>80</v>
      </c>
      <c r="K62" s="49">
        <v>32</v>
      </c>
      <c r="L62" s="12">
        <f t="shared" si="2"/>
        <v>156</v>
      </c>
      <c r="M62" s="13">
        <f t="shared" si="3"/>
        <v>73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21</v>
      </c>
      <c r="K63" s="49">
        <v>0</v>
      </c>
      <c r="L63" s="12">
        <f t="shared" si="2"/>
        <v>34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117</v>
      </c>
      <c r="D66" s="49">
        <v>0</v>
      </c>
      <c r="E66" s="64"/>
      <c r="F66" s="50">
        <v>0</v>
      </c>
      <c r="G66" s="65"/>
      <c r="H66" s="27">
        <v>88</v>
      </c>
      <c r="I66" s="27">
        <v>0</v>
      </c>
      <c r="J66" s="27">
        <v>103</v>
      </c>
      <c r="K66" s="49">
        <v>0</v>
      </c>
      <c r="L66" s="12">
        <f t="shared" si="2"/>
        <v>191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102</v>
      </c>
      <c r="D67" s="49">
        <v>0</v>
      </c>
      <c r="E67" s="64"/>
      <c r="F67" s="50">
        <v>0</v>
      </c>
      <c r="G67" s="65"/>
      <c r="H67" s="27">
        <v>82</v>
      </c>
      <c r="I67" s="27">
        <v>0</v>
      </c>
      <c r="J67" s="27">
        <v>102</v>
      </c>
      <c r="K67" s="49">
        <v>0</v>
      </c>
      <c r="L67" s="12">
        <f t="shared" si="2"/>
        <v>184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15</v>
      </c>
      <c r="I68" s="27">
        <v>0</v>
      </c>
      <c r="J68" s="27">
        <v>16</v>
      </c>
      <c r="K68" s="49">
        <v>1</v>
      </c>
      <c r="L68" s="12">
        <f t="shared" si="2"/>
        <v>31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173</v>
      </c>
      <c r="D71" s="49">
        <v>4</v>
      </c>
      <c r="E71" s="64"/>
      <c r="F71" s="50">
        <v>2</v>
      </c>
      <c r="G71" s="65"/>
      <c r="H71" s="27">
        <v>138</v>
      </c>
      <c r="I71" s="27">
        <v>2</v>
      </c>
      <c r="J71" s="27">
        <v>166</v>
      </c>
      <c r="K71" s="49">
        <v>2</v>
      </c>
      <c r="L71" s="12">
        <f t="shared" si="4"/>
        <v>304</v>
      </c>
      <c r="M71" s="13">
        <f t="shared" si="5"/>
        <v>4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31</v>
      </c>
      <c r="D73" s="49">
        <v>0</v>
      </c>
      <c r="E73" s="64"/>
      <c r="F73" s="50">
        <v>0</v>
      </c>
      <c r="G73" s="65"/>
      <c r="H73" s="27">
        <v>34</v>
      </c>
      <c r="I73" s="27">
        <v>0</v>
      </c>
      <c r="J73" s="27">
        <v>29</v>
      </c>
      <c r="K73" s="49">
        <v>0</v>
      </c>
      <c r="L73" s="12">
        <f t="shared" si="4"/>
        <v>63</v>
      </c>
      <c r="M73" s="13">
        <f t="shared" si="5"/>
        <v>0</v>
      </c>
    </row>
    <row r="74" spans="2:18" ht="14.25" customHeight="1">
      <c r="B74" s="52" t="s">
        <v>92</v>
      </c>
      <c r="C74" s="27">
        <v>15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18</v>
      </c>
      <c r="K74" s="49">
        <v>2</v>
      </c>
      <c r="L74" s="12">
        <f t="shared" si="4"/>
        <v>33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9947</v>
      </c>
      <c r="D75" s="14">
        <f>SUM(D5:D74)</f>
        <v>189</v>
      </c>
      <c r="E75" s="15" t="s">
        <v>21</v>
      </c>
      <c r="F75" s="15">
        <f>SUM(F5:F74)</f>
        <v>14</v>
      </c>
      <c r="G75" s="16" t="s">
        <v>23</v>
      </c>
      <c r="H75" s="17">
        <f t="shared" ref="H75:M75" si="6">SUM(H5:H74)</f>
        <v>8211</v>
      </c>
      <c r="I75" s="17">
        <f t="shared" si="6"/>
        <v>86</v>
      </c>
      <c r="J75" s="17">
        <f t="shared" si="6"/>
        <v>9503</v>
      </c>
      <c r="K75" s="14">
        <f t="shared" si="6"/>
        <v>126</v>
      </c>
      <c r="L75" s="14">
        <f>SUM(L5:L74)</f>
        <v>17714</v>
      </c>
      <c r="M75" s="18">
        <f t="shared" si="6"/>
        <v>212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789</v>
      </c>
      <c r="D77" s="63">
        <f>SUM(D18,D19,D20,D66,D67)</f>
        <v>11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646</v>
      </c>
      <c r="I77" s="62">
        <f t="shared" si="7"/>
        <v>1</v>
      </c>
      <c r="J77" s="62">
        <f t="shared" si="7"/>
        <v>698</v>
      </c>
      <c r="K77" s="62">
        <f t="shared" si="7"/>
        <v>10</v>
      </c>
      <c r="L77" s="62">
        <f t="shared" si="7"/>
        <v>1344</v>
      </c>
      <c r="M77" s="62">
        <f t="shared" si="7"/>
        <v>11</v>
      </c>
    </row>
    <row r="78" spans="2:18" ht="14.1" customHeight="1">
      <c r="B78" s="66" t="s">
        <v>97</v>
      </c>
      <c r="C78" s="62">
        <f>SUM(C68:C74)</f>
        <v>281</v>
      </c>
      <c r="D78" s="63">
        <f>SUM(D68:D74)</f>
        <v>8</v>
      </c>
      <c r="E78" s="64" t="s">
        <v>95</v>
      </c>
      <c r="F78" s="64">
        <f>SUM(F68:F74)</f>
        <v>6</v>
      </c>
      <c r="G78" s="65" t="s">
        <v>96</v>
      </c>
      <c r="H78" s="62">
        <f t="shared" ref="H78:M78" si="8">SUM(H68:H74)</f>
        <v>247</v>
      </c>
      <c r="I78" s="62">
        <f t="shared" si="8"/>
        <v>2</v>
      </c>
      <c r="J78" s="62">
        <f t="shared" si="8"/>
        <v>267</v>
      </c>
      <c r="K78" s="62">
        <f t="shared" si="8"/>
        <v>7</v>
      </c>
      <c r="L78" s="62">
        <f t="shared" si="8"/>
        <v>514</v>
      </c>
      <c r="M78" s="62">
        <f t="shared" si="8"/>
        <v>9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204" t="s">
        <v>18</v>
      </c>
      <c r="D80" s="204"/>
      <c r="E80" s="204"/>
      <c r="F80" s="204"/>
      <c r="G80" s="204"/>
      <c r="H80" s="204" t="s">
        <v>4</v>
      </c>
      <c r="I80" s="204"/>
      <c r="J80" s="204" t="s">
        <v>5</v>
      </c>
      <c r="K80" s="204"/>
      <c r="L80" s="205" t="s">
        <v>6</v>
      </c>
      <c r="M80" s="205"/>
    </row>
    <row r="81" spans="1:13" ht="14.1" customHeight="1">
      <c r="A81" s="53"/>
      <c r="B81" s="68"/>
      <c r="C81" s="206">
        <f>C75+D75-F75</f>
        <v>10122</v>
      </c>
      <c r="D81" s="206"/>
      <c r="E81" s="69" t="s">
        <v>21</v>
      </c>
      <c r="F81" s="21">
        <f>D75-F75</f>
        <v>175</v>
      </c>
      <c r="G81" s="70" t="s">
        <v>23</v>
      </c>
      <c r="H81" s="19">
        <f>H75+I75</f>
        <v>8297</v>
      </c>
      <c r="I81" s="71">
        <f>I75</f>
        <v>86</v>
      </c>
      <c r="J81" s="19">
        <f>J75+K75</f>
        <v>9629</v>
      </c>
      <c r="K81" s="71">
        <f>K75</f>
        <v>126</v>
      </c>
      <c r="L81" s="19">
        <f>L75+M75</f>
        <v>17926</v>
      </c>
      <c r="M81" s="72">
        <f>M75</f>
        <v>212</v>
      </c>
    </row>
    <row r="82" spans="1:13" ht="14.1" customHeight="1">
      <c r="A82" s="53"/>
      <c r="B82" s="73" t="s">
        <v>98</v>
      </c>
      <c r="C82" s="207">
        <f>C81-C83-C84</f>
        <v>9040</v>
      </c>
      <c r="D82" s="207"/>
      <c r="E82" s="20" t="s">
        <v>21</v>
      </c>
      <c r="F82" s="22">
        <f>F81-F83-F84</f>
        <v>163</v>
      </c>
      <c r="G82" s="74" t="s">
        <v>96</v>
      </c>
      <c r="H82" s="20">
        <f t="shared" ref="H82:M82" si="9">H81-H83-H84</f>
        <v>7401</v>
      </c>
      <c r="I82" s="75">
        <f t="shared" si="9"/>
        <v>83</v>
      </c>
      <c r="J82" s="20">
        <f t="shared" si="9"/>
        <v>8647</v>
      </c>
      <c r="K82" s="75">
        <f>K81-K83-K84</f>
        <v>109</v>
      </c>
      <c r="L82" s="20">
        <f t="shared" si="9"/>
        <v>16048</v>
      </c>
      <c r="M82" s="76">
        <f t="shared" si="9"/>
        <v>192</v>
      </c>
    </row>
    <row r="83" spans="1:13" ht="14.1" customHeight="1">
      <c r="A83" s="53"/>
      <c r="B83" s="77" t="s">
        <v>94</v>
      </c>
      <c r="C83" s="208">
        <f>C77+D77-F77</f>
        <v>799</v>
      </c>
      <c r="D83" s="208"/>
      <c r="E83" s="82" t="s">
        <v>21</v>
      </c>
      <c r="F83" s="83">
        <f>D77-F77</f>
        <v>10</v>
      </c>
      <c r="G83" s="84" t="s">
        <v>96</v>
      </c>
      <c r="H83" s="85">
        <f>H77+I77</f>
        <v>647</v>
      </c>
      <c r="I83" s="86">
        <f>I77</f>
        <v>1</v>
      </c>
      <c r="J83" s="85">
        <f>J77+K77</f>
        <v>708</v>
      </c>
      <c r="K83" s="86">
        <f>K77</f>
        <v>10</v>
      </c>
      <c r="L83" s="78">
        <f>L77+M77</f>
        <v>1355</v>
      </c>
      <c r="M83" s="76">
        <f>M77</f>
        <v>11</v>
      </c>
    </row>
    <row r="84" spans="1:13" ht="14.1" customHeight="1" thickBot="1">
      <c r="A84" s="53"/>
      <c r="B84" s="79" t="s">
        <v>97</v>
      </c>
      <c r="C84" s="209">
        <f>C78+D78-F78</f>
        <v>283</v>
      </c>
      <c r="D84" s="209"/>
      <c r="E84" s="87" t="s">
        <v>21</v>
      </c>
      <c r="F84" s="88">
        <f>D78-F78</f>
        <v>2</v>
      </c>
      <c r="G84" s="89" t="s">
        <v>96</v>
      </c>
      <c r="H84" s="90">
        <f>H78+I78</f>
        <v>249</v>
      </c>
      <c r="I84" s="91">
        <f>I78</f>
        <v>2</v>
      </c>
      <c r="J84" s="90">
        <f>J78+K78</f>
        <v>274</v>
      </c>
      <c r="K84" s="91">
        <f>K78</f>
        <v>7</v>
      </c>
      <c r="L84" s="80">
        <f>L78+M78</f>
        <v>523</v>
      </c>
      <c r="M84" s="81">
        <f>M78</f>
        <v>9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M46" sqref="M46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tr">
        <f>①住民異動届月計表!W3</f>
        <v>令和７年９月末現在</v>
      </c>
      <c r="O1" s="23" t="s">
        <v>245</v>
      </c>
    </row>
    <row r="2" spans="2:19" ht="21" customHeight="1" thickBot="1">
      <c r="D2" s="24"/>
      <c r="G2" s="25" t="s">
        <v>101</v>
      </c>
      <c r="N2" s="23" t="s">
        <v>102</v>
      </c>
      <c r="P2" s="212" t="s">
        <v>103</v>
      </c>
      <c r="Q2" s="21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13" t="s">
        <v>215</v>
      </c>
      <c r="Q3" s="213"/>
    </row>
    <row r="4" spans="2:19">
      <c r="B4" s="26" t="s">
        <v>4</v>
      </c>
      <c r="C4" s="27">
        <v>29</v>
      </c>
      <c r="D4" s="27">
        <v>32</v>
      </c>
      <c r="E4" s="27">
        <v>38</v>
      </c>
      <c r="F4" s="27">
        <v>30</v>
      </c>
      <c r="G4" s="27">
        <v>25</v>
      </c>
      <c r="H4" s="11">
        <f>SUM(C4:G4)</f>
        <v>154</v>
      </c>
      <c r="I4" s="27">
        <v>51</v>
      </c>
      <c r="J4" s="27">
        <v>42</v>
      </c>
      <c r="K4" s="27">
        <v>49</v>
      </c>
      <c r="L4" s="27">
        <v>45</v>
      </c>
      <c r="M4" s="27">
        <v>56</v>
      </c>
      <c r="N4" s="13">
        <f>SUM(I4:M4)</f>
        <v>243</v>
      </c>
      <c r="P4" s="38" t="s">
        <v>4</v>
      </c>
      <c r="Q4" s="39">
        <f>SUM(H4,N4,H8)</f>
        <v>679</v>
      </c>
      <c r="S4" s="28"/>
    </row>
    <row r="5" spans="2:19">
      <c r="B5" s="26" t="s">
        <v>5</v>
      </c>
      <c r="C5" s="27">
        <v>36</v>
      </c>
      <c r="D5" s="27">
        <v>41</v>
      </c>
      <c r="E5" s="27">
        <v>42</v>
      </c>
      <c r="F5" s="27">
        <v>34</v>
      </c>
      <c r="G5" s="27">
        <v>47</v>
      </c>
      <c r="H5" s="11">
        <f>SUM(C5:G5)</f>
        <v>200</v>
      </c>
      <c r="I5" s="27">
        <v>39</v>
      </c>
      <c r="J5" s="27">
        <v>42</v>
      </c>
      <c r="K5" s="27">
        <v>50</v>
      </c>
      <c r="L5" s="27">
        <v>43</v>
      </c>
      <c r="M5" s="27">
        <v>56</v>
      </c>
      <c r="N5" s="13">
        <f>SUM(I5:M5)</f>
        <v>230</v>
      </c>
      <c r="P5" s="38" t="s">
        <v>5</v>
      </c>
      <c r="Q5" s="39">
        <f>SUM(H5,N5,H9)</f>
        <v>715</v>
      </c>
      <c r="S5" s="28"/>
    </row>
    <row r="6" spans="2:19">
      <c r="B6" s="33" t="s">
        <v>6</v>
      </c>
      <c r="C6" s="11">
        <f t="shared" ref="C6:N6" si="0">SUM(C4:C5)</f>
        <v>65</v>
      </c>
      <c r="D6" s="11">
        <f t="shared" si="0"/>
        <v>73</v>
      </c>
      <c r="E6" s="11">
        <f>SUM(E4:E5)</f>
        <v>80</v>
      </c>
      <c r="F6" s="11">
        <f t="shared" si="0"/>
        <v>64</v>
      </c>
      <c r="G6" s="11">
        <f t="shared" si="0"/>
        <v>72</v>
      </c>
      <c r="H6" s="11">
        <f t="shared" si="0"/>
        <v>354</v>
      </c>
      <c r="I6" s="11">
        <f t="shared" si="0"/>
        <v>90</v>
      </c>
      <c r="J6" s="11">
        <f t="shared" si="0"/>
        <v>84</v>
      </c>
      <c r="K6" s="11">
        <f t="shared" si="0"/>
        <v>99</v>
      </c>
      <c r="L6" s="11">
        <f t="shared" si="0"/>
        <v>88</v>
      </c>
      <c r="M6" s="11">
        <f t="shared" si="0"/>
        <v>112</v>
      </c>
      <c r="N6" s="13">
        <f t="shared" si="0"/>
        <v>473</v>
      </c>
      <c r="P6" s="40" t="s">
        <v>6</v>
      </c>
      <c r="Q6" s="41">
        <f>SUM(Q4:Q5)</f>
        <v>1394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62</v>
      </c>
      <c r="D8" s="27">
        <v>52</v>
      </c>
      <c r="E8" s="27">
        <v>63</v>
      </c>
      <c r="F8" s="27">
        <v>57</v>
      </c>
      <c r="G8" s="27">
        <v>48</v>
      </c>
      <c r="H8" s="11">
        <f>SUM(C8:G8)</f>
        <v>282</v>
      </c>
      <c r="I8" s="27">
        <v>64</v>
      </c>
      <c r="J8" s="27">
        <v>76</v>
      </c>
      <c r="K8" s="27">
        <v>60</v>
      </c>
      <c r="L8" s="27">
        <v>59</v>
      </c>
      <c r="M8" s="27">
        <v>77</v>
      </c>
      <c r="N8" s="13">
        <f>SUM(I8:M8)</f>
        <v>336</v>
      </c>
      <c r="P8" s="214" t="s">
        <v>216</v>
      </c>
      <c r="Q8" s="215"/>
      <c r="S8" s="28"/>
    </row>
    <row r="9" spans="2:19">
      <c r="B9" s="26" t="s">
        <v>5</v>
      </c>
      <c r="C9" s="27">
        <v>55</v>
      </c>
      <c r="D9" s="27">
        <v>68</v>
      </c>
      <c r="E9" s="27">
        <v>49</v>
      </c>
      <c r="F9" s="27">
        <v>52</v>
      </c>
      <c r="G9" s="27">
        <v>61</v>
      </c>
      <c r="H9" s="11">
        <f>SUM(C9:G9)</f>
        <v>285</v>
      </c>
      <c r="I9" s="27">
        <v>55</v>
      </c>
      <c r="J9" s="27">
        <v>55</v>
      </c>
      <c r="K9" s="27">
        <v>53</v>
      </c>
      <c r="L9" s="27">
        <v>67</v>
      </c>
      <c r="M9" s="27">
        <v>52</v>
      </c>
      <c r="N9" s="13">
        <f>SUM(I9:M9)</f>
        <v>282</v>
      </c>
      <c r="P9" s="38" t="s">
        <v>4</v>
      </c>
      <c r="Q9" s="39">
        <f>SUM(N8,H12,N12,H16,N16,H20,N20,H24,N24,H28)</f>
        <v>4401</v>
      </c>
      <c r="S9" s="28"/>
    </row>
    <row r="10" spans="2:19">
      <c r="B10" s="33" t="s">
        <v>6</v>
      </c>
      <c r="C10" s="11">
        <f t="shared" ref="C10:N10" si="1">SUM(C8:C9)</f>
        <v>117</v>
      </c>
      <c r="D10" s="11">
        <f t="shared" si="1"/>
        <v>120</v>
      </c>
      <c r="E10" s="11">
        <f t="shared" si="1"/>
        <v>112</v>
      </c>
      <c r="F10" s="11">
        <f t="shared" si="1"/>
        <v>109</v>
      </c>
      <c r="G10" s="11">
        <f t="shared" si="1"/>
        <v>109</v>
      </c>
      <c r="H10" s="11">
        <f t="shared" si="1"/>
        <v>567</v>
      </c>
      <c r="I10" s="11">
        <f t="shared" si="1"/>
        <v>119</v>
      </c>
      <c r="J10" s="11">
        <f t="shared" si="1"/>
        <v>131</v>
      </c>
      <c r="K10" s="11">
        <f t="shared" si="1"/>
        <v>113</v>
      </c>
      <c r="L10" s="11">
        <f t="shared" si="1"/>
        <v>126</v>
      </c>
      <c r="M10" s="11">
        <f t="shared" si="1"/>
        <v>129</v>
      </c>
      <c r="N10" s="13">
        <f t="shared" si="1"/>
        <v>618</v>
      </c>
      <c r="P10" s="38" t="s">
        <v>5</v>
      </c>
      <c r="Q10" s="39">
        <f>SUM(N9,H13,N13,H17,N17,H21,N21,H25,N25,H29)</f>
        <v>4260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8661</v>
      </c>
      <c r="S11" s="28"/>
    </row>
    <row r="12" spans="2:19">
      <c r="B12" s="26" t="s">
        <v>4</v>
      </c>
      <c r="C12" s="27">
        <v>56</v>
      </c>
      <c r="D12" s="27">
        <v>61</v>
      </c>
      <c r="E12" s="27">
        <v>59</v>
      </c>
      <c r="F12" s="27">
        <v>61</v>
      </c>
      <c r="G12" s="27">
        <v>40</v>
      </c>
      <c r="H12" s="11">
        <f>SUM(C12:G12)</f>
        <v>277</v>
      </c>
      <c r="I12" s="27">
        <v>52</v>
      </c>
      <c r="J12" s="27">
        <v>56</v>
      </c>
      <c r="K12" s="27">
        <v>67</v>
      </c>
      <c r="L12" s="27">
        <v>58</v>
      </c>
      <c r="M12" s="27">
        <v>55</v>
      </c>
      <c r="N12" s="13">
        <f>SUM(I12:M12)</f>
        <v>288</v>
      </c>
      <c r="P12" s="42"/>
      <c r="Q12" s="43"/>
      <c r="S12" s="28"/>
    </row>
    <row r="13" spans="2:19">
      <c r="B13" s="26" t="s">
        <v>5</v>
      </c>
      <c r="C13" s="27">
        <v>51</v>
      </c>
      <c r="D13" s="27">
        <v>52</v>
      </c>
      <c r="E13" s="27">
        <v>57</v>
      </c>
      <c r="F13" s="27">
        <v>65</v>
      </c>
      <c r="G13" s="27">
        <v>56</v>
      </c>
      <c r="H13" s="11">
        <f>SUM(C13:G13)</f>
        <v>281</v>
      </c>
      <c r="I13" s="27">
        <v>38</v>
      </c>
      <c r="J13" s="27">
        <v>60</v>
      </c>
      <c r="K13" s="27">
        <v>44</v>
      </c>
      <c r="L13" s="27">
        <v>47</v>
      </c>
      <c r="M13" s="27">
        <v>76</v>
      </c>
      <c r="N13" s="13">
        <f>SUM(I13:M13)</f>
        <v>265</v>
      </c>
      <c r="P13" s="214" t="s">
        <v>217</v>
      </c>
      <c r="Q13" s="215"/>
      <c r="S13" s="28"/>
    </row>
    <row r="14" spans="2:19">
      <c r="B14" s="33" t="s">
        <v>6</v>
      </c>
      <c r="C14" s="11">
        <f t="shared" ref="C14:N14" si="2">SUM(C12:C13)</f>
        <v>107</v>
      </c>
      <c r="D14" s="11">
        <f t="shared" si="2"/>
        <v>113</v>
      </c>
      <c r="E14" s="11">
        <f t="shared" si="2"/>
        <v>116</v>
      </c>
      <c r="F14" s="11">
        <f t="shared" si="2"/>
        <v>126</v>
      </c>
      <c r="G14" s="11">
        <f t="shared" si="2"/>
        <v>96</v>
      </c>
      <c r="H14" s="11">
        <f t="shared" si="2"/>
        <v>558</v>
      </c>
      <c r="I14" s="11">
        <f t="shared" si="2"/>
        <v>90</v>
      </c>
      <c r="J14" s="11">
        <f t="shared" si="2"/>
        <v>116</v>
      </c>
      <c r="K14" s="11">
        <f t="shared" si="2"/>
        <v>111</v>
      </c>
      <c r="L14" s="11">
        <f t="shared" si="2"/>
        <v>105</v>
      </c>
      <c r="M14" s="11">
        <f t="shared" si="2"/>
        <v>131</v>
      </c>
      <c r="N14" s="13">
        <f t="shared" si="2"/>
        <v>553</v>
      </c>
      <c r="P14" s="38" t="s">
        <v>4</v>
      </c>
      <c r="Q14" s="39">
        <f>SUM(L8,M8,H12,N12,H16,N16,H20,N20,H24,N24,H28,N28,H32,N32,H36,N36,H40,N40,H44,H48,N44,K48,L48,M48,I48,J48)</f>
        <v>7418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8751</v>
      </c>
      <c r="S15" s="28"/>
    </row>
    <row r="16" spans="2:19">
      <c r="B16" s="26" t="s">
        <v>4</v>
      </c>
      <c r="C16" s="27">
        <v>75</v>
      </c>
      <c r="D16" s="27">
        <v>64</v>
      </c>
      <c r="E16" s="27">
        <v>58</v>
      </c>
      <c r="F16" s="27">
        <v>72</v>
      </c>
      <c r="G16" s="27">
        <v>53</v>
      </c>
      <c r="H16" s="11">
        <f>SUM(C16:G16)</f>
        <v>322</v>
      </c>
      <c r="I16" s="27">
        <v>82</v>
      </c>
      <c r="J16" s="27">
        <v>63</v>
      </c>
      <c r="K16" s="27">
        <v>67</v>
      </c>
      <c r="L16" s="27">
        <v>62</v>
      </c>
      <c r="M16" s="27">
        <v>60</v>
      </c>
      <c r="N16" s="13">
        <f>SUM(I16:M16)</f>
        <v>334</v>
      </c>
      <c r="P16" s="40" t="s">
        <v>6</v>
      </c>
      <c r="Q16" s="41">
        <f>SUM(Q14:Q15)</f>
        <v>16169</v>
      </c>
      <c r="S16" s="28"/>
    </row>
    <row r="17" spans="2:19">
      <c r="B17" s="26" t="s">
        <v>5</v>
      </c>
      <c r="C17" s="27">
        <v>57</v>
      </c>
      <c r="D17" s="27">
        <v>56</v>
      </c>
      <c r="E17" s="27">
        <v>53</v>
      </c>
      <c r="F17" s="27">
        <v>56</v>
      </c>
      <c r="G17" s="27">
        <v>57</v>
      </c>
      <c r="H17" s="11">
        <f>SUM(C17:G17)</f>
        <v>279</v>
      </c>
      <c r="I17" s="27">
        <v>55</v>
      </c>
      <c r="J17" s="27">
        <v>80</v>
      </c>
      <c r="K17" s="27">
        <v>53</v>
      </c>
      <c r="L17" s="27">
        <v>55</v>
      </c>
      <c r="M17" s="27">
        <v>59</v>
      </c>
      <c r="N17" s="13">
        <f>SUM(I17:M17)</f>
        <v>302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132</v>
      </c>
      <c r="D18" s="11">
        <f t="shared" si="3"/>
        <v>120</v>
      </c>
      <c r="E18" s="11">
        <f t="shared" si="3"/>
        <v>111</v>
      </c>
      <c r="F18" s="11">
        <f t="shared" si="3"/>
        <v>128</v>
      </c>
      <c r="G18" s="11">
        <f t="shared" si="3"/>
        <v>110</v>
      </c>
      <c r="H18" s="11">
        <f t="shared" si="3"/>
        <v>601</v>
      </c>
      <c r="I18" s="11">
        <f t="shared" si="3"/>
        <v>137</v>
      </c>
      <c r="J18" s="11">
        <f t="shared" si="3"/>
        <v>143</v>
      </c>
      <c r="K18" s="11">
        <f t="shared" si="3"/>
        <v>120</v>
      </c>
      <c r="L18" s="11">
        <f t="shared" si="3"/>
        <v>117</v>
      </c>
      <c r="M18" s="11">
        <f t="shared" si="3"/>
        <v>119</v>
      </c>
      <c r="N18" s="13">
        <f t="shared" si="3"/>
        <v>636</v>
      </c>
      <c r="P18" s="214" t="s">
        <v>218</v>
      </c>
      <c r="Q18" s="21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3217</v>
      </c>
      <c r="S19" s="28"/>
    </row>
    <row r="20" spans="2:19">
      <c r="B20" s="26" t="s">
        <v>4</v>
      </c>
      <c r="C20" s="27">
        <v>78</v>
      </c>
      <c r="D20" s="27">
        <v>84</v>
      </c>
      <c r="E20" s="27">
        <v>87</v>
      </c>
      <c r="F20" s="27">
        <v>106</v>
      </c>
      <c r="G20" s="27">
        <v>98</v>
      </c>
      <c r="H20" s="11">
        <f>SUM(C20:G20)</f>
        <v>453</v>
      </c>
      <c r="I20" s="27">
        <v>93</v>
      </c>
      <c r="J20" s="27">
        <v>92</v>
      </c>
      <c r="K20" s="27">
        <v>113</v>
      </c>
      <c r="L20" s="27">
        <v>123</v>
      </c>
      <c r="M20" s="27">
        <v>128</v>
      </c>
      <c r="N20" s="13">
        <f>SUM(I20:M20)</f>
        <v>549</v>
      </c>
      <c r="P20" s="38" t="s">
        <v>5</v>
      </c>
      <c r="Q20" s="39">
        <f>SUM(N29,H33,N33,H37,N37,H41,N41,H45,H49,I49,J49,N45,K49,L49,M49)</f>
        <v>4654</v>
      </c>
      <c r="S20" s="28"/>
    </row>
    <row r="21" spans="2:19">
      <c r="B21" s="26" t="s">
        <v>5</v>
      </c>
      <c r="C21" s="27">
        <v>76</v>
      </c>
      <c r="D21" s="27">
        <v>78</v>
      </c>
      <c r="E21" s="27">
        <v>71</v>
      </c>
      <c r="F21" s="27">
        <v>88</v>
      </c>
      <c r="G21" s="27">
        <v>95</v>
      </c>
      <c r="H21" s="11">
        <f>SUM(C21:G21)</f>
        <v>408</v>
      </c>
      <c r="I21" s="27">
        <v>88</v>
      </c>
      <c r="J21" s="27">
        <v>99</v>
      </c>
      <c r="K21" s="27">
        <v>105</v>
      </c>
      <c r="L21" s="27">
        <v>129</v>
      </c>
      <c r="M21" s="27">
        <v>106</v>
      </c>
      <c r="N21" s="13">
        <f>SUM(I21:M21)</f>
        <v>527</v>
      </c>
      <c r="P21" s="40" t="s">
        <v>6</v>
      </c>
      <c r="Q21" s="41">
        <f>SUM(Q19:Q20)</f>
        <v>7871</v>
      </c>
      <c r="S21" s="28"/>
    </row>
    <row r="22" spans="2:19">
      <c r="B22" s="33" t="s">
        <v>6</v>
      </c>
      <c r="C22" s="11">
        <f t="shared" ref="C22:M22" si="4">SUM(C20:C21)</f>
        <v>154</v>
      </c>
      <c r="D22" s="11">
        <f t="shared" si="4"/>
        <v>162</v>
      </c>
      <c r="E22" s="11">
        <f t="shared" si="4"/>
        <v>158</v>
      </c>
      <c r="F22" s="11">
        <f t="shared" si="4"/>
        <v>194</v>
      </c>
      <c r="G22" s="11">
        <f t="shared" si="4"/>
        <v>193</v>
      </c>
      <c r="H22" s="11">
        <f t="shared" si="4"/>
        <v>861</v>
      </c>
      <c r="I22" s="11">
        <f t="shared" si="4"/>
        <v>181</v>
      </c>
      <c r="J22" s="11">
        <f t="shared" si="4"/>
        <v>191</v>
      </c>
      <c r="K22" s="11">
        <f t="shared" si="4"/>
        <v>218</v>
      </c>
      <c r="L22" s="11">
        <f t="shared" si="4"/>
        <v>252</v>
      </c>
      <c r="M22" s="11">
        <f t="shared" si="4"/>
        <v>234</v>
      </c>
      <c r="N22" s="13">
        <f>SUM(N20:N21)</f>
        <v>1076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14" t="s">
        <v>219</v>
      </c>
      <c r="Q23" s="215"/>
      <c r="S23" s="28"/>
    </row>
    <row r="24" spans="2:19">
      <c r="B24" s="26" t="s">
        <v>4</v>
      </c>
      <c r="C24" s="27">
        <v>109</v>
      </c>
      <c r="D24" s="27">
        <v>115</v>
      </c>
      <c r="E24" s="27">
        <v>116</v>
      </c>
      <c r="F24" s="27">
        <v>147</v>
      </c>
      <c r="G24" s="27">
        <v>120</v>
      </c>
      <c r="H24" s="11">
        <f>SUM(C24:G24)</f>
        <v>607</v>
      </c>
      <c r="I24" s="27">
        <v>112</v>
      </c>
      <c r="J24" s="27">
        <v>102</v>
      </c>
      <c r="K24" s="27">
        <v>124</v>
      </c>
      <c r="L24" s="27">
        <v>123</v>
      </c>
      <c r="M24" s="27">
        <v>103</v>
      </c>
      <c r="N24" s="13">
        <f>SUM(I24:M24)</f>
        <v>564</v>
      </c>
      <c r="P24" s="38" t="s">
        <v>4</v>
      </c>
      <c r="Q24" s="39">
        <f>SUM(N32,H36,N36,H40,N40,H44,N44,H48,I48,J48,K48,L48,M48)</f>
        <v>1854</v>
      </c>
      <c r="S24" s="28"/>
    </row>
    <row r="25" spans="2:19">
      <c r="B25" s="26" t="s">
        <v>5</v>
      </c>
      <c r="C25" s="27">
        <v>113</v>
      </c>
      <c r="D25" s="27">
        <v>131</v>
      </c>
      <c r="E25" s="27">
        <v>120</v>
      </c>
      <c r="F25" s="27">
        <v>136</v>
      </c>
      <c r="G25" s="27">
        <v>120</v>
      </c>
      <c r="H25" s="11">
        <f>SUM(C25:G25)</f>
        <v>620</v>
      </c>
      <c r="I25" s="27">
        <v>136</v>
      </c>
      <c r="J25" s="27">
        <v>130</v>
      </c>
      <c r="K25" s="27">
        <v>151</v>
      </c>
      <c r="L25" s="27">
        <v>139</v>
      </c>
      <c r="M25" s="27">
        <v>113</v>
      </c>
      <c r="N25" s="13">
        <f>SUM(I25:M25)</f>
        <v>669</v>
      </c>
      <c r="P25" s="38" t="s">
        <v>5</v>
      </c>
      <c r="Q25" s="39">
        <f>SUM(N33,H37,N37,H41,N41,H45,N45,H49,I49,J49,K49,L49,M49)</f>
        <v>3082</v>
      </c>
      <c r="S25" s="28"/>
    </row>
    <row r="26" spans="2:19">
      <c r="B26" s="33" t="s">
        <v>6</v>
      </c>
      <c r="C26" s="11">
        <f t="shared" ref="C26:N26" si="5">SUM(C24:C25)</f>
        <v>222</v>
      </c>
      <c r="D26" s="11">
        <f t="shared" si="5"/>
        <v>246</v>
      </c>
      <c r="E26" s="11">
        <f t="shared" si="5"/>
        <v>236</v>
      </c>
      <c r="F26" s="11">
        <f t="shared" si="5"/>
        <v>283</v>
      </c>
      <c r="G26" s="11">
        <f t="shared" si="5"/>
        <v>240</v>
      </c>
      <c r="H26" s="11">
        <f t="shared" si="5"/>
        <v>1227</v>
      </c>
      <c r="I26" s="11">
        <f t="shared" si="5"/>
        <v>248</v>
      </c>
      <c r="J26" s="11">
        <f t="shared" si="5"/>
        <v>232</v>
      </c>
      <c r="K26" s="11">
        <f t="shared" si="5"/>
        <v>275</v>
      </c>
      <c r="L26" s="11">
        <f t="shared" si="5"/>
        <v>262</v>
      </c>
      <c r="M26" s="11">
        <f t="shared" si="5"/>
        <v>216</v>
      </c>
      <c r="N26" s="13">
        <f t="shared" si="5"/>
        <v>1233</v>
      </c>
      <c r="P26" s="40" t="s">
        <v>6</v>
      </c>
      <c r="Q26" s="41">
        <f>SUM(Q24:Q25)</f>
        <v>4936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141</v>
      </c>
      <c r="D28" s="27">
        <v>141</v>
      </c>
      <c r="E28" s="27">
        <v>134</v>
      </c>
      <c r="F28" s="27">
        <v>119</v>
      </c>
      <c r="G28" s="27">
        <v>136</v>
      </c>
      <c r="H28" s="11">
        <f>SUM(C28:G28)</f>
        <v>671</v>
      </c>
      <c r="I28" s="27">
        <v>131</v>
      </c>
      <c r="J28" s="27">
        <v>130</v>
      </c>
      <c r="K28" s="27">
        <v>126</v>
      </c>
      <c r="L28" s="27">
        <v>128</v>
      </c>
      <c r="M28" s="27">
        <v>150</v>
      </c>
      <c r="N28" s="13">
        <f>SUM(I28:M28)</f>
        <v>665</v>
      </c>
      <c r="P28" s="211"/>
      <c r="Q28" s="211"/>
      <c r="S28" s="28"/>
    </row>
    <row r="29" spans="2:19">
      <c r="B29" s="26" t="s">
        <v>5</v>
      </c>
      <c r="C29" s="27">
        <v>137</v>
      </c>
      <c r="D29" s="27">
        <v>123</v>
      </c>
      <c r="E29" s="27">
        <v>127</v>
      </c>
      <c r="F29" s="27">
        <v>112</v>
      </c>
      <c r="G29" s="27">
        <v>128</v>
      </c>
      <c r="H29" s="11">
        <f>SUM(C29:G29)</f>
        <v>627</v>
      </c>
      <c r="I29" s="27">
        <v>144</v>
      </c>
      <c r="J29" s="27">
        <v>129</v>
      </c>
      <c r="K29" s="27">
        <v>129</v>
      </c>
      <c r="L29" s="27">
        <v>137</v>
      </c>
      <c r="M29" s="27">
        <v>144</v>
      </c>
      <c r="N29" s="13">
        <f>SUM(I29:M29)</f>
        <v>683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278</v>
      </c>
      <c r="D30" s="11">
        <f t="shared" si="6"/>
        <v>264</v>
      </c>
      <c r="E30" s="11">
        <f t="shared" si="6"/>
        <v>261</v>
      </c>
      <c r="F30" s="11">
        <f t="shared" si="6"/>
        <v>231</v>
      </c>
      <c r="G30" s="11">
        <f t="shared" si="6"/>
        <v>264</v>
      </c>
      <c r="H30" s="11">
        <f t="shared" si="6"/>
        <v>1298</v>
      </c>
      <c r="I30" s="11">
        <f t="shared" si="6"/>
        <v>275</v>
      </c>
      <c r="J30" s="11">
        <f t="shared" si="6"/>
        <v>259</v>
      </c>
      <c r="K30" s="11">
        <f t="shared" si="6"/>
        <v>255</v>
      </c>
      <c r="L30" s="11">
        <f t="shared" si="6"/>
        <v>265</v>
      </c>
      <c r="M30" s="11">
        <f t="shared" si="6"/>
        <v>294</v>
      </c>
      <c r="N30" s="13">
        <f t="shared" si="6"/>
        <v>1348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130</v>
      </c>
      <c r="D32" s="27">
        <v>131</v>
      </c>
      <c r="E32" s="27">
        <v>127</v>
      </c>
      <c r="F32" s="27">
        <v>146</v>
      </c>
      <c r="G32" s="27">
        <v>164</v>
      </c>
      <c r="H32" s="11">
        <f>SUM(C32:G32)</f>
        <v>698</v>
      </c>
      <c r="I32" s="27">
        <v>160</v>
      </c>
      <c r="J32" s="27">
        <v>173</v>
      </c>
      <c r="K32" s="27">
        <v>163</v>
      </c>
      <c r="L32" s="27">
        <v>135</v>
      </c>
      <c r="M32" s="27">
        <v>109</v>
      </c>
      <c r="N32" s="13">
        <f>SUM(I32:M32)</f>
        <v>740</v>
      </c>
      <c r="S32" s="28"/>
    </row>
    <row r="33" spans="2:19">
      <c r="B33" s="26" t="s">
        <v>5</v>
      </c>
      <c r="C33" s="27">
        <v>160</v>
      </c>
      <c r="D33" s="27">
        <v>170</v>
      </c>
      <c r="E33" s="27">
        <v>174</v>
      </c>
      <c r="F33" s="27">
        <v>196</v>
      </c>
      <c r="G33" s="27">
        <v>189</v>
      </c>
      <c r="H33" s="11">
        <f>SUM(C33:G33)</f>
        <v>889</v>
      </c>
      <c r="I33" s="27">
        <v>223</v>
      </c>
      <c r="J33" s="27">
        <v>236</v>
      </c>
      <c r="K33" s="27">
        <v>175</v>
      </c>
      <c r="L33" s="27">
        <v>184</v>
      </c>
      <c r="M33" s="27">
        <v>170</v>
      </c>
      <c r="N33" s="13">
        <f>SUM(I33:M33)</f>
        <v>988</v>
      </c>
      <c r="S33" s="28"/>
    </row>
    <row r="34" spans="2:19">
      <c r="B34" s="33" t="s">
        <v>6</v>
      </c>
      <c r="C34" s="11">
        <f t="shared" ref="C34:N34" si="7">SUM(C32:C33)</f>
        <v>290</v>
      </c>
      <c r="D34" s="11">
        <f t="shared" si="7"/>
        <v>301</v>
      </c>
      <c r="E34" s="11">
        <f t="shared" si="7"/>
        <v>301</v>
      </c>
      <c r="F34" s="11">
        <f t="shared" si="7"/>
        <v>342</v>
      </c>
      <c r="G34" s="11">
        <f t="shared" si="7"/>
        <v>353</v>
      </c>
      <c r="H34" s="11">
        <f t="shared" si="7"/>
        <v>1587</v>
      </c>
      <c r="I34" s="11">
        <f t="shared" si="7"/>
        <v>383</v>
      </c>
      <c r="J34" s="11">
        <f t="shared" si="7"/>
        <v>409</v>
      </c>
      <c r="K34" s="11">
        <f t="shared" si="7"/>
        <v>338</v>
      </c>
      <c r="L34" s="11">
        <f t="shared" si="7"/>
        <v>319</v>
      </c>
      <c r="M34" s="11">
        <f t="shared" si="7"/>
        <v>279</v>
      </c>
      <c r="N34" s="13">
        <f t="shared" si="7"/>
        <v>1728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80</v>
      </c>
      <c r="D36" s="27">
        <v>127</v>
      </c>
      <c r="E36" s="27">
        <v>102</v>
      </c>
      <c r="F36" s="27">
        <v>108</v>
      </c>
      <c r="G36" s="27">
        <v>93</v>
      </c>
      <c r="H36" s="11">
        <f>SUM(C36:G36)</f>
        <v>510</v>
      </c>
      <c r="I36" s="27">
        <v>104</v>
      </c>
      <c r="J36" s="27">
        <v>66</v>
      </c>
      <c r="K36" s="27">
        <v>82</v>
      </c>
      <c r="L36" s="27">
        <v>73</v>
      </c>
      <c r="M36" s="27">
        <v>56</v>
      </c>
      <c r="N36" s="13">
        <f>SUM(I36:M36)</f>
        <v>381</v>
      </c>
      <c r="S36" s="28"/>
    </row>
    <row r="37" spans="2:19">
      <c r="B37" s="26" t="s">
        <v>5</v>
      </c>
      <c r="C37" s="27">
        <v>158</v>
      </c>
      <c r="D37" s="27">
        <v>181</v>
      </c>
      <c r="E37" s="27">
        <v>190</v>
      </c>
      <c r="F37" s="27">
        <v>178</v>
      </c>
      <c r="G37" s="27">
        <v>163</v>
      </c>
      <c r="H37" s="11">
        <f>SUM(C37:G37)</f>
        <v>870</v>
      </c>
      <c r="I37" s="27">
        <v>136</v>
      </c>
      <c r="J37" s="27">
        <v>118</v>
      </c>
      <c r="K37" s="27">
        <v>139</v>
      </c>
      <c r="L37" s="27">
        <v>130</v>
      </c>
      <c r="M37" s="27">
        <v>100</v>
      </c>
      <c r="N37" s="13">
        <f>SUM(I37:M37)</f>
        <v>623</v>
      </c>
      <c r="S37" s="28"/>
    </row>
    <row r="38" spans="2:19">
      <c r="B38" s="33" t="s">
        <v>6</v>
      </c>
      <c r="C38" s="11">
        <f t="shared" ref="C38:N38" si="8">SUM(C36:C37)</f>
        <v>238</v>
      </c>
      <c r="D38" s="11">
        <f t="shared" si="8"/>
        <v>308</v>
      </c>
      <c r="E38" s="11">
        <f t="shared" si="8"/>
        <v>292</v>
      </c>
      <c r="F38" s="11">
        <f t="shared" si="8"/>
        <v>286</v>
      </c>
      <c r="G38" s="11">
        <f t="shared" si="8"/>
        <v>256</v>
      </c>
      <c r="H38" s="11">
        <f t="shared" si="8"/>
        <v>1380</v>
      </c>
      <c r="I38" s="11">
        <f t="shared" si="8"/>
        <v>240</v>
      </c>
      <c r="J38" s="11">
        <f t="shared" si="8"/>
        <v>184</v>
      </c>
      <c r="K38" s="11">
        <f t="shared" si="8"/>
        <v>221</v>
      </c>
      <c r="L38" s="11">
        <f t="shared" si="8"/>
        <v>203</v>
      </c>
      <c r="M38" s="11">
        <f t="shared" si="8"/>
        <v>156</v>
      </c>
      <c r="N38" s="13">
        <f t="shared" si="8"/>
        <v>1004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33</v>
      </c>
      <c r="E40" s="27">
        <v>39</v>
      </c>
      <c r="F40" s="27">
        <v>43</v>
      </c>
      <c r="G40" s="27">
        <v>19</v>
      </c>
      <c r="H40" s="11">
        <f>SUM(C40:G40)</f>
        <v>178</v>
      </c>
      <c r="I40" s="27">
        <v>11</v>
      </c>
      <c r="J40" s="27">
        <v>13</v>
      </c>
      <c r="K40" s="27">
        <v>13</v>
      </c>
      <c r="L40" s="27">
        <v>5</v>
      </c>
      <c r="M40" s="27">
        <v>2</v>
      </c>
      <c r="N40" s="13">
        <f>SUM(I40:M40)</f>
        <v>44</v>
      </c>
      <c r="S40" s="28"/>
    </row>
    <row r="41" spans="2:19">
      <c r="B41" s="26" t="s">
        <v>5</v>
      </c>
      <c r="C41" s="27">
        <v>111</v>
      </c>
      <c r="D41" s="27">
        <v>109</v>
      </c>
      <c r="E41" s="27">
        <v>77</v>
      </c>
      <c r="F41" s="27">
        <v>65</v>
      </c>
      <c r="G41" s="27">
        <v>72</v>
      </c>
      <c r="H41" s="11">
        <f>SUM(C41:G41)</f>
        <v>434</v>
      </c>
      <c r="I41" s="27">
        <v>51</v>
      </c>
      <c r="J41" s="27">
        <v>30</v>
      </c>
      <c r="K41" s="27">
        <v>22</v>
      </c>
      <c r="L41" s="27">
        <v>27</v>
      </c>
      <c r="M41" s="27">
        <v>10</v>
      </c>
      <c r="N41" s="13">
        <f>SUM(I41:M41)</f>
        <v>140</v>
      </c>
      <c r="S41" s="28"/>
    </row>
    <row r="42" spans="2:19">
      <c r="B42" s="33" t="s">
        <v>6</v>
      </c>
      <c r="C42" s="11">
        <f t="shared" ref="C42:N42" si="9">SUM(C40:C41)</f>
        <v>155</v>
      </c>
      <c r="D42" s="11">
        <f t="shared" si="9"/>
        <v>142</v>
      </c>
      <c r="E42" s="11">
        <f t="shared" si="9"/>
        <v>116</v>
      </c>
      <c r="F42" s="11">
        <f t="shared" si="9"/>
        <v>108</v>
      </c>
      <c r="G42" s="11">
        <f t="shared" si="9"/>
        <v>91</v>
      </c>
      <c r="H42" s="11">
        <f t="shared" si="9"/>
        <v>612</v>
      </c>
      <c r="I42" s="11">
        <f t="shared" si="9"/>
        <v>62</v>
      </c>
      <c r="J42" s="11">
        <f t="shared" si="9"/>
        <v>43</v>
      </c>
      <c r="K42" s="11">
        <f t="shared" si="9"/>
        <v>35</v>
      </c>
      <c r="L42" s="11">
        <f t="shared" si="9"/>
        <v>32</v>
      </c>
      <c r="M42" s="11">
        <f t="shared" si="9"/>
        <v>12</v>
      </c>
      <c r="N42" s="13">
        <f t="shared" si="9"/>
        <v>184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11</v>
      </c>
      <c r="D45" s="27">
        <v>5</v>
      </c>
      <c r="E45" s="27">
        <v>5</v>
      </c>
      <c r="F45" s="27">
        <v>3</v>
      </c>
      <c r="G45" s="27">
        <v>1</v>
      </c>
      <c r="H45" s="11">
        <f>SUM(C45:G45)</f>
        <v>25</v>
      </c>
      <c r="I45" s="27">
        <v>0</v>
      </c>
      <c r="J45" s="27">
        <v>1</v>
      </c>
      <c r="K45" s="27">
        <v>1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12</v>
      </c>
      <c r="D46" s="120">
        <f t="shared" si="10"/>
        <v>5</v>
      </c>
      <c r="E46" s="120">
        <f t="shared" si="10"/>
        <v>5</v>
      </c>
      <c r="F46" s="120">
        <f t="shared" si="10"/>
        <v>3</v>
      </c>
      <c r="G46" s="120">
        <f t="shared" si="10"/>
        <v>1</v>
      </c>
      <c r="H46" s="120">
        <f>SUM(H44:H45)</f>
        <v>26</v>
      </c>
      <c r="I46" s="120">
        <f t="shared" si="10"/>
        <v>0</v>
      </c>
      <c r="J46" s="120">
        <f t="shared" si="10"/>
        <v>1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8297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9629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17926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①住民異動届月計表</vt:lpstr>
      <vt:lpstr>②条町名別人口統計表</vt:lpstr>
      <vt:lpstr>③年齢別・男女別人口一覧表</vt:lpstr>
      <vt:lpstr>②条町名別人口統計表!Excel_BuiltIn_Print_Area_2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遠藤　つぐみ</cp:lastModifiedBy>
  <cp:lastPrinted>2025-05-01T00:32:08Z</cp:lastPrinted>
  <dcterms:created xsi:type="dcterms:W3CDTF">2014-03-31T14:18:16Z</dcterms:created>
  <dcterms:modified xsi:type="dcterms:W3CDTF">2025-09-30T11:44:00Z</dcterms:modified>
</cp:coreProperties>
</file>