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1公益法人G\10 関与団体\13 点検・現地調査（H29～）\R4点検・現地調査\０２点検\05オープンデータ公開\"/>
    </mc:Choice>
  </mc:AlternateContent>
  <bookViews>
    <workbookView xWindow="0" yWindow="0" windowWidth="9600" windowHeight="6250"/>
  </bookViews>
  <sheets>
    <sheet name="関与団体一覧(R4.6.1時点)" sheetId="8" r:id="rId1"/>
  </sheets>
  <definedNames>
    <definedName name="_xlnm._FilterDatabase" localSheetId="0" hidden="1">'関与団体一覧(R4.6.1時点)'!$A$6:$N$6</definedName>
    <definedName name="_xlnm.Print_Area" localSheetId="0">'関与団体一覧(R4.6.1時点)'!$A$2:$N$107</definedName>
    <definedName name="_xlnm.Print_Titles" localSheetId="0">'関与団体一覧(R4.6.1時点)'!$2:$6</definedName>
  </definedNames>
  <calcPr calcId="162913"/>
</workbook>
</file>

<file path=xl/calcChain.xml><?xml version="1.0" encoding="utf-8"?>
<calcChain xmlns="http://schemas.openxmlformats.org/spreadsheetml/2006/main">
  <c r="J25" i="8" l="1"/>
  <c r="H72" i="8" l="1"/>
  <c r="N15" i="8" l="1"/>
  <c r="J15" i="8"/>
  <c r="L14" i="8"/>
  <c r="F15" i="8"/>
  <c r="D15" i="8"/>
  <c r="J36" i="8" l="1"/>
  <c r="F36" i="8"/>
  <c r="L35" i="8"/>
  <c r="D36" i="8" l="1"/>
  <c r="N36" i="8"/>
  <c r="D48" i="8" l="1"/>
  <c r="D65" i="8" l="1"/>
  <c r="D25" i="8"/>
  <c r="D8" i="8"/>
  <c r="F25" i="8" l="1"/>
  <c r="H78" i="8"/>
  <c r="N48" i="8"/>
  <c r="L47" i="8"/>
  <c r="J48" i="8"/>
  <c r="L13" i="8"/>
  <c r="L68" i="8" l="1"/>
  <c r="L64" i="8"/>
  <c r="L63" i="8"/>
  <c r="L62" i="8"/>
  <c r="L60" i="8"/>
  <c r="L57" i="8"/>
  <c r="L56" i="8"/>
  <c r="L53" i="8"/>
  <c r="L52" i="8"/>
  <c r="L51" i="8"/>
  <c r="L50" i="8"/>
  <c r="L49" i="8"/>
  <c r="L42" i="8"/>
  <c r="L40" i="8"/>
  <c r="L39" i="8"/>
  <c r="L38" i="8"/>
  <c r="L37" i="8"/>
  <c r="L34" i="8"/>
  <c r="L33" i="8"/>
  <c r="L32" i="8"/>
  <c r="L30" i="8"/>
  <c r="L29" i="8"/>
  <c r="L28" i="8"/>
  <c r="L26" i="8"/>
  <c r="L24" i="8"/>
  <c r="L23" i="8"/>
  <c r="L22" i="8"/>
  <c r="L21" i="8"/>
  <c r="L20" i="8"/>
  <c r="L19" i="8"/>
  <c r="L17" i="8"/>
  <c r="L16" i="8"/>
  <c r="L12" i="8"/>
  <c r="L11" i="8"/>
  <c r="L9" i="8"/>
  <c r="L7" i="8"/>
  <c r="F80" i="8" l="1"/>
  <c r="M101" i="8" l="1"/>
  <c r="N8" i="8" l="1"/>
  <c r="H51" i="8" l="1"/>
  <c r="J8" i="8" l="1"/>
  <c r="F8" i="8"/>
  <c r="F59" i="8" l="1"/>
  <c r="H58" i="8"/>
  <c r="H22" i="8" l="1"/>
  <c r="H18" i="8"/>
  <c r="N65" i="8" l="1"/>
  <c r="J65" i="8"/>
  <c r="F65" i="8"/>
  <c r="H64" i="8"/>
  <c r="M70" i="8" l="1"/>
  <c r="N104" i="8" s="1"/>
  <c r="I101" i="8"/>
  <c r="I70" i="8"/>
  <c r="E70" i="8"/>
  <c r="F104" i="8" s="1"/>
  <c r="E101" i="8"/>
  <c r="J61" i="8"/>
  <c r="N59" i="8"/>
  <c r="J59" i="8"/>
  <c r="N25" i="8"/>
  <c r="J104" i="8" l="1"/>
  <c r="H99" i="8" l="1"/>
  <c r="H98" i="8"/>
  <c r="H97" i="8"/>
  <c r="H95" i="8"/>
  <c r="H94" i="8"/>
  <c r="H93" i="8"/>
  <c r="H91" i="8"/>
  <c r="H90" i="8"/>
  <c r="H89" i="8"/>
  <c r="H88" i="8"/>
  <c r="H87" i="8"/>
  <c r="H86" i="8"/>
  <c r="H85" i="8"/>
  <c r="H84" i="8"/>
  <c r="H82" i="8"/>
  <c r="H81" i="8"/>
  <c r="H79" i="8"/>
  <c r="H77" i="8"/>
  <c r="H76" i="8"/>
  <c r="H75" i="8"/>
  <c r="H74" i="8"/>
  <c r="H73" i="8"/>
  <c r="H71" i="8"/>
  <c r="H68" i="8"/>
  <c r="H66" i="8"/>
  <c r="H63" i="8"/>
  <c r="H60" i="8"/>
  <c r="H57" i="8"/>
  <c r="H56" i="8"/>
  <c r="H55" i="8"/>
  <c r="H54" i="8"/>
  <c r="H53" i="8"/>
  <c r="H52" i="8"/>
  <c r="H50" i="8"/>
  <c r="H49" i="8"/>
  <c r="H46" i="8"/>
  <c r="H45" i="8"/>
  <c r="H44" i="8"/>
  <c r="H43" i="8"/>
  <c r="H42" i="8"/>
  <c r="H41" i="8"/>
  <c r="H40" i="8"/>
  <c r="H39" i="8"/>
  <c r="H38" i="8"/>
  <c r="H32" i="8"/>
  <c r="H31" i="8"/>
  <c r="H30" i="8"/>
  <c r="H29" i="8"/>
  <c r="H28" i="8"/>
  <c r="H27" i="8"/>
  <c r="H26" i="8"/>
  <c r="H23" i="8"/>
  <c r="H17" i="8"/>
  <c r="H16" i="8"/>
  <c r="H12" i="8"/>
  <c r="H10" i="8"/>
  <c r="H7" i="8"/>
  <c r="N100" i="8" l="1"/>
  <c r="J100" i="8"/>
  <c r="F100" i="8"/>
  <c r="F96" i="8"/>
  <c r="J96" i="8"/>
  <c r="N96" i="8"/>
  <c r="N92" i="8"/>
  <c r="J92" i="8"/>
  <c r="F92" i="8"/>
  <c r="N83" i="8"/>
  <c r="J83" i="8"/>
  <c r="F83" i="8"/>
  <c r="J80" i="8"/>
  <c r="F69" i="8"/>
  <c r="F67" i="8"/>
  <c r="F61" i="8"/>
  <c r="F48" i="8"/>
  <c r="D59" i="8"/>
  <c r="D92" i="8"/>
  <c r="D80" i="8"/>
  <c r="N80" i="8"/>
  <c r="D69" i="8"/>
  <c r="J69" i="8"/>
  <c r="D100" i="8"/>
  <c r="N69" i="8"/>
  <c r="N67" i="8"/>
  <c r="N61" i="8"/>
  <c r="J67" i="8"/>
  <c r="D61" i="8"/>
  <c r="D67" i="8"/>
  <c r="D83" i="8"/>
  <c r="D96" i="8"/>
  <c r="N70" i="8" l="1"/>
  <c r="A70" i="8"/>
  <c r="N101" i="8"/>
  <c r="A101" i="8"/>
  <c r="J101" i="8"/>
  <c r="F70" i="8"/>
  <c r="F101" i="8"/>
  <c r="D70" i="8"/>
  <c r="J70" i="8"/>
  <c r="N103" i="8" l="1"/>
  <c r="A103" i="8"/>
  <c r="J103" i="8"/>
  <c r="F103" i="8"/>
</calcChain>
</file>

<file path=xl/sharedStrings.xml><?xml version="1.0" encoding="utf-8"?>
<sst xmlns="http://schemas.openxmlformats.org/spreadsheetml/2006/main" count="487" uniqueCount="184">
  <si>
    <t>北海道交通安全指導員連絡協議会</t>
    <rPh sb="0" eb="3">
      <t>ホッカイドウ</t>
    </rPh>
    <rPh sb="3" eb="5">
      <t>コウツウ</t>
    </rPh>
    <rPh sb="5" eb="7">
      <t>アンゼン</t>
    </rPh>
    <rPh sb="7" eb="10">
      <t>シドウイン</t>
    </rPh>
    <rPh sb="10" eb="12">
      <t>レンラク</t>
    </rPh>
    <rPh sb="12" eb="15">
      <t>キョウギカイ</t>
    </rPh>
    <phoneticPr fontId="2"/>
  </si>
  <si>
    <t>北海道信用保証協会</t>
    <rPh sb="0" eb="3">
      <t>ホッカイドウ</t>
    </rPh>
    <rPh sb="3" eb="5">
      <t>シンヨウ</t>
    </rPh>
    <rPh sb="5" eb="7">
      <t>ホショウ</t>
    </rPh>
    <rPh sb="7" eb="9">
      <t>キョウカイ</t>
    </rPh>
    <phoneticPr fontId="2"/>
  </si>
  <si>
    <t>経済部</t>
    <rPh sb="0" eb="3">
      <t>ケイザイブ</t>
    </rPh>
    <phoneticPr fontId="2"/>
  </si>
  <si>
    <t>北海道農業信用基金協会</t>
    <rPh sb="0" eb="3">
      <t>ホッカイドウ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2"/>
  </si>
  <si>
    <t>農政部</t>
    <rPh sb="0" eb="3">
      <t>ノウセイブ</t>
    </rPh>
    <phoneticPr fontId="2"/>
  </si>
  <si>
    <t>北海道土地開発公社</t>
    <rPh sb="0" eb="3">
      <t>ホッカイドウ</t>
    </rPh>
    <rPh sb="3" eb="5">
      <t>トチ</t>
    </rPh>
    <rPh sb="5" eb="7">
      <t>カイハツ</t>
    </rPh>
    <rPh sb="7" eb="9">
      <t>コウシャ</t>
    </rPh>
    <phoneticPr fontId="2"/>
  </si>
  <si>
    <t>北海道住宅供給公社</t>
    <rPh sb="0" eb="3">
      <t>ホッカイドウ</t>
    </rPh>
    <rPh sb="3" eb="5">
      <t>ジュウタク</t>
    </rPh>
    <rPh sb="5" eb="7">
      <t>キョウキュウ</t>
    </rPh>
    <rPh sb="7" eb="9">
      <t>コウシャ</t>
    </rPh>
    <phoneticPr fontId="2"/>
  </si>
  <si>
    <t>教育庁</t>
    <rPh sb="0" eb="2">
      <t>キョウイク</t>
    </rPh>
    <rPh sb="2" eb="3">
      <t>チョウ</t>
    </rPh>
    <phoneticPr fontId="2"/>
  </si>
  <si>
    <t>(株)北海道エアシステム</t>
    <rPh sb="0" eb="3">
      <t>カブ</t>
    </rPh>
    <rPh sb="3" eb="6">
      <t>ホッカイドウ</t>
    </rPh>
    <phoneticPr fontId="2"/>
  </si>
  <si>
    <t>根室中標津空港ビル(株)</t>
    <rPh sb="0" eb="2">
      <t>ネムロ</t>
    </rPh>
    <rPh sb="2" eb="5">
      <t>ナカシベツ</t>
    </rPh>
    <rPh sb="5" eb="7">
      <t>クウコウ</t>
    </rPh>
    <rPh sb="9" eb="12">
      <t>カブ</t>
    </rPh>
    <phoneticPr fontId="2"/>
  </si>
  <si>
    <t>札幌丘珠空港ビル(株)</t>
    <rPh sb="0" eb="2">
      <t>サッポロ</t>
    </rPh>
    <rPh sb="2" eb="4">
      <t>オカダマ</t>
    </rPh>
    <rPh sb="4" eb="6">
      <t>クウコウ</t>
    </rPh>
    <rPh sb="8" eb="11">
      <t>カブ</t>
    </rPh>
    <phoneticPr fontId="2"/>
  </si>
  <si>
    <t>オホーツク紋別空港ビル(株)</t>
    <rPh sb="5" eb="7">
      <t>モンベツ</t>
    </rPh>
    <rPh sb="7" eb="9">
      <t>クウコウ</t>
    </rPh>
    <rPh sb="11" eb="14">
      <t>カブ</t>
    </rPh>
    <phoneticPr fontId="2"/>
  </si>
  <si>
    <t>(株)美唄ハイテクセンター</t>
    <rPh sb="0" eb="3">
      <t>カブ</t>
    </rPh>
    <rPh sb="3" eb="5">
      <t>ビバイ</t>
    </rPh>
    <phoneticPr fontId="2"/>
  </si>
  <si>
    <t>(株)ＨＡＲＰ</t>
    <rPh sb="0" eb="3">
      <t>カブ</t>
    </rPh>
    <phoneticPr fontId="2"/>
  </si>
  <si>
    <t>(株)北海道熱供給公社</t>
    <rPh sb="0" eb="3">
      <t>カブ</t>
    </rPh>
    <rPh sb="3" eb="6">
      <t>ホッカイドウ</t>
    </rPh>
    <rPh sb="6" eb="9">
      <t>ネツキョウキュウ</t>
    </rPh>
    <rPh sb="9" eb="11">
      <t>コウシャ</t>
    </rPh>
    <phoneticPr fontId="2"/>
  </si>
  <si>
    <t>(株)北海道ソフトウエア技術開発機構</t>
    <rPh sb="0" eb="3">
      <t>カブ</t>
    </rPh>
    <rPh sb="3" eb="6">
      <t>ホッカイドウ</t>
    </rPh>
    <rPh sb="12" eb="14">
      <t>ギジュツ</t>
    </rPh>
    <rPh sb="14" eb="16">
      <t>カイハツ</t>
    </rPh>
    <rPh sb="16" eb="18">
      <t>キコウ</t>
    </rPh>
    <phoneticPr fontId="2"/>
  </si>
  <si>
    <t>(株)苫東</t>
    <rPh sb="0" eb="3">
      <t>カブ</t>
    </rPh>
    <rPh sb="3" eb="4">
      <t>トマ</t>
    </rPh>
    <rPh sb="4" eb="5">
      <t>ヒガシ</t>
    </rPh>
    <phoneticPr fontId="2"/>
  </si>
  <si>
    <t>石狩開発(株)</t>
    <rPh sb="0" eb="2">
      <t>イシカリ</t>
    </rPh>
    <rPh sb="2" eb="4">
      <t>カイハツ</t>
    </rPh>
    <rPh sb="4" eb="7">
      <t>カブ</t>
    </rPh>
    <phoneticPr fontId="2"/>
  </si>
  <si>
    <t>恵庭リサーチ・ビジネスパーク(株)</t>
    <rPh sb="0" eb="2">
      <t>エニワ</t>
    </rPh>
    <rPh sb="14" eb="17">
      <t>カブ</t>
    </rPh>
    <phoneticPr fontId="2"/>
  </si>
  <si>
    <t>(株)千歳国際ビジネス交流センター</t>
    <rPh sb="0" eb="3">
      <t>カブ</t>
    </rPh>
    <rPh sb="3" eb="5">
      <t>チトセ</t>
    </rPh>
    <rPh sb="5" eb="7">
      <t>コクサイ</t>
    </rPh>
    <rPh sb="11" eb="13">
      <t>コウリュウ</t>
    </rPh>
    <phoneticPr fontId="2"/>
  </si>
  <si>
    <t>北海道曹達(株)</t>
    <rPh sb="0" eb="3">
      <t>ホッカイドウ</t>
    </rPh>
    <rPh sb="3" eb="5">
      <t>ソーダ</t>
    </rPh>
    <rPh sb="5" eb="8">
      <t>カブ</t>
    </rPh>
    <phoneticPr fontId="2"/>
  </si>
  <si>
    <t>北海道トラックターミナル(株)</t>
    <rPh sb="0" eb="3">
      <t>ホッカイドウ</t>
    </rPh>
    <rPh sb="12" eb="15">
      <t>カブ</t>
    </rPh>
    <phoneticPr fontId="2"/>
  </si>
  <si>
    <t>北海道はまなす食品(株)</t>
    <rPh sb="0" eb="3">
      <t>ホッカイドウ</t>
    </rPh>
    <rPh sb="7" eb="9">
      <t>ショクヒン</t>
    </rPh>
    <rPh sb="9" eb="12">
      <t>カブ</t>
    </rPh>
    <phoneticPr fontId="2"/>
  </si>
  <si>
    <t>北海道農産品ターミナル(株)</t>
    <rPh sb="0" eb="3">
      <t>ホッカイドウ</t>
    </rPh>
    <rPh sb="3" eb="5">
      <t>ノウサン</t>
    </rPh>
    <rPh sb="5" eb="6">
      <t>ヒン</t>
    </rPh>
    <rPh sb="11" eb="14">
      <t>カブ</t>
    </rPh>
    <phoneticPr fontId="2"/>
  </si>
  <si>
    <t>クレードル興農(株)</t>
    <rPh sb="5" eb="6">
      <t>キョウ</t>
    </rPh>
    <rPh sb="6" eb="7">
      <t>ノウ</t>
    </rPh>
    <rPh sb="8" eb="9">
      <t>カブ</t>
    </rPh>
    <phoneticPr fontId="2"/>
  </si>
  <si>
    <t>(株)北海道畜産公社</t>
    <rPh sb="0" eb="3">
      <t>カブ</t>
    </rPh>
    <rPh sb="3" eb="6">
      <t>ホッカイドウ</t>
    </rPh>
    <rPh sb="6" eb="8">
      <t>チクサン</t>
    </rPh>
    <rPh sb="8" eb="10">
      <t>コウシャ</t>
    </rPh>
    <phoneticPr fontId="2"/>
  </si>
  <si>
    <t>(株)釧路河畔開発公社</t>
    <rPh sb="0" eb="3">
      <t>カブ</t>
    </rPh>
    <rPh sb="3" eb="5">
      <t>クシロ</t>
    </rPh>
    <rPh sb="5" eb="7">
      <t>カハン</t>
    </rPh>
    <rPh sb="7" eb="9">
      <t>カイハツ</t>
    </rPh>
    <rPh sb="9" eb="11">
      <t>コウシャ</t>
    </rPh>
    <phoneticPr fontId="2"/>
  </si>
  <si>
    <t>(株)札幌都市開発公社</t>
    <rPh sb="0" eb="3">
      <t>カブ</t>
    </rPh>
    <rPh sb="3" eb="5">
      <t>サッポロ</t>
    </rPh>
    <rPh sb="5" eb="7">
      <t>トシ</t>
    </rPh>
    <rPh sb="7" eb="9">
      <t>カイハツ</t>
    </rPh>
    <rPh sb="9" eb="11">
      <t>コウシャ</t>
    </rPh>
    <phoneticPr fontId="2"/>
  </si>
  <si>
    <t>(株)札幌副都心開発公社</t>
    <rPh sb="0" eb="3">
      <t>カブ</t>
    </rPh>
    <rPh sb="3" eb="5">
      <t>サッポロ</t>
    </rPh>
    <rPh sb="5" eb="8">
      <t>フクトシン</t>
    </rPh>
    <rPh sb="8" eb="10">
      <t>カイハツ</t>
    </rPh>
    <rPh sb="10" eb="12">
      <t>コウシャ</t>
    </rPh>
    <phoneticPr fontId="2"/>
  </si>
  <si>
    <t>注１　指定管理業務に係る負担金を除く</t>
    <rPh sb="0" eb="1">
      <t>チュウ</t>
    </rPh>
    <rPh sb="3" eb="5">
      <t>シテイ</t>
    </rPh>
    <rPh sb="5" eb="7">
      <t>カンリ</t>
    </rPh>
    <rPh sb="7" eb="9">
      <t>ギョウム</t>
    </rPh>
    <rPh sb="10" eb="11">
      <t>カカ</t>
    </rPh>
    <rPh sb="12" eb="15">
      <t>フタンキン</t>
    </rPh>
    <rPh sb="16" eb="17">
      <t>ノゾ</t>
    </rPh>
    <phoneticPr fontId="2"/>
  </si>
  <si>
    <t>　 ２　委託料は、競争性のない随意契約によるものに限る（プロポーザル、公募制による随意契約を除く）</t>
    <rPh sb="4" eb="7">
      <t>イタクリョウ</t>
    </rPh>
    <rPh sb="9" eb="12">
      <t>キョウソウセイ</t>
    </rPh>
    <rPh sb="15" eb="17">
      <t>ズイイ</t>
    </rPh>
    <rPh sb="17" eb="19">
      <t>ケイヤク</t>
    </rPh>
    <rPh sb="25" eb="26">
      <t>カギ</t>
    </rPh>
    <rPh sb="35" eb="38">
      <t>コウボセイ</t>
    </rPh>
    <rPh sb="41" eb="43">
      <t>ズイイ</t>
    </rPh>
    <rPh sb="43" eb="45">
      <t>ケイヤク</t>
    </rPh>
    <rPh sb="46" eb="47">
      <t>ノゾ</t>
    </rPh>
    <phoneticPr fontId="2"/>
  </si>
  <si>
    <t>-</t>
  </si>
  <si>
    <t>（単位：千円、％、人）</t>
    <rPh sb="1" eb="3">
      <t>タンイ</t>
    </rPh>
    <rPh sb="4" eb="5">
      <t>セン</t>
    </rPh>
    <rPh sb="5" eb="6">
      <t>エン</t>
    </rPh>
    <rPh sb="9" eb="10">
      <t>ヒト</t>
    </rPh>
    <phoneticPr fontId="2"/>
  </si>
  <si>
    <t>（公信）北海道・ロシア極東医療交流基金</t>
    <rPh sb="1" eb="2">
      <t>コウ</t>
    </rPh>
    <rPh sb="2" eb="3">
      <t>シン</t>
    </rPh>
    <rPh sb="4" eb="7">
      <t>ホッカイドウ</t>
    </rPh>
    <rPh sb="11" eb="13">
      <t>キョクトウ</t>
    </rPh>
    <rPh sb="13" eb="15">
      <t>イリョウ</t>
    </rPh>
    <rPh sb="15" eb="17">
      <t>コウリュウ</t>
    </rPh>
    <rPh sb="17" eb="19">
      <t>キキン</t>
    </rPh>
    <phoneticPr fontId="2"/>
  </si>
  <si>
    <t>(公財)はまなす財団</t>
    <rPh sb="1" eb="2">
      <t>コウ</t>
    </rPh>
    <rPh sb="2" eb="3">
      <t>ザイ</t>
    </rPh>
    <rPh sb="8" eb="10">
      <t>ザイダン</t>
    </rPh>
    <phoneticPr fontId="2"/>
  </si>
  <si>
    <t>(公財)北海道科学技術総合振興センター</t>
    <rPh sb="1" eb="2">
      <t>コウ</t>
    </rPh>
    <rPh sb="2" eb="3">
      <t>ザイ</t>
    </rPh>
    <rPh sb="4" eb="7">
      <t>ホッカイドウ</t>
    </rPh>
    <rPh sb="7" eb="9">
      <t>カガク</t>
    </rPh>
    <rPh sb="9" eb="11">
      <t>ギジュツ</t>
    </rPh>
    <rPh sb="11" eb="13">
      <t>ソウゴウ</t>
    </rPh>
    <rPh sb="13" eb="15">
      <t>シンコウ</t>
    </rPh>
    <phoneticPr fontId="2"/>
  </si>
  <si>
    <t>(公社)北海道交通安全推進委員会</t>
    <rPh sb="1" eb="3">
      <t>コウシャ</t>
    </rPh>
    <rPh sb="4" eb="7">
      <t>ホッカイドウ</t>
    </rPh>
    <rPh sb="7" eb="9">
      <t>コウツウ</t>
    </rPh>
    <rPh sb="9" eb="11">
      <t>アンゼン</t>
    </rPh>
    <rPh sb="11" eb="13">
      <t>スイシン</t>
    </rPh>
    <rPh sb="13" eb="16">
      <t>イインカイ</t>
    </rPh>
    <phoneticPr fontId="2"/>
  </si>
  <si>
    <t>(公財)函館地域産業振興財団</t>
    <rPh sb="1" eb="2">
      <t>コウ</t>
    </rPh>
    <rPh sb="2" eb="3">
      <t>ザイ</t>
    </rPh>
    <rPh sb="4" eb="6">
      <t>ハコダテ</t>
    </rPh>
    <rPh sb="6" eb="8">
      <t>チイキ</t>
    </rPh>
    <rPh sb="8" eb="10">
      <t>サンギョウ</t>
    </rPh>
    <rPh sb="10" eb="12">
      <t>シンコウ</t>
    </rPh>
    <rPh sb="12" eb="14">
      <t>ザイダン</t>
    </rPh>
    <phoneticPr fontId="2"/>
  </si>
  <si>
    <t>(公財)ＰＭＦ組織委員会</t>
    <rPh sb="1" eb="2">
      <t>コウ</t>
    </rPh>
    <rPh sb="2" eb="3">
      <t>ザイ</t>
    </rPh>
    <rPh sb="7" eb="9">
      <t>ソシキ</t>
    </rPh>
    <rPh sb="9" eb="12">
      <t>イインカイ</t>
    </rPh>
    <phoneticPr fontId="2"/>
  </si>
  <si>
    <t>(公財)札幌がんセミナー</t>
    <rPh sb="1" eb="2">
      <t>コウ</t>
    </rPh>
    <rPh sb="2" eb="3">
      <t>ザイ</t>
    </rPh>
    <rPh sb="4" eb="6">
      <t>サッポロ</t>
    </rPh>
    <phoneticPr fontId="2"/>
  </si>
  <si>
    <t>(公財)北海道中小企業総合支援センター</t>
    <rPh sb="1" eb="2">
      <t>コウ</t>
    </rPh>
    <rPh sb="2" eb="3">
      <t>ザイ</t>
    </rPh>
    <rPh sb="4" eb="7">
      <t>ホッカイドウ</t>
    </rPh>
    <rPh sb="7" eb="9">
      <t>チュウショウ</t>
    </rPh>
    <rPh sb="9" eb="11">
      <t>キギョウ</t>
    </rPh>
    <rPh sb="11" eb="13">
      <t>ソウゴウ</t>
    </rPh>
    <rPh sb="13" eb="15">
      <t>シエン</t>
    </rPh>
    <phoneticPr fontId="2"/>
  </si>
  <si>
    <t>(公財)新千歳空港周辺環境整備財団</t>
    <rPh sb="1" eb="2">
      <t>コウ</t>
    </rPh>
    <rPh sb="2" eb="3">
      <t>ザイ</t>
    </rPh>
    <rPh sb="4" eb="7">
      <t>シンチトセ</t>
    </rPh>
    <rPh sb="7" eb="9">
      <t>クウコウ</t>
    </rPh>
    <rPh sb="9" eb="11">
      <t>シュウヘン</t>
    </rPh>
    <rPh sb="11" eb="13">
      <t>カンキョウ</t>
    </rPh>
    <rPh sb="13" eb="15">
      <t>セイビ</t>
    </rPh>
    <rPh sb="15" eb="17">
      <t>ザイダン</t>
    </rPh>
    <phoneticPr fontId="2"/>
  </si>
  <si>
    <t>(公財)北海道文化財団</t>
    <rPh sb="1" eb="2">
      <t>コウ</t>
    </rPh>
    <rPh sb="2" eb="3">
      <t>ザイ</t>
    </rPh>
    <rPh sb="4" eb="7">
      <t>ホッカイドウ</t>
    </rPh>
    <rPh sb="7" eb="9">
      <t>ブンカ</t>
    </rPh>
    <rPh sb="9" eb="11">
      <t>ザイダン</t>
    </rPh>
    <phoneticPr fontId="2"/>
  </si>
  <si>
    <t>(公財)北海道精神保健推進協会</t>
    <rPh sb="1" eb="2">
      <t>コウ</t>
    </rPh>
    <rPh sb="2" eb="3">
      <t>ザイ</t>
    </rPh>
    <rPh sb="4" eb="7">
      <t>ホッカイドウ</t>
    </rPh>
    <rPh sb="7" eb="9">
      <t>セイシン</t>
    </rPh>
    <rPh sb="9" eb="11">
      <t>ホケン</t>
    </rPh>
    <rPh sb="11" eb="13">
      <t>スイシン</t>
    </rPh>
    <rPh sb="13" eb="15">
      <t>キョウカイ</t>
    </rPh>
    <phoneticPr fontId="2"/>
  </si>
  <si>
    <t>(公財)北海道健康づくり財団</t>
    <rPh sb="1" eb="2">
      <t>コウ</t>
    </rPh>
    <rPh sb="2" eb="3">
      <t>ザイ</t>
    </rPh>
    <rPh sb="4" eb="7">
      <t>ホッカイドウ</t>
    </rPh>
    <rPh sb="7" eb="9">
      <t>ケンコウ</t>
    </rPh>
    <rPh sb="12" eb="14">
      <t>ザイダン</t>
    </rPh>
    <phoneticPr fontId="2"/>
  </si>
  <si>
    <t>(公財)北海道対がん協会</t>
    <rPh sb="1" eb="2">
      <t>コウ</t>
    </rPh>
    <rPh sb="2" eb="3">
      <t>ザイ</t>
    </rPh>
    <rPh sb="4" eb="7">
      <t>ホッカイドウ</t>
    </rPh>
    <rPh sb="7" eb="8">
      <t>タイ</t>
    </rPh>
    <rPh sb="10" eb="12">
      <t>キョウカイ</t>
    </rPh>
    <phoneticPr fontId="2"/>
  </si>
  <si>
    <t>(社福)北海道社会福祉協議会</t>
    <rPh sb="1" eb="2">
      <t>シャ</t>
    </rPh>
    <rPh sb="2" eb="3">
      <t>フク</t>
    </rPh>
    <rPh sb="4" eb="7">
      <t>d</t>
    </rPh>
    <rPh sb="7" eb="9">
      <t>シャカイ</t>
    </rPh>
    <rPh sb="9" eb="11">
      <t>フクシ</t>
    </rPh>
    <rPh sb="11" eb="14">
      <t>キョウギカイ</t>
    </rPh>
    <phoneticPr fontId="2"/>
  </si>
  <si>
    <t>(公財)道央産業振興財団</t>
    <rPh sb="1" eb="2">
      <t>コウ</t>
    </rPh>
    <rPh sb="2" eb="3">
      <t>ザイ</t>
    </rPh>
    <rPh sb="4" eb="6">
      <t>ドウオウ</t>
    </rPh>
    <rPh sb="6" eb="8">
      <t>サンギョウ</t>
    </rPh>
    <rPh sb="8" eb="10">
      <t>シンコウ</t>
    </rPh>
    <rPh sb="10" eb="12">
      <t>ザイダン</t>
    </rPh>
    <phoneticPr fontId="2"/>
  </si>
  <si>
    <t>(公社)北海道家畜畜産物衛生指導協会</t>
    <rPh sb="1" eb="3">
      <t>コウシャ</t>
    </rPh>
    <rPh sb="4" eb="7">
      <t>ホッカイドウ</t>
    </rPh>
    <rPh sb="7" eb="9">
      <t>カチク</t>
    </rPh>
    <rPh sb="9" eb="12">
      <t>チクサンブツ</t>
    </rPh>
    <rPh sb="12" eb="14">
      <t>エイセイ</t>
    </rPh>
    <rPh sb="14" eb="16">
      <t>シドウ</t>
    </rPh>
    <rPh sb="16" eb="18">
      <t>キョウカイ</t>
    </rPh>
    <phoneticPr fontId="2"/>
  </si>
  <si>
    <t>(公財)北海道農業公社</t>
    <rPh sb="1" eb="2">
      <t>コウ</t>
    </rPh>
    <rPh sb="2" eb="3">
      <t>ザイ</t>
    </rPh>
    <rPh sb="4" eb="7">
      <t>ホッカイドウ</t>
    </rPh>
    <rPh sb="7" eb="9">
      <t>ノウギョウ</t>
    </rPh>
    <rPh sb="9" eb="11">
      <t>コウシャ</t>
    </rPh>
    <phoneticPr fontId="2"/>
  </si>
  <si>
    <t>(公財)北海道暴力追放センター</t>
    <rPh sb="1" eb="2">
      <t>コウ</t>
    </rPh>
    <rPh sb="2" eb="3">
      <t>ザイ</t>
    </rPh>
    <rPh sb="4" eb="7">
      <t>ホッカイドウ</t>
    </rPh>
    <rPh sb="7" eb="9">
      <t>ボウリョク</t>
    </rPh>
    <rPh sb="9" eb="11">
      <t>ツイホウ</t>
    </rPh>
    <phoneticPr fontId="2"/>
  </si>
  <si>
    <t>オホーツク・ガリンコタワー(株)</t>
    <rPh sb="13" eb="16">
      <t>カブ</t>
    </rPh>
    <phoneticPr fontId="2"/>
  </si>
  <si>
    <t>北海道高速鉄道開発(株)</t>
    <rPh sb="0" eb="3">
      <t>ホッカイドウ</t>
    </rPh>
    <rPh sb="3" eb="5">
      <t>コウソク</t>
    </rPh>
    <rPh sb="5" eb="7">
      <t>テツドウ</t>
    </rPh>
    <rPh sb="7" eb="9">
      <t>カイハツ</t>
    </rPh>
    <rPh sb="9" eb="12">
      <t>カブ</t>
    </rPh>
    <phoneticPr fontId="2"/>
  </si>
  <si>
    <t>(公社)北海道私学振興基金協会</t>
    <rPh sb="1" eb="3">
      <t>コウシャ</t>
    </rPh>
    <rPh sb="4" eb="7">
      <t>ホッカイドウ</t>
    </rPh>
    <rPh sb="7" eb="9">
      <t>シガク</t>
    </rPh>
    <rPh sb="9" eb="11">
      <t>シンコウ</t>
    </rPh>
    <rPh sb="11" eb="13">
      <t>キキン</t>
    </rPh>
    <rPh sb="13" eb="15">
      <t>キョウカイ</t>
    </rPh>
    <phoneticPr fontId="2"/>
  </si>
  <si>
    <t>(公社)北海道トラック協会</t>
    <rPh sb="1" eb="3">
      <t>コウシャ</t>
    </rPh>
    <rPh sb="4" eb="7">
      <t>ホッカイドウ</t>
    </rPh>
    <rPh sb="11" eb="13">
      <t>キョウカイ</t>
    </rPh>
    <phoneticPr fontId="2"/>
  </si>
  <si>
    <t>(公財)ツール・ド・北海道協会</t>
    <rPh sb="1" eb="2">
      <t>コウ</t>
    </rPh>
    <rPh sb="2" eb="3">
      <t>ザイ</t>
    </rPh>
    <rPh sb="10" eb="13">
      <t>ホッカイドウ</t>
    </rPh>
    <rPh sb="13" eb="15">
      <t>キョウカイ</t>
    </rPh>
    <phoneticPr fontId="2"/>
  </si>
  <si>
    <t>(公財)北海道青少年育成協会</t>
    <rPh sb="1" eb="2">
      <t>コウ</t>
    </rPh>
    <rPh sb="2" eb="3">
      <t>ザイ</t>
    </rPh>
    <rPh sb="4" eb="7">
      <t>ホッカイドウ</t>
    </rPh>
    <rPh sb="7" eb="10">
      <t>セイショウネン</t>
    </rPh>
    <rPh sb="10" eb="12">
      <t>イクセイ</t>
    </rPh>
    <rPh sb="12" eb="14">
      <t>キョウカイ</t>
    </rPh>
    <phoneticPr fontId="2"/>
  </si>
  <si>
    <t>(公財)北海道地域医療振興財団</t>
    <rPh sb="1" eb="2">
      <t>コウ</t>
    </rPh>
    <rPh sb="2" eb="3">
      <t>ザイ</t>
    </rPh>
    <rPh sb="4" eb="7">
      <t>ホッカイドウ</t>
    </rPh>
    <rPh sb="7" eb="9">
      <t>チイキ</t>
    </rPh>
    <rPh sb="9" eb="11">
      <t>イリョウ</t>
    </rPh>
    <rPh sb="11" eb="13">
      <t>シンコウ</t>
    </rPh>
    <rPh sb="13" eb="15">
      <t>ザイダン</t>
    </rPh>
    <phoneticPr fontId="2"/>
  </si>
  <si>
    <t>(公財)北海道生活衛生営業指導センター</t>
    <rPh sb="1" eb="2">
      <t>コウ</t>
    </rPh>
    <rPh sb="2" eb="3">
      <t>ザイ</t>
    </rPh>
    <rPh sb="4" eb="7">
      <t>ホッカイドウ</t>
    </rPh>
    <rPh sb="7" eb="9">
      <t>セイカツ</t>
    </rPh>
    <rPh sb="9" eb="11">
      <t>エイセイ</t>
    </rPh>
    <rPh sb="11" eb="13">
      <t>エイギョウ</t>
    </rPh>
    <rPh sb="13" eb="15">
      <t>シドウ</t>
    </rPh>
    <phoneticPr fontId="2"/>
  </si>
  <si>
    <t>(公社)北海道ろうあ連盟</t>
    <rPh sb="1" eb="3">
      <t>コウシャ</t>
    </rPh>
    <rPh sb="4" eb="7">
      <t>ホッカイドウ</t>
    </rPh>
    <rPh sb="10" eb="12">
      <t>レンメイ</t>
    </rPh>
    <phoneticPr fontId="2"/>
  </si>
  <si>
    <t>(公社)北海道観光振興機構</t>
    <rPh sb="1" eb="3">
      <t>コウシャ</t>
    </rPh>
    <rPh sb="4" eb="7">
      <t>ホッカイドウ</t>
    </rPh>
    <rPh sb="7" eb="9">
      <t>カンコウ</t>
    </rPh>
    <rPh sb="9" eb="11">
      <t>シンコウ</t>
    </rPh>
    <rPh sb="11" eb="13">
      <t>キコウ</t>
    </rPh>
    <phoneticPr fontId="2"/>
  </si>
  <si>
    <t>(一財)道北地域旭川地場産業振興センター</t>
    <rPh sb="1" eb="2">
      <t>イッ</t>
    </rPh>
    <rPh sb="2" eb="3">
      <t>ザイ</t>
    </rPh>
    <rPh sb="4" eb="6">
      <t>ドウホク</t>
    </rPh>
    <rPh sb="6" eb="8">
      <t>チイキ</t>
    </rPh>
    <rPh sb="8" eb="10">
      <t>アサヒカワ</t>
    </rPh>
    <rPh sb="10" eb="12">
      <t>ジバ</t>
    </rPh>
    <rPh sb="12" eb="14">
      <t>サンギョウ</t>
    </rPh>
    <rPh sb="14" eb="16">
      <t>シンコウ</t>
    </rPh>
    <phoneticPr fontId="2"/>
  </si>
  <si>
    <t>(公財)室蘭テクノセンター</t>
    <rPh sb="1" eb="2">
      <t>コウ</t>
    </rPh>
    <rPh sb="2" eb="3">
      <t>ザイ</t>
    </rPh>
    <rPh sb="4" eb="6">
      <t>ムロラン</t>
    </rPh>
    <phoneticPr fontId="2"/>
  </si>
  <si>
    <t>(一財)札幌産業流通振興協会</t>
    <rPh sb="1" eb="2">
      <t>イッ</t>
    </rPh>
    <rPh sb="2" eb="3">
      <t>ザイ</t>
    </rPh>
    <rPh sb="4" eb="6">
      <t>サッポロ</t>
    </rPh>
    <rPh sb="6" eb="8">
      <t>サンギョウ</t>
    </rPh>
    <rPh sb="8" eb="10">
      <t>リュウツウ</t>
    </rPh>
    <rPh sb="10" eb="12">
      <t>シンコウ</t>
    </rPh>
    <rPh sb="12" eb="14">
      <t>キョウカイ</t>
    </rPh>
    <phoneticPr fontId="2"/>
  </si>
  <si>
    <t>(一財)北海道勤労者信用基金協会</t>
    <rPh sb="1" eb="2">
      <t>イチ</t>
    </rPh>
    <rPh sb="2" eb="3">
      <t>ザイ</t>
    </rPh>
    <rPh sb="4" eb="7">
      <t>ホッカイドウ</t>
    </rPh>
    <rPh sb="7" eb="10">
      <t>キンロウシャ</t>
    </rPh>
    <rPh sb="10" eb="12">
      <t>シンヨウ</t>
    </rPh>
    <rPh sb="12" eb="14">
      <t>キキン</t>
    </rPh>
    <rPh sb="14" eb="16">
      <t>キョウカイ</t>
    </rPh>
    <phoneticPr fontId="2"/>
  </si>
  <si>
    <t>建設部</t>
    <rPh sb="0" eb="3">
      <t>ケンセツブ</t>
    </rPh>
    <phoneticPr fontId="2"/>
  </si>
  <si>
    <t>(公社)北海道酪農検定検査協会</t>
    <rPh sb="1" eb="3">
      <t>コウシャ</t>
    </rPh>
    <rPh sb="4" eb="7">
      <t>ホッカイドウ</t>
    </rPh>
    <rPh sb="7" eb="9">
      <t>ラクノウ</t>
    </rPh>
    <rPh sb="9" eb="11">
      <t>ケンテイ</t>
    </rPh>
    <rPh sb="11" eb="13">
      <t>ケンサ</t>
    </rPh>
    <rPh sb="13" eb="15">
      <t>キョウカイ</t>
    </rPh>
    <phoneticPr fontId="2"/>
  </si>
  <si>
    <t>(公社)北海道畜産物価格安定基金協会</t>
    <rPh sb="1" eb="3">
      <t>コウシャ</t>
    </rPh>
    <rPh sb="4" eb="7">
      <t>ホッカイドウ</t>
    </rPh>
    <rPh sb="7" eb="10">
      <t>チクサンブツ</t>
    </rPh>
    <rPh sb="10" eb="12">
      <t>カカク</t>
    </rPh>
    <rPh sb="12" eb="14">
      <t>アンテイ</t>
    </rPh>
    <rPh sb="14" eb="16">
      <t>キキン</t>
    </rPh>
    <rPh sb="16" eb="18">
      <t>キョウカイ</t>
    </rPh>
    <phoneticPr fontId="2"/>
  </si>
  <si>
    <t>(一社)北海道軽種馬振興公社</t>
    <rPh sb="1" eb="3">
      <t>イッシャ</t>
    </rPh>
    <rPh sb="4" eb="7">
      <t>ホッカイドウ</t>
    </rPh>
    <rPh sb="7" eb="8">
      <t>ケイ</t>
    </rPh>
    <rPh sb="8" eb="9">
      <t>シュ</t>
    </rPh>
    <rPh sb="9" eb="10">
      <t>マ</t>
    </rPh>
    <rPh sb="10" eb="12">
      <t>シンコウ</t>
    </rPh>
    <rPh sb="12" eb="14">
      <t>コウシャ</t>
    </rPh>
    <phoneticPr fontId="2"/>
  </si>
  <si>
    <t>(一財)北海道建設技術センター</t>
    <rPh sb="1" eb="2">
      <t>イッ</t>
    </rPh>
    <rPh sb="2" eb="3">
      <t>ザイ</t>
    </rPh>
    <rPh sb="4" eb="7">
      <t>ホッカイドウ</t>
    </rPh>
    <rPh sb="7" eb="9">
      <t>ケンセツ</t>
    </rPh>
    <rPh sb="9" eb="11">
      <t>ギジュツ</t>
    </rPh>
    <phoneticPr fontId="2"/>
  </si>
  <si>
    <t>(公財)北海道学校保健会</t>
    <rPh sb="1" eb="2">
      <t>コウ</t>
    </rPh>
    <rPh sb="2" eb="3">
      <t>ザイ</t>
    </rPh>
    <rPh sb="4" eb="7">
      <t>ホッカイドウ</t>
    </rPh>
    <rPh sb="7" eb="9">
      <t>ガッコウ</t>
    </rPh>
    <rPh sb="9" eb="11">
      <t>ホケン</t>
    </rPh>
    <rPh sb="11" eb="12">
      <t>カイ</t>
    </rPh>
    <phoneticPr fontId="2"/>
  </si>
  <si>
    <t>(公財)とかち財団</t>
    <rPh sb="1" eb="2">
      <t>コウ</t>
    </rPh>
    <rPh sb="2" eb="3">
      <t>ザイ</t>
    </rPh>
    <rPh sb="7" eb="9">
      <t>ザイダン</t>
    </rPh>
    <phoneticPr fontId="2"/>
  </si>
  <si>
    <t>(公社)北海道国際交流・協力総合センター</t>
    <rPh sb="2" eb="3">
      <t>シャ</t>
    </rPh>
    <rPh sb="4" eb="7">
      <t>ホッカイドウ</t>
    </rPh>
    <rPh sb="7" eb="9">
      <t>コクサイ</t>
    </rPh>
    <rPh sb="9" eb="11">
      <t>コウリュウ</t>
    </rPh>
    <rPh sb="12" eb="14">
      <t>キョウリョク</t>
    </rPh>
    <rPh sb="14" eb="16">
      <t>ソウゴウ</t>
    </rPh>
    <phoneticPr fontId="2"/>
  </si>
  <si>
    <t>(一財)札幌勤労者職業福祉センター</t>
    <rPh sb="1" eb="2">
      <t>イチ</t>
    </rPh>
    <rPh sb="2" eb="3">
      <t>ザイ</t>
    </rPh>
    <rPh sb="4" eb="6">
      <t>サッポロ</t>
    </rPh>
    <rPh sb="6" eb="9">
      <t>キンロウシャ</t>
    </rPh>
    <rPh sb="9" eb="11">
      <t>ショクギョウ</t>
    </rPh>
    <rPh sb="11" eb="13">
      <t>フクシ</t>
    </rPh>
    <phoneticPr fontId="2"/>
  </si>
  <si>
    <t>道南いさりび鉄道(株)</t>
    <rPh sb="0" eb="2">
      <t>ドウナン</t>
    </rPh>
    <rPh sb="6" eb="8">
      <t>テツドウ</t>
    </rPh>
    <rPh sb="8" eb="11">
      <t>カブ</t>
    </rPh>
    <phoneticPr fontId="2"/>
  </si>
  <si>
    <t xml:space="preserve">総務部
</t>
    <rPh sb="0" eb="3">
      <t>ソウムブ</t>
    </rPh>
    <phoneticPr fontId="2"/>
  </si>
  <si>
    <t xml:space="preserve">建設部
</t>
    <rPh sb="0" eb="3">
      <t>ケンセツブ</t>
    </rPh>
    <phoneticPr fontId="2"/>
  </si>
  <si>
    <t>(株)コンサドーレ</t>
    <rPh sb="0" eb="3">
      <t>カブ</t>
    </rPh>
    <phoneticPr fontId="2"/>
  </si>
  <si>
    <t>(公社）北海道栽培漁業振興公社</t>
    <rPh sb="0" eb="4">
      <t>コウシャ</t>
    </rPh>
    <rPh sb="4" eb="7">
      <t>ホッカイドウ</t>
    </rPh>
    <rPh sb="7" eb="9">
      <t>サイバイ</t>
    </rPh>
    <rPh sb="9" eb="11">
      <t>ギョギョウ</t>
    </rPh>
    <rPh sb="11" eb="13">
      <t>シンコウ</t>
    </rPh>
    <rPh sb="13" eb="15">
      <t>コウシャ</t>
    </rPh>
    <phoneticPr fontId="2"/>
  </si>
  <si>
    <t>(公財)アイヌ民族文化財団</t>
    <rPh sb="1" eb="2">
      <t>コウ</t>
    </rPh>
    <rPh sb="2" eb="3">
      <t>ザイ</t>
    </rPh>
    <rPh sb="7" eb="9">
      <t>ミンゾク</t>
    </rPh>
    <rPh sb="9" eb="11">
      <t>ブンカ</t>
    </rPh>
    <rPh sb="11" eb="13">
      <t>ザイダン</t>
    </rPh>
    <phoneticPr fontId="2"/>
  </si>
  <si>
    <t>（公社）北海道アイヌ協会</t>
    <rPh sb="1" eb="3">
      <t>コウシャ</t>
    </rPh>
    <rPh sb="4" eb="7">
      <t>ホッカイドウ</t>
    </rPh>
    <rPh sb="10" eb="12">
      <t>キョウカイ</t>
    </rPh>
    <phoneticPr fontId="2"/>
  </si>
  <si>
    <t>－</t>
    <phoneticPr fontId="2"/>
  </si>
  <si>
    <t>道出資 
出捐額
(A)</t>
    <rPh sb="0" eb="1">
      <t>ドウ</t>
    </rPh>
    <rPh sb="1" eb="3">
      <t>シュッシ</t>
    </rPh>
    <rPh sb="5" eb="6">
      <t>デ</t>
    </rPh>
    <rPh sb="6" eb="7">
      <t>エン</t>
    </rPh>
    <rPh sb="7" eb="8">
      <t>ガク</t>
    </rPh>
    <phoneticPr fontId="2"/>
  </si>
  <si>
    <t>基本財産等
の合計額
(B)</t>
    <rPh sb="0" eb="2">
      <t>キホン</t>
    </rPh>
    <rPh sb="2" eb="4">
      <t>ザイサン</t>
    </rPh>
    <rPh sb="4" eb="5">
      <t>トウ</t>
    </rPh>
    <rPh sb="7" eb="10">
      <t>ゴウケイガク</t>
    </rPh>
    <phoneticPr fontId="2"/>
  </si>
  <si>
    <t>道費
補助金
(D)</t>
    <rPh sb="0" eb="2">
      <t>ドウヒ</t>
    </rPh>
    <rPh sb="3" eb="6">
      <t>ホジョキン</t>
    </rPh>
    <phoneticPr fontId="2"/>
  </si>
  <si>
    <t>補助金
比　率
(F=D/E)</t>
    <rPh sb="0" eb="3">
      <t>ホジョキン</t>
    </rPh>
    <rPh sb="4" eb="5">
      <t>ヒ</t>
    </rPh>
    <rPh sb="6" eb="7">
      <t>リツ</t>
    </rPh>
    <phoneticPr fontId="2"/>
  </si>
  <si>
    <t>道出資
比　率
(C=A/B)</t>
    <rPh sb="0" eb="1">
      <t>ドウ</t>
    </rPh>
    <rPh sb="1" eb="3">
      <t>シュッシ</t>
    </rPh>
    <rPh sb="4" eb="5">
      <t>ヒ</t>
    </rPh>
    <rPh sb="6" eb="7">
      <t>リツ</t>
    </rPh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</si>
  <si>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</si>
  <si>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</si>
  <si>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</si>
  <si>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</si>
  <si>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ｰ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</si>
  <si>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</si>
  <si>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</si>
  <si>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</si>
  <si>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</si>
  <si>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</si>
  <si>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ｰ</t>
    <phoneticPr fontId="2"/>
  </si>
  <si>
    <t>－</t>
    <phoneticPr fontId="2"/>
  </si>
  <si>
    <t>－</t>
    <phoneticPr fontId="2"/>
  </si>
  <si>
    <t>－</t>
    <phoneticPr fontId="2"/>
  </si>
  <si>
    <t>団　　体　　名</t>
    <rPh sb="0" eb="1">
      <t>ダン</t>
    </rPh>
    <rPh sb="3" eb="4">
      <t>カラダ</t>
    </rPh>
    <rPh sb="6" eb="7">
      <t>メイ</t>
    </rPh>
    <phoneticPr fontId="2"/>
  </si>
  <si>
    <t>総　合
政策部</t>
    <phoneticPr fontId="2"/>
  </si>
  <si>
    <t>保　健
福祉部</t>
    <rPh sb="0" eb="1">
      <t>タモツ</t>
    </rPh>
    <rPh sb="2" eb="3">
      <t>ケン</t>
    </rPh>
    <rPh sb="4" eb="7">
      <t>フクシブ</t>
    </rPh>
    <phoneticPr fontId="2"/>
  </si>
  <si>
    <t>環　境
生活部</t>
    <rPh sb="0" eb="1">
      <t>ワ</t>
    </rPh>
    <rPh sb="2" eb="3">
      <t>サカイ</t>
    </rPh>
    <rPh sb="4" eb="7">
      <t>セイカツブ</t>
    </rPh>
    <phoneticPr fontId="2"/>
  </si>
  <si>
    <t xml:space="preserve">水　産
林務部
</t>
    <rPh sb="0" eb="1">
      <t>ミズ</t>
    </rPh>
    <rPh sb="2" eb="3">
      <t>サン</t>
    </rPh>
    <rPh sb="4" eb="7">
      <t>リンムブ</t>
    </rPh>
    <phoneticPr fontId="2"/>
  </si>
  <si>
    <t xml:space="preserve">道　警
本　部
</t>
    <rPh sb="0" eb="1">
      <t>ドウ</t>
    </rPh>
    <rPh sb="2" eb="3">
      <t>ケイ</t>
    </rPh>
    <rPh sb="4" eb="5">
      <t>ホン</t>
    </rPh>
    <rPh sb="6" eb="7">
      <t>ブ</t>
    </rPh>
    <phoneticPr fontId="2"/>
  </si>
  <si>
    <t>総　合
政策部</t>
    <rPh sb="0" eb="1">
      <t>ソウ</t>
    </rPh>
    <rPh sb="2" eb="3">
      <t>ゴウ</t>
    </rPh>
    <rPh sb="4" eb="6">
      <t>セイサク</t>
    </rPh>
    <rPh sb="6" eb="7">
      <t>ブ</t>
    </rPh>
    <phoneticPr fontId="2"/>
  </si>
  <si>
    <t>＊</t>
    <phoneticPr fontId="2"/>
  </si>
  <si>
    <t>＊</t>
    <phoneticPr fontId="2"/>
  </si>
  <si>
    <t>＊</t>
    <phoneticPr fontId="2"/>
  </si>
  <si>
    <t>＊</t>
    <phoneticPr fontId="2"/>
  </si>
  <si>
    <t>＊</t>
    <phoneticPr fontId="2"/>
  </si>
  <si>
    <t>＊</t>
    <phoneticPr fontId="2"/>
  </si>
  <si>
    <t>＊</t>
    <phoneticPr fontId="2"/>
  </si>
  <si>
    <t>＊</t>
    <phoneticPr fontId="2"/>
  </si>
  <si>
    <t>＊</t>
    <phoneticPr fontId="2"/>
  </si>
  <si>
    <t>＊</t>
    <phoneticPr fontId="2"/>
  </si>
  <si>
    <t>COUNT</t>
    <phoneticPr fontId="2"/>
  </si>
  <si>
    <t>所管部局（課）</t>
    <rPh sb="0" eb="1">
      <t>ショ</t>
    </rPh>
    <rPh sb="1" eb="2">
      <t>カン</t>
    </rPh>
    <rPh sb="2" eb="3">
      <t>ブ</t>
    </rPh>
    <rPh sb="3" eb="4">
      <t>キョク</t>
    </rPh>
    <rPh sb="5" eb="6">
      <t>カ</t>
    </rPh>
    <phoneticPr fontId="2"/>
  </si>
  <si>
    <t>地域政策課</t>
    <rPh sb="0" eb="2">
      <t>チイキ</t>
    </rPh>
    <rPh sb="2" eb="5">
      <t>セイサクカ</t>
    </rPh>
    <phoneticPr fontId="2"/>
  </si>
  <si>
    <t>交通企画課</t>
    <rPh sb="0" eb="2">
      <t>コウツウ</t>
    </rPh>
    <rPh sb="2" eb="5">
      <t>キカクカ</t>
    </rPh>
    <phoneticPr fontId="2"/>
  </si>
  <si>
    <t>学　事　課</t>
    <rPh sb="0" eb="1">
      <t>ガク</t>
    </rPh>
    <rPh sb="2" eb="3">
      <t>コト</t>
    </rPh>
    <rPh sb="4" eb="5">
      <t>カ</t>
    </rPh>
    <phoneticPr fontId="2"/>
  </si>
  <si>
    <t>国　際　課</t>
    <rPh sb="0" eb="1">
      <t>クニ</t>
    </rPh>
    <rPh sb="2" eb="3">
      <t>サイ</t>
    </rPh>
    <rPh sb="4" eb="5">
      <t>カ</t>
    </rPh>
    <phoneticPr fontId="2"/>
  </si>
  <si>
    <t>航　空　課</t>
    <rPh sb="0" eb="1">
      <t>ワタル</t>
    </rPh>
    <rPh sb="2" eb="3">
      <t>ソラ</t>
    </rPh>
    <rPh sb="4" eb="5">
      <t>カ</t>
    </rPh>
    <phoneticPr fontId="2"/>
  </si>
  <si>
    <t>アイヌ政策課</t>
    <rPh sb="3" eb="6">
      <t>セイサクカ</t>
    </rPh>
    <phoneticPr fontId="2"/>
  </si>
  <si>
    <t>文化振興課</t>
    <rPh sb="0" eb="2">
      <t>ブンカ</t>
    </rPh>
    <rPh sb="2" eb="5">
      <t>シンコウカ</t>
    </rPh>
    <phoneticPr fontId="2"/>
  </si>
  <si>
    <t>ｽﾎﾟｰﾂ振興課</t>
    <rPh sb="5" eb="8">
      <t>シンコウカ</t>
    </rPh>
    <phoneticPr fontId="2"/>
  </si>
  <si>
    <t>道民生活課</t>
    <rPh sb="0" eb="2">
      <t>ドウミン</t>
    </rPh>
    <rPh sb="2" eb="5">
      <t>セイカツカ</t>
    </rPh>
    <phoneticPr fontId="2"/>
  </si>
  <si>
    <t>地域医療課</t>
    <rPh sb="0" eb="2">
      <t>チイキ</t>
    </rPh>
    <rPh sb="2" eb="5">
      <t>イリョウカ</t>
    </rPh>
    <phoneticPr fontId="2"/>
  </si>
  <si>
    <t>障がい者保健福祉課</t>
    <rPh sb="0" eb="1">
      <t>ショウ</t>
    </rPh>
    <rPh sb="3" eb="4">
      <t>シャ</t>
    </rPh>
    <rPh sb="4" eb="6">
      <t>ホケン</t>
    </rPh>
    <rPh sb="6" eb="9">
      <t>フクシカ</t>
    </rPh>
    <phoneticPr fontId="2"/>
  </si>
  <si>
    <t>地域保健課</t>
    <rPh sb="0" eb="2">
      <t>チイキ</t>
    </rPh>
    <rPh sb="2" eb="5">
      <t>ホケンカ</t>
    </rPh>
    <phoneticPr fontId="2"/>
  </si>
  <si>
    <t>食品衛生課</t>
    <rPh sb="0" eb="2">
      <t>ショクヒン</t>
    </rPh>
    <rPh sb="2" eb="5">
      <t>エイセイカ</t>
    </rPh>
    <phoneticPr fontId="2"/>
  </si>
  <si>
    <t>地域福祉課</t>
    <rPh sb="0" eb="2">
      <t>チイキ</t>
    </rPh>
    <rPh sb="2" eb="5">
      <t>フクシカ</t>
    </rPh>
    <phoneticPr fontId="2"/>
  </si>
  <si>
    <t>中小企業課</t>
    <rPh sb="0" eb="2">
      <t>チュウショウ</t>
    </rPh>
    <rPh sb="2" eb="5">
      <t>キギョウカ</t>
    </rPh>
    <phoneticPr fontId="2"/>
  </si>
  <si>
    <t>産業振興課</t>
    <rPh sb="0" eb="2">
      <t>サンギョウ</t>
    </rPh>
    <rPh sb="2" eb="5">
      <t>シンコウカ</t>
    </rPh>
    <phoneticPr fontId="2"/>
  </si>
  <si>
    <t>食品政策課</t>
    <rPh sb="0" eb="2">
      <t>ショクヒン</t>
    </rPh>
    <rPh sb="2" eb="4">
      <t>セイサク</t>
    </rPh>
    <rPh sb="4" eb="5">
      <t>カ</t>
    </rPh>
    <phoneticPr fontId="2"/>
  </si>
  <si>
    <t>農産振興課</t>
    <rPh sb="0" eb="2">
      <t>ノウサン</t>
    </rPh>
    <rPh sb="2" eb="5">
      <t>シンコウカ</t>
    </rPh>
    <phoneticPr fontId="2"/>
  </si>
  <si>
    <t>畜産振興課</t>
    <rPh sb="0" eb="2">
      <t>チクサン</t>
    </rPh>
    <rPh sb="2" eb="5">
      <t>シンコウカ</t>
    </rPh>
    <phoneticPr fontId="2"/>
  </si>
  <si>
    <t>農　政　課</t>
    <rPh sb="0" eb="1">
      <t>ノウ</t>
    </rPh>
    <rPh sb="2" eb="3">
      <t>セイ</t>
    </rPh>
    <rPh sb="4" eb="5">
      <t>カ</t>
    </rPh>
    <phoneticPr fontId="2"/>
  </si>
  <si>
    <t>競馬事業室</t>
    <rPh sb="0" eb="2">
      <t>ケイバ</t>
    </rPh>
    <rPh sb="2" eb="5">
      <t>ジギョウシツ</t>
    </rPh>
    <phoneticPr fontId="2"/>
  </si>
  <si>
    <t>農業経営課</t>
    <rPh sb="0" eb="2">
      <t>ノウギョウ</t>
    </rPh>
    <rPh sb="2" eb="5">
      <t>ケイエイカ</t>
    </rPh>
    <phoneticPr fontId="2"/>
  </si>
  <si>
    <t>水産振興課</t>
    <rPh sb="0" eb="2">
      <t>スイサン</t>
    </rPh>
    <rPh sb="2" eb="5">
      <t>シンコウカ</t>
    </rPh>
    <phoneticPr fontId="2"/>
  </si>
  <si>
    <t>建設管理課</t>
    <rPh sb="0" eb="2">
      <t>ケンセツ</t>
    </rPh>
    <rPh sb="2" eb="5">
      <t>カンリカ</t>
    </rPh>
    <phoneticPr fontId="2"/>
  </si>
  <si>
    <t>総　務　課</t>
    <rPh sb="0" eb="1">
      <t>ソウ</t>
    </rPh>
    <rPh sb="2" eb="3">
      <t>ツトム</t>
    </rPh>
    <rPh sb="4" eb="5">
      <t>カ</t>
    </rPh>
    <phoneticPr fontId="2"/>
  </si>
  <si>
    <t>住　宅　課</t>
    <rPh sb="0" eb="1">
      <t>ジュウ</t>
    </rPh>
    <rPh sb="2" eb="3">
      <t>タク</t>
    </rPh>
    <rPh sb="4" eb="5">
      <t>カ</t>
    </rPh>
    <phoneticPr fontId="2"/>
  </si>
  <si>
    <t>健康・体育課</t>
    <rPh sb="0" eb="2">
      <t>ケンコウ</t>
    </rPh>
    <rPh sb="3" eb="5">
      <t>タイイク</t>
    </rPh>
    <rPh sb="5" eb="6">
      <t>カ</t>
    </rPh>
    <phoneticPr fontId="2"/>
  </si>
  <si>
    <t>捜査第４課</t>
    <rPh sb="0" eb="2">
      <t>ソウサ</t>
    </rPh>
    <rPh sb="2" eb="3">
      <t>ダイ</t>
    </rPh>
    <rPh sb="4" eb="5">
      <t>カ</t>
    </rPh>
    <phoneticPr fontId="2"/>
  </si>
  <si>
    <t>現在の出資、出えんの状況等</t>
    <rPh sb="0" eb="2">
      <t>ゲンザイ</t>
    </rPh>
    <rPh sb="3" eb="5">
      <t>シュッシ</t>
    </rPh>
    <rPh sb="6" eb="7">
      <t>シュツ</t>
    </rPh>
    <rPh sb="10" eb="12">
      <t>ジョウキョウ</t>
    </rPh>
    <rPh sb="12" eb="13">
      <t>トウ</t>
    </rPh>
    <phoneticPr fontId="2"/>
  </si>
  <si>
    <t>循環型社会推進課</t>
    <rPh sb="0" eb="3">
      <t>ジュンカンガタ</t>
    </rPh>
    <rPh sb="3" eb="5">
      <t>シャカイ</t>
    </rPh>
    <rPh sb="5" eb="8">
      <t>スイシンカ</t>
    </rPh>
    <phoneticPr fontId="2"/>
  </si>
  <si>
    <t>雇用労政課</t>
    <rPh sb="0" eb="2">
      <t>コヨウ</t>
    </rPh>
    <rPh sb="2" eb="5">
      <t>ロウセイカ</t>
    </rPh>
    <phoneticPr fontId="2"/>
  </si>
  <si>
    <t>食品政策課</t>
    <rPh sb="0" eb="2">
      <t>ショクヒン</t>
    </rPh>
    <rPh sb="2" eb="5">
      <t>セイサクカ</t>
    </rPh>
    <phoneticPr fontId="2"/>
  </si>
  <si>
    <t>都市計画課</t>
    <rPh sb="0" eb="2">
      <t>トシ</t>
    </rPh>
    <rPh sb="2" eb="5">
      <t>ケイカクカ</t>
    </rPh>
    <phoneticPr fontId="2"/>
  </si>
  <si>
    <t>－</t>
    <phoneticPr fontId="2"/>
  </si>
  <si>
    <t>－</t>
    <phoneticPr fontId="2"/>
  </si>
  <si>
    <t>－</t>
    <phoneticPr fontId="2"/>
  </si>
  <si>
    <t>科学技術振興課</t>
    <rPh sb="0" eb="2">
      <t>カガク</t>
    </rPh>
    <rPh sb="2" eb="4">
      <t>ギジュツ</t>
    </rPh>
    <rPh sb="4" eb="6">
      <t>シンコウ</t>
    </rPh>
    <rPh sb="6" eb="7">
      <t>カ</t>
    </rPh>
    <phoneticPr fontId="2"/>
  </si>
  <si>
    <t>－</t>
    <phoneticPr fontId="2"/>
  </si>
  <si>
    <t>＊</t>
    <phoneticPr fontId="2"/>
  </si>
  <si>
    <t>－</t>
    <phoneticPr fontId="2"/>
  </si>
  <si>
    <t>＊</t>
    <phoneticPr fontId="2"/>
  </si>
  <si>
    <t>＊</t>
    <phoneticPr fontId="2"/>
  </si>
  <si>
    <t>＊</t>
    <phoneticPr fontId="2"/>
  </si>
  <si>
    <t>(公財)北海道障がい者スポーツ協会</t>
    <phoneticPr fontId="2"/>
  </si>
  <si>
    <t>－</t>
    <phoneticPr fontId="2"/>
  </si>
  <si>
    <t>(公社)北海道農産基金協会</t>
    <rPh sb="1" eb="3">
      <t>コウシャ</t>
    </rPh>
    <rPh sb="4" eb="7">
      <t>ホッカイドウ</t>
    </rPh>
    <rPh sb="7" eb="9">
      <t>ノウサン</t>
    </rPh>
    <rPh sb="9" eb="11">
      <t>キキン</t>
    </rPh>
    <rPh sb="11" eb="13">
      <t>キョウカイ</t>
    </rPh>
    <phoneticPr fontId="2"/>
  </si>
  <si>
    <t>（一社）北海道農産協会</t>
    <rPh sb="1" eb="2">
      <t>イチ</t>
    </rPh>
    <rPh sb="2" eb="3">
      <t>シャ</t>
    </rPh>
    <rPh sb="4" eb="7">
      <t>ホッカイドウ</t>
    </rPh>
    <rPh sb="7" eb="9">
      <t>ノウサン</t>
    </rPh>
    <rPh sb="9" eb="11">
      <t>キョウカイ</t>
    </rPh>
    <phoneticPr fontId="2"/>
  </si>
  <si>
    <t>(公財)オホーツク財団</t>
    <rPh sb="1" eb="2">
      <t>コウ</t>
    </rPh>
    <rPh sb="2" eb="3">
      <t>ザイ</t>
    </rPh>
    <rPh sb="9" eb="11">
      <t>ザイダン</t>
    </rPh>
    <phoneticPr fontId="2"/>
  </si>
  <si>
    <t>－</t>
  </si>
  <si>
    <t>－</t>
    <phoneticPr fontId="2"/>
  </si>
  <si>
    <t>北海道商店街振興組合連合会</t>
    <rPh sb="0" eb="3">
      <t>ホッカイドウ</t>
    </rPh>
    <rPh sb="3" eb="5">
      <t>ショウテン</t>
    </rPh>
    <rPh sb="5" eb="6">
      <t>ガイ</t>
    </rPh>
    <rPh sb="6" eb="8">
      <t>シンコウ</t>
    </rPh>
    <rPh sb="8" eb="10">
      <t>クミアイ</t>
    </rPh>
    <rPh sb="10" eb="13">
      <t>レンゴウカイ</t>
    </rPh>
    <phoneticPr fontId="2"/>
  </si>
  <si>
    <t>＊</t>
  </si>
  <si>
    <t>職員
派遣</t>
    <rPh sb="0" eb="2">
      <t>ショクイン</t>
    </rPh>
    <rPh sb="3" eb="5">
      <t>ハケン</t>
    </rPh>
    <phoneticPr fontId="2"/>
  </si>
  <si>
    <t>国際経済課</t>
    <rPh sb="0" eb="2">
      <t>コクサイ</t>
    </rPh>
    <rPh sb="2" eb="4">
      <t>ケイザイ</t>
    </rPh>
    <rPh sb="4" eb="5">
      <t>カ</t>
    </rPh>
    <phoneticPr fontId="2"/>
  </si>
  <si>
    <t>DX推進課</t>
    <rPh sb="2" eb="5">
      <t>スイシンカ</t>
    </rPh>
    <phoneticPr fontId="2"/>
  </si>
  <si>
    <t>関与団体一覧(令和４年６月１日現在)</t>
    <rPh sb="0" eb="2">
      <t>カンヨ</t>
    </rPh>
    <rPh sb="2" eb="4">
      <t>ダンタイ</t>
    </rPh>
    <rPh sb="4" eb="6">
      <t>イチラン</t>
    </rPh>
    <rPh sb="7" eb="9">
      <t>レイワ</t>
    </rPh>
    <rPh sb="10" eb="11">
      <t>ネン</t>
    </rPh>
    <rPh sb="12" eb="13">
      <t>ツキ</t>
    </rPh>
    <rPh sb="14" eb="15">
      <t>ニチ</t>
    </rPh>
    <rPh sb="15" eb="17">
      <t>ゲンザイ</t>
    </rPh>
    <phoneticPr fontId="2"/>
  </si>
  <si>
    <t>Ｒ3年度の補助金等実績額</t>
    <rPh sb="2" eb="4">
      <t>ネンド</t>
    </rPh>
    <rPh sb="3" eb="4">
      <t>ド</t>
    </rPh>
    <rPh sb="5" eb="8">
      <t>ホジョキン</t>
    </rPh>
    <rPh sb="8" eb="9">
      <t>トウ</t>
    </rPh>
    <rPh sb="9" eb="11">
      <t>ジッセキ</t>
    </rPh>
    <rPh sb="11" eb="12">
      <t>ガク</t>
    </rPh>
    <phoneticPr fontId="2"/>
  </si>
  <si>
    <t>法人のR3期
支出総額
(E)</t>
    <rPh sb="0" eb="2">
      <t>ホウジン</t>
    </rPh>
    <rPh sb="5" eb="6">
      <t>キ</t>
    </rPh>
    <rPh sb="7" eb="9">
      <t>シシュツ</t>
    </rPh>
    <rPh sb="9" eb="11">
      <t>ソウガク</t>
    </rPh>
    <phoneticPr fontId="2"/>
  </si>
  <si>
    <t>北海道公衆衛生協会</t>
    <phoneticPr fontId="2"/>
  </si>
  <si>
    <t>地域保健課</t>
    <phoneticPr fontId="2"/>
  </si>
  <si>
    <t>-</t>
    <phoneticPr fontId="2"/>
  </si>
  <si>
    <t>観光振興課</t>
    <rPh sb="0" eb="1">
      <t>カン</t>
    </rPh>
    <rPh sb="1" eb="2">
      <t>ヒカリ</t>
    </rPh>
    <rPh sb="2" eb="4">
      <t>シンコウ</t>
    </rPh>
    <rPh sb="4" eb="5">
      <t>カ</t>
    </rPh>
    <phoneticPr fontId="2"/>
  </si>
  <si>
    <t>交通企画課</t>
    <rPh sb="0" eb="2">
      <t>コウツウ</t>
    </rPh>
    <rPh sb="2" eb="4">
      <t>キカク</t>
    </rPh>
    <rPh sb="4" eb="5">
      <t>カ</t>
    </rPh>
    <phoneticPr fontId="2"/>
  </si>
  <si>
    <t>（一社）北海道バス協会</t>
    <rPh sb="1" eb="2">
      <t>イッ</t>
    </rPh>
    <rPh sb="2" eb="3">
      <t>シャ</t>
    </rPh>
    <rPh sb="4" eb="7">
      <t>ホッカイドウ</t>
    </rPh>
    <rPh sb="9" eb="11">
      <t>キョウカイ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</si>
</sst>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0.0%"/>
    <numFmt numFmtId="178" formatCode="#,##0_);[Red]\(#,##0\)"/>
    <numFmt numFmtId="179" formatCode="#,##0&quot;団&quot;&quot;体&quot;"/>
    <numFmt numFmtId="180" formatCode="&quot;公&quot;&quot;益&quot;&quot;法&quot;&quot;人&quot;&quot;等&quot;&quot;合&quot;&quot;計&quot;\ #,##0&quot;団&quot;&quot;体&quot;"/>
    <numFmt numFmtId="181" formatCode="&quot;株&quot;&quot;式&quot;&quot;会&quot;&quot;社&quot;&quot;合&quot;&quot;計&quot;\ #,##0&quot;団&quot;&quot;体&quot;"/>
    <numFmt numFmtId="182" formatCode="&quot;関&quot;&quot;与&quot;&quot;団&quot;&quot;体&quot;&quot;合&quot;&quot;計&quot;\ #,##0&quot;団&quot;&quot;体&quot;"/>
    <numFmt numFmtId="183" formatCode="##&quot;団&quot;&quot;体&quot;\ 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1"/>
      <name val="HGS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85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28" xfId="0" applyNumberFormat="1" applyFont="1" applyFill="1" applyBorder="1">
      <alignment vertical="center"/>
    </xf>
    <xf numFmtId="177" fontId="0" fillId="0" borderId="29" xfId="0" applyNumberFormat="1" applyFont="1" applyFill="1" applyBorder="1">
      <alignment vertical="center"/>
    </xf>
    <xf numFmtId="178" fontId="0" fillId="0" borderId="29" xfId="0" applyNumberFormat="1" applyFont="1" applyFill="1" applyBorder="1">
      <alignment vertical="center"/>
    </xf>
    <xf numFmtId="178" fontId="0" fillId="0" borderId="29" xfId="0" applyNumberFormat="1" applyFont="1" applyFill="1" applyBorder="1" applyAlignment="1">
      <alignment vertical="center"/>
    </xf>
    <xf numFmtId="177" fontId="10" fillId="0" borderId="44" xfId="0" applyNumberFormat="1" applyFont="1" applyFill="1" applyBorder="1" applyAlignment="1">
      <alignment horizontal="center" vertical="center"/>
    </xf>
    <xf numFmtId="176" fontId="0" fillId="0" borderId="8" xfId="0" applyNumberFormat="1" applyFont="1" applyFill="1" applyBorder="1">
      <alignment vertical="center"/>
    </xf>
    <xf numFmtId="176" fontId="0" fillId="0" borderId="8" xfId="0" applyNumberFormat="1" applyFont="1" applyFill="1" applyBorder="1" applyAlignment="1">
      <alignment horizontal="center" vertical="center"/>
    </xf>
    <xf numFmtId="177" fontId="0" fillId="0" borderId="8" xfId="0" applyNumberFormat="1" applyFont="1" applyFill="1" applyBorder="1" applyAlignment="1">
      <alignment horizontal="center"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28" xfId="0" applyNumberFormat="1" applyFont="1" applyFill="1" applyBorder="1">
      <alignment vertical="center"/>
    </xf>
    <xf numFmtId="178" fontId="0" fillId="0" borderId="1" xfId="0" applyNumberFormat="1" applyFont="1" applyFill="1" applyBorder="1">
      <alignment vertical="center"/>
    </xf>
    <xf numFmtId="177" fontId="0" fillId="0" borderId="8" xfId="0" applyNumberFormat="1" applyFont="1" applyFill="1" applyBorder="1">
      <alignment vertical="center"/>
    </xf>
    <xf numFmtId="178" fontId="0" fillId="0" borderId="8" xfId="0" applyNumberFormat="1" applyFont="1" applyFill="1" applyBorder="1">
      <alignment vertical="center"/>
    </xf>
    <xf numFmtId="177" fontId="0" fillId="0" borderId="9" xfId="0" applyNumberFormat="1" applyFont="1" applyFill="1" applyBorder="1">
      <alignment vertical="center"/>
    </xf>
    <xf numFmtId="178" fontId="0" fillId="0" borderId="9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8" fontId="0" fillId="0" borderId="6" xfId="0" applyNumberFormat="1" applyFont="1" applyFill="1" applyBorder="1">
      <alignment vertical="center"/>
    </xf>
    <xf numFmtId="0" fontId="0" fillId="0" borderId="29" xfId="0" applyFont="1" applyFill="1" applyBorder="1">
      <alignment vertical="center"/>
    </xf>
    <xf numFmtId="0" fontId="0" fillId="0" borderId="8" xfId="0" applyFont="1" applyFill="1" applyBorder="1">
      <alignment vertical="center"/>
    </xf>
    <xf numFmtId="0" fontId="0" fillId="0" borderId="9" xfId="0" applyFont="1" applyFill="1" applyBorder="1">
      <alignment vertical="center"/>
    </xf>
    <xf numFmtId="0" fontId="0" fillId="0" borderId="10" xfId="0" applyFont="1" applyFill="1" applyBorder="1">
      <alignment vertical="center"/>
    </xf>
    <xf numFmtId="0" fontId="0" fillId="0" borderId="26" xfId="0" applyFont="1" applyFill="1" applyBorder="1" applyAlignment="1">
      <alignment vertical="center" shrinkToFit="1"/>
    </xf>
    <xf numFmtId="0" fontId="7" fillId="0" borderId="29" xfId="0" applyFont="1" applyFill="1" applyBorder="1" applyAlignment="1">
      <alignment vertical="center" shrinkToFit="1"/>
    </xf>
    <xf numFmtId="0" fontId="0" fillId="0" borderId="8" xfId="0" applyFont="1" applyFill="1" applyBorder="1" applyAlignment="1">
      <alignment vertical="center" shrinkToFit="1"/>
    </xf>
    <xf numFmtId="0" fontId="0" fillId="0" borderId="10" xfId="0" applyFont="1" applyFill="1" applyBorder="1" applyAlignment="1">
      <alignment vertical="center" shrinkToFit="1"/>
    </xf>
    <xf numFmtId="0" fontId="0" fillId="0" borderId="29" xfId="0" applyFont="1" applyFill="1" applyBorder="1" applyAlignment="1">
      <alignment vertical="center" shrinkToFit="1"/>
    </xf>
    <xf numFmtId="0" fontId="0" fillId="0" borderId="9" xfId="0" applyFont="1" applyFill="1" applyBorder="1" applyAlignment="1">
      <alignment vertical="center" shrinkToFit="1"/>
    </xf>
    <xf numFmtId="178" fontId="0" fillId="0" borderId="10" xfId="0" applyNumberFormat="1" applyFont="1" applyFill="1" applyBorder="1">
      <alignment vertical="center"/>
    </xf>
    <xf numFmtId="177" fontId="0" fillId="0" borderId="10" xfId="0" applyNumberFormat="1" applyFont="1" applyFill="1" applyBorder="1" applyAlignment="1">
      <alignment horizontal="center" vertical="center"/>
    </xf>
    <xf numFmtId="176" fontId="0" fillId="0" borderId="4" xfId="0" applyNumberFormat="1" applyFont="1" applyFill="1" applyBorder="1">
      <alignment vertical="center"/>
    </xf>
    <xf numFmtId="178" fontId="0" fillId="0" borderId="9" xfId="0" applyNumberFormat="1" applyFont="1" applyFill="1" applyBorder="1">
      <alignment vertical="center"/>
    </xf>
    <xf numFmtId="177" fontId="0" fillId="0" borderId="9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>
      <alignment vertical="center"/>
    </xf>
    <xf numFmtId="178" fontId="0" fillId="0" borderId="12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 shrinkToFit="1"/>
    </xf>
    <xf numFmtId="176" fontId="0" fillId="0" borderId="28" xfId="0" applyNumberFormat="1" applyFont="1" applyFill="1" applyBorder="1" applyAlignment="1">
      <alignment horizontal="center" vertical="center" shrinkToFit="1"/>
    </xf>
    <xf numFmtId="177" fontId="0" fillId="0" borderId="29" xfId="0" applyNumberFormat="1" applyFont="1" applyFill="1" applyBorder="1" applyAlignment="1">
      <alignment horizontal="center" vertical="center" shrinkToFit="1"/>
    </xf>
    <xf numFmtId="178" fontId="0" fillId="0" borderId="29" xfId="0" applyNumberFormat="1" applyFont="1" applyFill="1" applyBorder="1" applyAlignment="1">
      <alignment vertical="center" shrinkToFit="1"/>
    </xf>
    <xf numFmtId="177" fontId="0" fillId="0" borderId="29" xfId="0" applyNumberFormat="1" applyFont="1" applyFill="1" applyBorder="1" applyAlignment="1">
      <alignment vertical="center" shrinkToFit="1"/>
    </xf>
    <xf numFmtId="176" fontId="0" fillId="0" borderId="1" xfId="0" applyNumberFormat="1" applyFont="1" applyFill="1" applyBorder="1" applyAlignment="1">
      <alignment vertical="center" shrinkToFit="1"/>
    </xf>
    <xf numFmtId="177" fontId="0" fillId="0" borderId="8" xfId="0" applyNumberFormat="1" applyFont="1" applyFill="1" applyBorder="1" applyAlignment="1">
      <alignment vertical="center" shrinkToFit="1"/>
    </xf>
    <xf numFmtId="178" fontId="0" fillId="0" borderId="1" xfId="0" applyNumberFormat="1" applyFont="1" applyFill="1" applyBorder="1" applyAlignment="1">
      <alignment vertical="center" shrinkToFit="1"/>
    </xf>
    <xf numFmtId="177" fontId="0" fillId="0" borderId="9" xfId="0" applyNumberFormat="1" applyFont="1" applyFill="1" applyBorder="1" applyAlignment="1">
      <alignment vertical="center" shrinkToFit="1"/>
    </xf>
    <xf numFmtId="177" fontId="0" fillId="0" borderId="8" xfId="0" applyNumberFormat="1" applyFont="1" applyFill="1" applyBorder="1" applyAlignment="1">
      <alignment horizontal="center" vertical="center" shrinkToFit="1"/>
    </xf>
    <xf numFmtId="178" fontId="0" fillId="0" borderId="8" xfId="0" applyNumberFormat="1" applyFont="1" applyFill="1" applyBorder="1" applyAlignment="1">
      <alignment vertical="center" shrinkToFit="1"/>
    </xf>
    <xf numFmtId="178" fontId="0" fillId="0" borderId="9" xfId="0" applyNumberFormat="1" applyFont="1" applyFill="1" applyBorder="1" applyAlignment="1">
      <alignment horizontal="center" vertical="center" shrinkToFit="1"/>
    </xf>
    <xf numFmtId="176" fontId="0" fillId="0" borderId="6" xfId="0" applyNumberFormat="1" applyFont="1" applyFill="1" applyBorder="1" applyAlignment="1">
      <alignment vertical="center" shrinkToFit="1"/>
    </xf>
    <xf numFmtId="178" fontId="0" fillId="0" borderId="10" xfId="0" applyNumberFormat="1" applyFont="1" applyFill="1" applyBorder="1" applyAlignment="1">
      <alignment vertical="center" shrinkToFit="1"/>
    </xf>
    <xf numFmtId="177" fontId="0" fillId="0" borderId="10" xfId="0" applyNumberFormat="1" applyFont="1" applyFill="1" applyBorder="1" applyAlignment="1">
      <alignment horizontal="center" vertical="center" shrinkToFit="1"/>
    </xf>
    <xf numFmtId="176" fontId="0" fillId="0" borderId="8" xfId="0" applyNumberFormat="1" applyFont="1" applyFill="1" applyBorder="1" applyAlignment="1">
      <alignment vertical="center" shrinkToFit="1"/>
    </xf>
    <xf numFmtId="178" fontId="0" fillId="0" borderId="9" xfId="0" applyNumberFormat="1" applyFont="1" applyFill="1" applyBorder="1" applyAlignment="1">
      <alignment horizontal="right" vertical="center" shrinkToFit="1"/>
    </xf>
    <xf numFmtId="176" fontId="0" fillId="0" borderId="4" xfId="0" applyNumberFormat="1" applyFont="1" applyFill="1" applyBorder="1" applyAlignment="1">
      <alignment vertical="center" shrinkToFit="1"/>
    </xf>
    <xf numFmtId="178" fontId="0" fillId="0" borderId="9" xfId="0" applyNumberFormat="1" applyFont="1" applyFill="1" applyBorder="1" applyAlignment="1">
      <alignment vertical="center" shrinkToFit="1"/>
    </xf>
    <xf numFmtId="177" fontId="0" fillId="0" borderId="9" xfId="0" applyNumberFormat="1" applyFont="1" applyFill="1" applyBorder="1" applyAlignment="1">
      <alignment horizontal="center" vertical="center" shrinkToFit="1"/>
    </xf>
    <xf numFmtId="176" fontId="0" fillId="0" borderId="29" xfId="0" applyNumberFormat="1" applyFont="1" applyFill="1" applyBorder="1" applyAlignment="1">
      <alignment vertical="center" shrinkToFit="1"/>
    </xf>
    <xf numFmtId="176" fontId="0" fillId="0" borderId="29" xfId="0" applyNumberFormat="1" applyFont="1" applyFill="1" applyBorder="1" applyAlignment="1">
      <alignment horizontal="center" vertical="center" shrinkToFit="1"/>
    </xf>
    <xf numFmtId="177" fontId="0" fillId="0" borderId="26" xfId="0" applyNumberFormat="1" applyFont="1" applyFill="1" applyBorder="1" applyAlignment="1">
      <alignment horizontal="center" vertical="center" shrinkToFit="1"/>
    </xf>
    <xf numFmtId="178" fontId="0" fillId="0" borderId="4" xfId="0" applyNumberFormat="1" applyFont="1" applyFill="1" applyBorder="1">
      <alignment vertical="center"/>
    </xf>
    <xf numFmtId="177" fontId="0" fillId="0" borderId="1" xfId="0" applyNumberFormat="1" applyFont="1" applyFill="1" applyBorder="1" applyAlignment="1">
      <alignment horizontal="center" vertical="center" shrinkToFit="1"/>
    </xf>
    <xf numFmtId="178" fontId="0" fillId="0" borderId="29" xfId="0" applyNumberFormat="1" applyFont="1" applyFill="1" applyBorder="1" applyAlignment="1">
      <alignment horizontal="center" vertical="center" shrinkToFit="1"/>
    </xf>
    <xf numFmtId="176" fontId="0" fillId="0" borderId="8" xfId="0" applyNumberFormat="1" applyFont="1" applyFill="1" applyBorder="1" applyAlignment="1">
      <alignment horizontal="right" vertical="center" shrinkToFit="1"/>
    </xf>
    <xf numFmtId="176" fontId="0" fillId="0" borderId="8" xfId="0" applyNumberFormat="1" applyFont="1" applyFill="1" applyBorder="1" applyAlignment="1">
      <alignment horizontal="center" vertical="center" shrinkToFit="1"/>
    </xf>
    <xf numFmtId="176" fontId="0" fillId="0" borderId="4" xfId="0" applyNumberFormat="1" applyFont="1" applyFill="1" applyBorder="1" applyAlignment="1">
      <alignment horizontal="center" vertical="center"/>
    </xf>
    <xf numFmtId="178" fontId="0" fillId="0" borderId="8" xfId="0" applyNumberFormat="1" applyFont="1" applyFill="1" applyBorder="1" applyAlignment="1">
      <alignment horizontal="right" vertical="center"/>
    </xf>
    <xf numFmtId="178" fontId="0" fillId="0" borderId="8" xfId="0" applyNumberFormat="1" applyFont="1" applyFill="1" applyBorder="1" applyAlignment="1">
      <alignment horizontal="right" vertical="center" wrapText="1"/>
    </xf>
    <xf numFmtId="178" fontId="0" fillId="0" borderId="1" xfId="0" applyNumberFormat="1" applyFont="1" applyFill="1" applyBorder="1" applyAlignment="1">
      <alignment horizontal="right" vertical="center" shrinkToFit="1"/>
    </xf>
    <xf numFmtId="178" fontId="0" fillId="0" borderId="8" xfId="0" applyNumberFormat="1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176" fontId="0" fillId="0" borderId="6" xfId="0" applyNumberFormat="1" applyFont="1" applyFill="1" applyBorder="1">
      <alignment vertical="center"/>
    </xf>
    <xf numFmtId="176" fontId="0" fillId="0" borderId="6" xfId="0" applyNumberFormat="1" applyFont="1" applyFill="1" applyBorder="1" applyAlignment="1">
      <alignment horizontal="center" vertical="center"/>
    </xf>
    <xf numFmtId="177" fontId="0" fillId="0" borderId="20" xfId="0" applyNumberFormat="1" applyFont="1" applyFill="1" applyBorder="1">
      <alignment vertical="center"/>
    </xf>
    <xf numFmtId="178" fontId="0" fillId="0" borderId="9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center" vertical="center" shrinkToFit="1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 shrinkToFit="1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0" fillId="0" borderId="29" xfId="0" applyFont="1" applyFill="1" applyBorder="1" applyAlignment="1">
      <alignment horizontal="center" vertical="center" shrinkToFit="1"/>
    </xf>
    <xf numFmtId="0" fontId="0" fillId="0" borderId="27" xfId="0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177" fontId="0" fillId="0" borderId="29" xfId="0" applyNumberFormat="1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 shrinkToFit="1"/>
    </xf>
    <xf numFmtId="0" fontId="0" fillId="0" borderId="42" xfId="0" applyFont="1" applyFill="1" applyBorder="1" applyAlignment="1">
      <alignment vertical="top"/>
    </xf>
    <xf numFmtId="179" fontId="10" fillId="0" borderId="37" xfId="0" applyNumberFormat="1" applyFont="1" applyFill="1" applyBorder="1" applyAlignment="1">
      <alignment horizontal="center" vertical="center"/>
    </xf>
    <xf numFmtId="176" fontId="10" fillId="0" borderId="37" xfId="0" applyNumberFormat="1" applyFont="1" applyFill="1" applyBorder="1">
      <alignment vertical="center"/>
    </xf>
    <xf numFmtId="176" fontId="10" fillId="0" borderId="44" xfId="0" applyNumberFormat="1" applyFont="1" applyFill="1" applyBorder="1">
      <alignment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1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vertical="top" wrapText="1"/>
    </xf>
    <xf numFmtId="179" fontId="10" fillId="0" borderId="23" xfId="0" applyNumberFormat="1" applyFont="1" applyFill="1" applyBorder="1" applyAlignment="1">
      <alignment horizontal="center" vertical="center"/>
    </xf>
    <xf numFmtId="176" fontId="10" fillId="0" borderId="23" xfId="0" applyNumberFormat="1" applyFont="1" applyFill="1" applyBorder="1">
      <alignment vertical="center"/>
    </xf>
    <xf numFmtId="177" fontId="10" fillId="0" borderId="20" xfId="0" applyNumberFormat="1" applyFont="1" applyFill="1" applyBorder="1" applyAlignment="1">
      <alignment horizontal="center" vertical="center"/>
    </xf>
    <xf numFmtId="176" fontId="10" fillId="0" borderId="20" xfId="0" applyNumberFormat="1" applyFont="1" applyFill="1" applyBorder="1">
      <alignment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 shrinkToFit="1"/>
    </xf>
    <xf numFmtId="0" fontId="0" fillId="0" borderId="31" xfId="0" applyFont="1" applyFill="1" applyBorder="1" applyAlignment="1">
      <alignment vertical="top" wrapText="1"/>
    </xf>
    <xf numFmtId="179" fontId="10" fillId="0" borderId="32" xfId="0" applyNumberFormat="1" applyFont="1" applyFill="1" applyBorder="1" applyAlignment="1">
      <alignment horizontal="center" vertical="center"/>
    </xf>
    <xf numFmtId="176" fontId="10" fillId="0" borderId="32" xfId="0" applyNumberFormat="1" applyFont="1" applyFill="1" applyBorder="1">
      <alignment vertical="center"/>
    </xf>
    <xf numFmtId="177" fontId="10" fillId="0" borderId="33" xfId="0" applyNumberFormat="1" applyFont="1" applyFill="1" applyBorder="1" applyAlignment="1">
      <alignment horizontal="center" vertical="center"/>
    </xf>
    <xf numFmtId="176" fontId="10" fillId="0" borderId="33" xfId="0" applyNumberFormat="1" applyFont="1" applyFill="1" applyBorder="1">
      <alignment vertical="center"/>
    </xf>
    <xf numFmtId="0" fontId="0" fillId="0" borderId="29" xfId="0" applyFill="1" applyBorder="1" applyAlignment="1">
      <alignment horizontal="center" vertical="center" shrinkToFit="1"/>
    </xf>
    <xf numFmtId="0" fontId="0" fillId="0" borderId="17" xfId="0" applyFill="1" applyBorder="1" applyAlignment="1">
      <alignment horizontal="center" vertical="center"/>
    </xf>
    <xf numFmtId="0" fontId="0" fillId="0" borderId="4" xfId="0" applyFill="1" applyBorder="1" applyAlignment="1">
      <alignment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15" xfId="0" applyFill="1" applyBorder="1" applyAlignment="1">
      <alignment horizontal="center" vertical="center"/>
    </xf>
    <xf numFmtId="0" fontId="0" fillId="0" borderId="6" xfId="0" applyFill="1" applyBorder="1" applyAlignment="1">
      <alignment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5" xfId="0" applyFill="1" applyBorder="1" applyAlignment="1">
      <alignment vertical="top" wrapText="1"/>
    </xf>
    <xf numFmtId="179" fontId="10" fillId="0" borderId="6" xfId="0" applyNumberFormat="1" applyFont="1" applyFill="1" applyBorder="1" applyAlignment="1">
      <alignment horizontal="center" vertical="center"/>
    </xf>
    <xf numFmtId="176" fontId="10" fillId="0" borderId="6" xfId="0" applyNumberFormat="1" applyFont="1" applyFill="1" applyBorder="1">
      <alignment vertical="center"/>
    </xf>
    <xf numFmtId="177" fontId="10" fillId="0" borderId="10" xfId="0" applyNumberFormat="1" applyFont="1" applyFill="1" applyBorder="1" applyAlignment="1">
      <alignment horizontal="center" vertical="center"/>
    </xf>
    <xf numFmtId="176" fontId="10" fillId="0" borderId="10" xfId="0" applyNumberFormat="1" applyFont="1" applyFill="1" applyBorder="1">
      <alignment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28" xfId="0" applyFill="1" applyBorder="1" applyAlignment="1">
      <alignment vertical="center" shrinkToFit="1"/>
    </xf>
    <xf numFmtId="0" fontId="0" fillId="0" borderId="28" xfId="0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vertical="center" shrinkToFit="1"/>
    </xf>
    <xf numFmtId="0" fontId="0" fillId="0" borderId="1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top"/>
    </xf>
    <xf numFmtId="176" fontId="10" fillId="0" borderId="23" xfId="0" applyNumberFormat="1" applyFont="1" applyFill="1" applyBorder="1" applyAlignment="1">
      <alignment vertical="center" shrinkToFit="1"/>
    </xf>
    <xf numFmtId="177" fontId="10" fillId="0" borderId="20" xfId="0" applyNumberFormat="1" applyFont="1" applyFill="1" applyBorder="1" applyAlignment="1">
      <alignment horizontal="center" vertical="center" shrinkToFit="1"/>
    </xf>
    <xf numFmtId="176" fontId="10" fillId="0" borderId="20" xfId="0" applyNumberFormat="1" applyFont="1" applyFill="1" applyBorder="1" applyAlignment="1">
      <alignment vertical="center" shrinkToFit="1"/>
    </xf>
    <xf numFmtId="0" fontId="0" fillId="0" borderId="2" xfId="0" applyFont="1" applyFill="1" applyBorder="1" applyAlignment="1">
      <alignment vertical="center" shrinkToFit="1"/>
    </xf>
    <xf numFmtId="176" fontId="10" fillId="0" borderId="37" xfId="0" applyNumberFormat="1" applyFont="1" applyFill="1" applyBorder="1" applyAlignment="1">
      <alignment vertical="center" shrinkToFit="1"/>
    </xf>
    <xf numFmtId="177" fontId="10" fillId="0" borderId="33" xfId="0" applyNumberFormat="1" applyFont="1" applyFill="1" applyBorder="1" applyAlignment="1">
      <alignment horizontal="center" vertical="center" shrinkToFit="1"/>
    </xf>
    <xf numFmtId="176" fontId="10" fillId="0" borderId="33" xfId="0" applyNumberFormat="1" applyFont="1" applyFill="1" applyBorder="1" applyAlignment="1">
      <alignment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vertical="top" wrapText="1"/>
    </xf>
    <xf numFmtId="176" fontId="10" fillId="0" borderId="6" xfId="0" applyNumberFormat="1" applyFont="1" applyFill="1" applyBorder="1" applyAlignment="1">
      <alignment vertical="center" shrinkToFit="1"/>
    </xf>
    <xf numFmtId="177" fontId="10" fillId="0" borderId="10" xfId="0" applyNumberFormat="1" applyFont="1" applyFill="1" applyBorder="1" applyAlignment="1">
      <alignment horizontal="center" vertical="center" shrinkToFit="1"/>
    </xf>
    <xf numFmtId="176" fontId="10" fillId="0" borderId="10" xfId="0" applyNumberFormat="1" applyFont="1" applyFill="1" applyBorder="1" applyAlignment="1">
      <alignment vertical="center" shrinkToFit="1"/>
    </xf>
    <xf numFmtId="0" fontId="0" fillId="0" borderId="29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 shrinkToFit="1"/>
    </xf>
    <xf numFmtId="0" fontId="0" fillId="0" borderId="34" xfId="0" applyFont="1" applyFill="1" applyBorder="1" applyAlignment="1">
      <alignment vertical="top" wrapText="1"/>
    </xf>
    <xf numFmtId="179" fontId="10" fillId="0" borderId="33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1" fillId="0" borderId="40" xfId="0" applyNumberFormat="1" applyFont="1" applyFill="1" applyBorder="1" applyAlignment="1">
      <alignment horizontal="center" vertical="center"/>
    </xf>
    <xf numFmtId="176" fontId="11" fillId="0" borderId="40" xfId="0" applyNumberFormat="1" applyFont="1" applyFill="1" applyBorder="1" applyAlignment="1">
      <alignment vertical="center" shrinkToFit="1"/>
    </xf>
    <xf numFmtId="177" fontId="11" fillId="0" borderId="24" xfId="0" applyNumberFormat="1" applyFont="1" applyFill="1" applyBorder="1" applyAlignment="1">
      <alignment horizontal="center" vertical="center" shrinkToFit="1"/>
    </xf>
    <xf numFmtId="0" fontId="11" fillId="0" borderId="40" xfId="0" applyNumberFormat="1" applyFont="1" applyFill="1" applyBorder="1" applyAlignment="1">
      <alignment horizontal="center" vertical="center" shrinkToFit="1"/>
    </xf>
    <xf numFmtId="176" fontId="11" fillId="0" borderId="24" xfId="0" applyNumberFormat="1" applyFont="1" applyFill="1" applyBorder="1" applyAlignment="1">
      <alignment vertical="center" shrinkToFit="1"/>
    </xf>
    <xf numFmtId="0" fontId="0" fillId="0" borderId="19" xfId="0" applyFont="1" applyFill="1" applyBorder="1" applyAlignment="1">
      <alignment horizontal="center" vertical="center" shrinkToFit="1"/>
    </xf>
    <xf numFmtId="0" fontId="0" fillId="0" borderId="12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vertical="top" wrapText="1"/>
    </xf>
    <xf numFmtId="176" fontId="0" fillId="0" borderId="20" xfId="0" applyNumberFormat="1" applyFont="1" applyFill="1" applyBorder="1" applyAlignment="1">
      <alignment vertical="center" shrinkToFit="1"/>
    </xf>
    <xf numFmtId="0" fontId="0" fillId="0" borderId="47" xfId="0" applyFont="1" applyFill="1" applyBorder="1" applyAlignment="1">
      <alignment horizontal="center" vertical="center" shrinkToFit="1"/>
    </xf>
    <xf numFmtId="0" fontId="0" fillId="0" borderId="4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vertical="center" wrapText="1"/>
    </xf>
    <xf numFmtId="176" fontId="10" fillId="0" borderId="32" xfId="0" applyNumberFormat="1" applyFont="1" applyFill="1" applyBorder="1" applyAlignment="1">
      <alignment vertical="center" shrinkToFit="1"/>
    </xf>
    <xf numFmtId="0" fontId="0" fillId="0" borderId="22" xfId="0" applyFont="1" applyFill="1" applyBorder="1" applyAlignment="1">
      <alignment vertical="top" wrapText="1"/>
    </xf>
    <xf numFmtId="0" fontId="0" fillId="0" borderId="6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vertical="top" wrapText="1"/>
    </xf>
    <xf numFmtId="0" fontId="0" fillId="0" borderId="47" xfId="0" applyFill="1" applyBorder="1" applyAlignment="1">
      <alignment horizontal="center" vertical="center" shrinkToFit="1"/>
    </xf>
    <xf numFmtId="0" fontId="0" fillId="0" borderId="42" xfId="0" applyFont="1" applyFill="1" applyBorder="1" applyAlignment="1">
      <alignment vertical="center"/>
    </xf>
    <xf numFmtId="0" fontId="11" fillId="0" borderId="4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vertical="center" shrinkToFit="1"/>
    </xf>
    <xf numFmtId="177" fontId="11" fillId="0" borderId="20" xfId="0" applyNumberFormat="1" applyFont="1" applyFill="1" applyBorder="1" applyAlignment="1">
      <alignment horizontal="center" vertical="center" shrinkToFit="1"/>
    </xf>
    <xf numFmtId="0" fontId="11" fillId="0" borderId="4" xfId="0" applyNumberFormat="1" applyFont="1" applyFill="1" applyBorder="1" applyAlignment="1">
      <alignment horizontal="center" vertical="center" shrinkToFit="1"/>
    </xf>
    <xf numFmtId="176" fontId="11" fillId="0" borderId="9" xfId="0" applyNumberFormat="1" applyFont="1" applyFill="1" applyBorder="1" applyAlignment="1">
      <alignment vertical="center" shrinkToFit="1"/>
    </xf>
    <xf numFmtId="177" fontId="11" fillId="0" borderId="9" xfId="0" applyNumberFormat="1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176" fontId="0" fillId="0" borderId="5" xfId="0" applyNumberFormat="1" applyFont="1" applyFill="1" applyBorder="1" applyAlignment="1">
      <alignment vertical="center" shrinkToFit="1"/>
    </xf>
    <xf numFmtId="177" fontId="0" fillId="0" borderId="5" xfId="0" applyNumberFormat="1" applyFont="1" applyFill="1" applyBorder="1" applyAlignment="1">
      <alignment horizontal="right" vertical="center" shrinkToFit="1"/>
    </xf>
    <xf numFmtId="177" fontId="0" fillId="0" borderId="5" xfId="0" applyNumberFormat="1" applyFont="1" applyFill="1" applyBorder="1" applyAlignment="1">
      <alignment horizontal="center" vertical="center" shrinkToFit="1"/>
    </xf>
    <xf numFmtId="176" fontId="11" fillId="0" borderId="41" xfId="0" applyNumberFormat="1" applyFont="1" applyFill="1" applyBorder="1" applyAlignment="1">
      <alignment vertical="center" shrinkToFit="1"/>
    </xf>
    <xf numFmtId="176" fontId="11" fillId="0" borderId="26" xfId="0" applyNumberFormat="1" applyFont="1" applyFill="1" applyBorder="1" applyAlignment="1">
      <alignment vertical="center" shrinkToFit="1"/>
    </xf>
    <xf numFmtId="176" fontId="11" fillId="0" borderId="29" xfId="0" applyNumberFormat="1" applyFont="1" applyFill="1" applyBorder="1" applyAlignment="1">
      <alignment vertical="center" shrinkToFit="1"/>
    </xf>
    <xf numFmtId="183" fontId="11" fillId="0" borderId="32" xfId="0" applyNumberFormat="1" applyFont="1" applyFill="1" applyBorder="1" applyAlignment="1">
      <alignment horizontal="center" vertical="center" shrinkToFit="1"/>
    </xf>
    <xf numFmtId="183" fontId="11" fillId="0" borderId="33" xfId="0" applyNumberFormat="1" applyFont="1" applyFill="1" applyBorder="1" applyAlignment="1">
      <alignment horizontal="center" vertical="center" shrinkToFit="1"/>
    </xf>
    <xf numFmtId="182" fontId="0" fillId="0" borderId="0" xfId="0" applyNumberFormat="1" applyFill="1" applyBorder="1" applyAlignment="1">
      <alignment horizontal="center" vertical="center"/>
    </xf>
    <xf numFmtId="182" fontId="0" fillId="0" borderId="0" xfId="0" applyNumberFormat="1" applyFill="1" applyBorder="1" applyAlignment="1">
      <alignment horizontal="center" vertical="center" shrinkToFit="1"/>
    </xf>
    <xf numFmtId="182" fontId="0" fillId="0" borderId="0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>
      <alignment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177" fontId="7" fillId="0" borderId="0" xfId="0" applyNumberFormat="1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35" xfId="0" applyFill="1" applyBorder="1" applyAlignment="1">
      <alignment vertical="top" wrapText="1"/>
    </xf>
    <xf numFmtId="0" fontId="0" fillId="0" borderId="22" xfId="0" applyFill="1" applyBorder="1" applyAlignment="1">
      <alignment vertical="top" wrapText="1"/>
    </xf>
    <xf numFmtId="0" fontId="0" fillId="0" borderId="5" xfId="0" applyFont="1" applyFill="1" applyBorder="1" applyAlignment="1">
      <alignment horizontal="center" vertical="center" wrapText="1"/>
    </xf>
    <xf numFmtId="182" fontId="0" fillId="0" borderId="0" xfId="0" applyNumberFormat="1" applyFill="1" applyBorder="1" applyAlignment="1">
      <alignment horizontal="center" vertical="center" wrapText="1"/>
    </xf>
    <xf numFmtId="179" fontId="10" fillId="0" borderId="37" xfId="0" applyNumberFormat="1" applyFont="1" applyFill="1" applyBorder="1" applyAlignment="1">
      <alignment horizontal="center" vertical="center" shrinkToFit="1"/>
    </xf>
    <xf numFmtId="179" fontId="10" fillId="0" borderId="23" xfId="0" applyNumberFormat="1" applyFont="1" applyFill="1" applyBorder="1" applyAlignment="1">
      <alignment horizontal="center" vertical="center" shrinkToFit="1"/>
    </xf>
    <xf numFmtId="179" fontId="10" fillId="0" borderId="32" xfId="0" applyNumberFormat="1" applyFont="1" applyFill="1" applyBorder="1" applyAlignment="1">
      <alignment horizontal="center" vertical="center" shrinkToFit="1"/>
    </xf>
    <xf numFmtId="179" fontId="10" fillId="0" borderId="6" xfId="0" applyNumberFormat="1" applyFont="1" applyFill="1" applyBorder="1" applyAlignment="1">
      <alignment horizontal="center" vertical="center" shrinkToFit="1"/>
    </xf>
    <xf numFmtId="0" fontId="0" fillId="0" borderId="29" xfId="0" applyFill="1" applyBorder="1" applyAlignment="1">
      <alignment vertical="center" shrinkToFit="1"/>
    </xf>
    <xf numFmtId="0" fontId="0" fillId="0" borderId="7" xfId="0" applyFont="1" applyFill="1" applyBorder="1" applyAlignment="1">
      <alignment vertical="center" shrinkToFit="1"/>
    </xf>
    <xf numFmtId="0" fontId="0" fillId="0" borderId="41" xfId="0" applyFont="1" applyFill="1" applyBorder="1" applyAlignment="1">
      <alignment vertical="center" shrinkToFit="1"/>
    </xf>
    <xf numFmtId="0" fontId="0" fillId="0" borderId="11" xfId="0" applyFont="1" applyFill="1" applyBorder="1" applyAlignment="1">
      <alignment vertical="center" shrinkToFit="1"/>
    </xf>
    <xf numFmtId="0" fontId="0" fillId="0" borderId="6" xfId="0" applyFont="1" applyFill="1" applyBorder="1" applyAlignment="1">
      <alignment vertical="center" shrinkToFit="1"/>
    </xf>
    <xf numFmtId="0" fontId="0" fillId="0" borderId="28" xfId="0" applyFont="1" applyFill="1" applyBorder="1" applyAlignment="1">
      <alignment vertical="center" shrinkToFit="1"/>
    </xf>
    <xf numFmtId="177" fontId="0" fillId="0" borderId="20" xfId="0" applyNumberFormat="1" applyFont="1" applyFill="1" applyBorder="1" applyAlignment="1">
      <alignment horizontal="center" vertical="center"/>
    </xf>
    <xf numFmtId="38" fontId="0" fillId="0" borderId="29" xfId="1" applyFont="1" applyFill="1" applyBorder="1" applyAlignment="1">
      <alignment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177" fontId="11" fillId="0" borderId="45" xfId="0" applyNumberFormat="1" applyFont="1" applyFill="1" applyBorder="1" applyAlignment="1">
      <alignment horizontal="center" vertical="center" shrinkToFit="1"/>
    </xf>
    <xf numFmtId="0" fontId="0" fillId="0" borderId="46" xfId="0" applyFill="1" applyBorder="1" applyAlignment="1">
      <alignment horizontal="center" vertical="center" shrinkToFit="1"/>
    </xf>
    <xf numFmtId="177" fontId="11" fillId="0" borderId="45" xfId="0" applyNumberFormat="1" applyFont="1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top" wrapText="1"/>
    </xf>
    <xf numFmtId="0" fontId="0" fillId="0" borderId="8" xfId="0" applyFont="1" applyFill="1" applyBorder="1" applyAlignment="1">
      <alignment horizontal="center" vertical="top" wrapText="1"/>
    </xf>
    <xf numFmtId="0" fontId="0" fillId="0" borderId="34" xfId="0" applyFont="1" applyFill="1" applyBorder="1" applyAlignment="1">
      <alignment horizontal="center"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21" xfId="0" applyFont="1" applyFill="1" applyBorder="1" applyAlignment="1">
      <alignment horizontal="center" vertical="top" wrapText="1"/>
    </xf>
    <xf numFmtId="0" fontId="0" fillId="0" borderId="29" xfId="0" applyFill="1" applyBorder="1" applyAlignment="1">
      <alignment horizontal="center" vertical="top" wrapText="1"/>
    </xf>
    <xf numFmtId="0" fontId="0" fillId="0" borderId="3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80" fontId="11" fillId="0" borderId="38" xfId="0" applyNumberFormat="1" applyFont="1" applyFill="1" applyBorder="1" applyAlignment="1">
      <alignment horizontal="center" vertical="center"/>
    </xf>
    <xf numFmtId="180" fontId="11" fillId="0" borderId="39" xfId="0" applyNumberFormat="1" applyFont="1" applyFill="1" applyBorder="1" applyAlignment="1">
      <alignment horizontal="center" vertical="center"/>
    </xf>
    <xf numFmtId="180" fontId="11" fillId="0" borderId="40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top" wrapText="1"/>
    </xf>
    <xf numFmtId="0" fontId="0" fillId="0" borderId="33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top" wrapText="1"/>
    </xf>
    <xf numFmtId="0" fontId="0" fillId="0" borderId="22" xfId="0" applyFill="1" applyBorder="1" applyAlignment="1">
      <alignment horizontal="center" vertical="top" wrapText="1"/>
    </xf>
    <xf numFmtId="0" fontId="0" fillId="0" borderId="26" xfId="0" applyFont="1" applyFill="1" applyBorder="1" applyAlignment="1">
      <alignment horizontal="center" vertical="top" wrapText="1"/>
    </xf>
    <xf numFmtId="0" fontId="0" fillId="0" borderId="30" xfId="0" applyFont="1" applyFill="1" applyBorder="1" applyAlignment="1">
      <alignment horizontal="center" vertical="top" wrapText="1"/>
    </xf>
    <xf numFmtId="0" fontId="6" fillId="0" borderId="2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182" fontId="11" fillId="0" borderId="35" xfId="0" applyNumberFormat="1" applyFont="1" applyFill="1" applyBorder="1" applyAlignment="1">
      <alignment horizontal="center" vertical="center"/>
    </xf>
    <xf numFmtId="182" fontId="11" fillId="0" borderId="43" xfId="0" applyNumberFormat="1" applyFont="1" applyFill="1" applyBorder="1" applyAlignment="1">
      <alignment horizontal="center" vertical="center"/>
    </xf>
    <xf numFmtId="182" fontId="11" fillId="0" borderId="41" xfId="0" applyNumberFormat="1" applyFont="1" applyFill="1" applyBorder="1" applyAlignment="1">
      <alignment vertical="center"/>
    </xf>
    <xf numFmtId="0" fontId="11" fillId="0" borderId="30" xfId="0" applyFont="1" applyFill="1" applyBorder="1" applyAlignment="1">
      <alignment vertical="center"/>
    </xf>
    <xf numFmtId="0" fontId="11" fillId="0" borderId="42" xfId="0" applyFont="1" applyFill="1" applyBorder="1" applyAlignment="1">
      <alignment vertical="center"/>
    </xf>
    <xf numFmtId="0" fontId="11" fillId="0" borderId="37" xfId="0" applyFont="1" applyFill="1" applyBorder="1" applyAlignment="1">
      <alignment vertical="center"/>
    </xf>
    <xf numFmtId="177" fontId="11" fillId="0" borderId="26" xfId="0" applyNumberFormat="1" applyFont="1" applyFill="1" applyBorder="1" applyAlignment="1">
      <alignment horizontal="center" vertical="center" shrinkToFit="1"/>
    </xf>
    <xf numFmtId="0" fontId="11" fillId="0" borderId="44" xfId="0" applyFont="1" applyFill="1" applyBorder="1" applyAlignment="1">
      <alignment horizontal="center" vertical="center" shrinkToFit="1"/>
    </xf>
    <xf numFmtId="181" fontId="11" fillId="0" borderId="19" xfId="0" applyNumberFormat="1" applyFont="1" applyFill="1" applyBorder="1" applyAlignment="1">
      <alignment horizontal="center" vertical="center"/>
    </xf>
    <xf numFmtId="181" fontId="11" fillId="0" borderId="3" xfId="0" applyNumberFormat="1" applyFont="1" applyFill="1" applyBorder="1" applyAlignment="1">
      <alignment horizontal="center" vertical="center"/>
    </xf>
    <xf numFmtId="181" fontId="11" fillId="0" borderId="4" xfId="0" applyNumberFormat="1" applyFont="1" applyFill="1" applyBorder="1" applyAlignment="1">
      <alignment vertical="center"/>
    </xf>
    <xf numFmtId="176" fontId="11" fillId="0" borderId="26" xfId="0" applyNumberFormat="1" applyFon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1"/>
  <sheetViews>
    <sheetView tabSelected="1" view="pageBreakPreview" zoomScale="90" zoomScaleNormal="85" zoomScaleSheetLayoutView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N2"/>
    </sheetView>
  </sheetViews>
  <sheetFormatPr defaultRowHeight="13" x14ac:dyDescent="0.2"/>
  <cols>
    <col min="1" max="1" width="6.90625" style="208" customWidth="1"/>
    <col min="2" max="2" width="9.90625" style="74" customWidth="1"/>
    <col min="3" max="3" width="5.08984375" style="1" customWidth="1"/>
    <col min="4" max="4" width="22.26953125" style="1" customWidth="1"/>
    <col min="5" max="5" width="4.90625" style="69" hidden="1" customWidth="1"/>
    <col min="6" max="8" width="9.81640625" style="75" customWidth="1"/>
    <col min="9" max="9" width="5.7265625" style="76" hidden="1" customWidth="1"/>
    <col min="10" max="10" width="9.81640625" style="75" customWidth="1"/>
    <col min="11" max="11" width="10.08984375" style="75" customWidth="1"/>
    <col min="12" max="12" width="9.81640625" style="75" customWidth="1"/>
    <col min="13" max="13" width="4.6328125" style="76" hidden="1" customWidth="1"/>
    <col min="14" max="14" width="7.08984375" style="75" customWidth="1"/>
    <col min="15" max="16384" width="8.7265625" style="1"/>
  </cols>
  <sheetData>
    <row r="1" spans="1:14" ht="6" customHeight="1" x14ac:dyDescent="0.2">
      <c r="N1" s="77"/>
    </row>
    <row r="2" spans="1:14" ht="19" x14ac:dyDescent="0.2">
      <c r="A2" s="253" t="s">
        <v>175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4"/>
      <c r="M2" s="254"/>
      <c r="N2" s="254"/>
    </row>
    <row r="3" spans="1:14" ht="18.75" customHeight="1" x14ac:dyDescent="0.2">
      <c r="D3" s="78"/>
      <c r="E3" s="79"/>
      <c r="L3" s="80"/>
      <c r="N3" s="80" t="s">
        <v>32</v>
      </c>
    </row>
    <row r="4" spans="1:14" ht="13.5" customHeight="1" x14ac:dyDescent="0.2">
      <c r="A4" s="225" t="s">
        <v>119</v>
      </c>
      <c r="B4" s="226"/>
      <c r="C4" s="269" t="s">
        <v>101</v>
      </c>
      <c r="D4" s="270"/>
      <c r="E4" s="245" t="s">
        <v>118</v>
      </c>
      <c r="F4" s="242" t="s">
        <v>148</v>
      </c>
      <c r="G4" s="243"/>
      <c r="H4" s="244"/>
      <c r="I4" s="231" t="s">
        <v>118</v>
      </c>
      <c r="J4" s="262" t="s">
        <v>176</v>
      </c>
      <c r="K4" s="263"/>
      <c r="L4" s="264"/>
      <c r="M4" s="231" t="s">
        <v>118</v>
      </c>
      <c r="N4" s="260" t="s">
        <v>172</v>
      </c>
    </row>
    <row r="5" spans="1:14" ht="13.5" customHeight="1" x14ac:dyDescent="0.2">
      <c r="A5" s="227"/>
      <c r="B5" s="228"/>
      <c r="C5" s="227"/>
      <c r="D5" s="271"/>
      <c r="E5" s="232"/>
      <c r="F5" s="240" t="s">
        <v>82</v>
      </c>
      <c r="G5" s="240" t="s">
        <v>83</v>
      </c>
      <c r="H5" s="238" t="s">
        <v>86</v>
      </c>
      <c r="I5" s="232"/>
      <c r="J5" s="238" t="s">
        <v>84</v>
      </c>
      <c r="K5" s="238" t="s">
        <v>177</v>
      </c>
      <c r="L5" s="260" t="s">
        <v>85</v>
      </c>
      <c r="M5" s="232"/>
      <c r="N5" s="261"/>
    </row>
    <row r="6" spans="1:14" ht="28.5" customHeight="1" thickBot="1" x14ac:dyDescent="0.25">
      <c r="A6" s="229"/>
      <c r="B6" s="230"/>
      <c r="C6" s="227"/>
      <c r="D6" s="271"/>
      <c r="E6" s="233"/>
      <c r="F6" s="241"/>
      <c r="G6" s="241"/>
      <c r="H6" s="260"/>
      <c r="I6" s="233"/>
      <c r="J6" s="239"/>
      <c r="K6" s="239"/>
      <c r="L6" s="261"/>
      <c r="M6" s="233"/>
      <c r="N6" s="261"/>
    </row>
    <row r="7" spans="1:14" ht="16.5" customHeight="1" thickTop="1" x14ac:dyDescent="0.2">
      <c r="A7" s="267" t="s">
        <v>75</v>
      </c>
      <c r="B7" s="81" t="s">
        <v>122</v>
      </c>
      <c r="C7" s="82">
        <v>5</v>
      </c>
      <c r="D7" s="136" t="s">
        <v>53</v>
      </c>
      <c r="E7" s="83" t="s">
        <v>108</v>
      </c>
      <c r="F7" s="2">
        <v>515000</v>
      </c>
      <c r="G7" s="2">
        <v>1600958</v>
      </c>
      <c r="H7" s="3">
        <f>+F7/G7</f>
        <v>0.3216823926673904</v>
      </c>
      <c r="I7" s="84" t="s">
        <v>108</v>
      </c>
      <c r="J7" s="4">
        <v>9190</v>
      </c>
      <c r="K7" s="5">
        <v>1391397</v>
      </c>
      <c r="L7" s="3">
        <f t="shared" ref="L7" si="0">IFERROR(+ROUNDDOWN(J7/K7,3),"")</f>
        <v>6.0000000000000001E-3</v>
      </c>
      <c r="M7" s="84"/>
      <c r="N7" s="19">
        <v>0</v>
      </c>
    </row>
    <row r="8" spans="1:14" ht="16.5" customHeight="1" thickBot="1" x14ac:dyDescent="0.25">
      <c r="A8" s="268"/>
      <c r="B8" s="85"/>
      <c r="C8" s="86"/>
      <c r="D8" s="213">
        <f>COUNTA(D7:D7)</f>
        <v>1</v>
      </c>
      <c r="E8" s="87"/>
      <c r="F8" s="88">
        <f>SUM(F7:F7)</f>
        <v>515000</v>
      </c>
      <c r="G8" s="6" t="s">
        <v>92</v>
      </c>
      <c r="H8" s="6" t="s">
        <v>99</v>
      </c>
      <c r="I8" s="6"/>
      <c r="J8" s="89">
        <f>SUM(J7:J7)</f>
        <v>9190</v>
      </c>
      <c r="K8" s="6" t="s">
        <v>100</v>
      </c>
      <c r="L8" s="6" t="s">
        <v>88</v>
      </c>
      <c r="M8" s="6"/>
      <c r="N8" s="89">
        <f>SUM(N7:N7)</f>
        <v>0</v>
      </c>
    </row>
    <row r="9" spans="1:14" ht="16.5" customHeight="1" thickTop="1" x14ac:dyDescent="0.2">
      <c r="A9" s="266" t="s">
        <v>102</v>
      </c>
      <c r="B9" s="81" t="s">
        <v>123</v>
      </c>
      <c r="C9" s="90">
        <v>10</v>
      </c>
      <c r="D9" s="91" t="s">
        <v>72</v>
      </c>
      <c r="E9" s="92"/>
      <c r="F9" s="31">
        <v>0</v>
      </c>
      <c r="G9" s="64" t="s">
        <v>87</v>
      </c>
      <c r="H9" s="9" t="s">
        <v>168</v>
      </c>
      <c r="I9" s="33" t="s">
        <v>109</v>
      </c>
      <c r="J9" s="32">
        <v>98161</v>
      </c>
      <c r="K9" s="32">
        <v>146543</v>
      </c>
      <c r="L9" s="15">
        <f>IFERROR(+ROUNDDOWN(J9/K9,3),"")</f>
        <v>0.66900000000000004</v>
      </c>
      <c r="M9" s="33"/>
      <c r="N9" s="21">
        <v>0</v>
      </c>
    </row>
    <row r="10" spans="1:14" ht="16.5" customHeight="1" x14ac:dyDescent="0.2">
      <c r="A10" s="266"/>
      <c r="B10" s="93" t="s">
        <v>120</v>
      </c>
      <c r="C10" s="94">
        <v>11</v>
      </c>
      <c r="D10" s="139" t="s">
        <v>34</v>
      </c>
      <c r="E10" s="95" t="s">
        <v>108</v>
      </c>
      <c r="F10" s="31">
        <v>100000</v>
      </c>
      <c r="G10" s="31">
        <v>1808339</v>
      </c>
      <c r="H10" s="13">
        <f t="shared" ref="H10:H12" si="1">+F10/G10</f>
        <v>5.5299365882171429E-2</v>
      </c>
      <c r="I10" s="33"/>
      <c r="J10" s="32">
        <v>0</v>
      </c>
      <c r="K10" s="30" t="s">
        <v>164</v>
      </c>
      <c r="L10" s="9" t="s">
        <v>81</v>
      </c>
      <c r="M10" s="33"/>
      <c r="N10" s="21">
        <v>0</v>
      </c>
    </row>
    <row r="11" spans="1:14" ht="16.5" customHeight="1" x14ac:dyDescent="0.2">
      <c r="A11" s="266"/>
      <c r="B11" s="93" t="s">
        <v>121</v>
      </c>
      <c r="C11" s="96">
        <v>14</v>
      </c>
      <c r="D11" s="123" t="s">
        <v>54</v>
      </c>
      <c r="E11" s="97"/>
      <c r="F11" s="34">
        <v>0</v>
      </c>
      <c r="G11" s="17" t="s">
        <v>87</v>
      </c>
      <c r="H11" s="9" t="s">
        <v>168</v>
      </c>
      <c r="I11" s="9" t="s">
        <v>108</v>
      </c>
      <c r="J11" s="65">
        <v>836057</v>
      </c>
      <c r="K11" s="66">
        <v>1171734</v>
      </c>
      <c r="L11" s="15">
        <f t="shared" ref="L11:L14" si="2">IFERROR(+ROUNDDOWN(J11/K11,3),"")</f>
        <v>0.71299999999999997</v>
      </c>
      <c r="M11" s="9"/>
      <c r="N11" s="20">
        <v>0</v>
      </c>
    </row>
    <row r="12" spans="1:14" ht="16.5" customHeight="1" x14ac:dyDescent="0.2">
      <c r="A12" s="266"/>
      <c r="B12" s="93" t="s">
        <v>124</v>
      </c>
      <c r="C12" s="96">
        <v>15</v>
      </c>
      <c r="D12" s="123" t="s">
        <v>41</v>
      </c>
      <c r="E12" s="97" t="s">
        <v>109</v>
      </c>
      <c r="F12" s="34">
        <v>27000</v>
      </c>
      <c r="G12" s="34">
        <v>30000</v>
      </c>
      <c r="H12" s="13">
        <f t="shared" si="1"/>
        <v>0.9</v>
      </c>
      <c r="I12" s="9" t="s">
        <v>108</v>
      </c>
      <c r="J12" s="10">
        <v>702101</v>
      </c>
      <c r="K12" s="10">
        <v>880178</v>
      </c>
      <c r="L12" s="15">
        <f t="shared" si="2"/>
        <v>0.79700000000000004</v>
      </c>
      <c r="M12" s="9" t="s">
        <v>109</v>
      </c>
      <c r="N12" s="20">
        <v>3</v>
      </c>
    </row>
    <row r="13" spans="1:14" ht="16.5" customHeight="1" x14ac:dyDescent="0.2">
      <c r="A13" s="266"/>
      <c r="B13" s="98" t="s">
        <v>156</v>
      </c>
      <c r="C13" s="96">
        <v>16</v>
      </c>
      <c r="D13" s="123" t="s">
        <v>35</v>
      </c>
      <c r="E13" s="99"/>
      <c r="F13" s="7">
        <v>0</v>
      </c>
      <c r="G13" s="8" t="s">
        <v>81</v>
      </c>
      <c r="H13" s="9" t="s">
        <v>169</v>
      </c>
      <c r="I13" s="9" t="s">
        <v>108</v>
      </c>
      <c r="J13" s="10">
        <v>50391</v>
      </c>
      <c r="K13" s="10">
        <v>1241663</v>
      </c>
      <c r="L13" s="15">
        <f t="shared" si="2"/>
        <v>0.04</v>
      </c>
      <c r="M13" s="9" t="s">
        <v>108</v>
      </c>
      <c r="N13" s="20">
        <v>2</v>
      </c>
    </row>
    <row r="14" spans="1:14" ht="16.5" customHeight="1" x14ac:dyDescent="0.2">
      <c r="A14" s="266"/>
      <c r="B14" s="93" t="s">
        <v>182</v>
      </c>
      <c r="C14" s="96">
        <v>186</v>
      </c>
      <c r="D14" s="123" t="s">
        <v>183</v>
      </c>
      <c r="E14" s="97"/>
      <c r="F14" s="34">
        <v>0</v>
      </c>
      <c r="G14" s="8" t="s">
        <v>81</v>
      </c>
      <c r="H14" s="9" t="s">
        <v>81</v>
      </c>
      <c r="I14" s="9" t="s">
        <v>108</v>
      </c>
      <c r="J14" s="10">
        <v>78521</v>
      </c>
      <c r="K14" s="10">
        <v>326406</v>
      </c>
      <c r="L14" s="13">
        <f t="shared" si="2"/>
        <v>0.24</v>
      </c>
      <c r="M14" s="9" t="s">
        <v>108</v>
      </c>
      <c r="N14" s="20">
        <v>1</v>
      </c>
    </row>
    <row r="15" spans="1:14" ht="16.5" customHeight="1" thickBot="1" x14ac:dyDescent="0.25">
      <c r="A15" s="266"/>
      <c r="B15" s="100"/>
      <c r="C15" s="101"/>
      <c r="D15" s="214">
        <f>COUNTA(D9:D14)</f>
        <v>6</v>
      </c>
      <c r="E15" s="102"/>
      <c r="F15" s="103">
        <f>SUM(F9:F14)</f>
        <v>127000</v>
      </c>
      <c r="G15" s="104" t="s">
        <v>92</v>
      </c>
      <c r="H15" s="104" t="s">
        <v>92</v>
      </c>
      <c r="I15" s="104"/>
      <c r="J15" s="105">
        <f>SUM(J9:J14)</f>
        <v>1765231</v>
      </c>
      <c r="K15" s="104" t="s">
        <v>92</v>
      </c>
      <c r="L15" s="104" t="s">
        <v>88</v>
      </c>
      <c r="M15" s="104"/>
      <c r="N15" s="105">
        <f>SUM(N9:N14)</f>
        <v>6</v>
      </c>
    </row>
    <row r="16" spans="1:14" ht="16.5" customHeight="1" thickTop="1" x14ac:dyDescent="0.2">
      <c r="A16" s="246" t="s">
        <v>104</v>
      </c>
      <c r="B16" s="81" t="s">
        <v>125</v>
      </c>
      <c r="C16" s="82">
        <v>17</v>
      </c>
      <c r="D16" s="136" t="s">
        <v>79</v>
      </c>
      <c r="E16" s="83" t="s">
        <v>108</v>
      </c>
      <c r="F16" s="11">
        <v>90000</v>
      </c>
      <c r="G16" s="11">
        <v>190555</v>
      </c>
      <c r="H16" s="3">
        <f t="shared" ref="H16:H23" si="3">+F16/G16</f>
        <v>0.47230458397837893</v>
      </c>
      <c r="I16" s="84" t="s">
        <v>108</v>
      </c>
      <c r="J16" s="4">
        <v>246654</v>
      </c>
      <c r="K16" s="4">
        <v>5086675</v>
      </c>
      <c r="L16" s="3">
        <f t="shared" ref="L16:L24" si="4">IFERROR(+ROUNDDOWN(J16/K16,3),"")</f>
        <v>4.8000000000000001E-2</v>
      </c>
      <c r="M16" s="84" t="s">
        <v>171</v>
      </c>
      <c r="N16" s="19">
        <v>3</v>
      </c>
    </row>
    <row r="17" spans="1:14" ht="16.5" customHeight="1" x14ac:dyDescent="0.2">
      <c r="A17" s="247"/>
      <c r="B17" s="93" t="s">
        <v>126</v>
      </c>
      <c r="C17" s="106">
        <v>22</v>
      </c>
      <c r="D17" s="125" t="s">
        <v>42</v>
      </c>
      <c r="E17" s="107" t="s">
        <v>110</v>
      </c>
      <c r="F17" s="12">
        <v>26200</v>
      </c>
      <c r="G17" s="12">
        <v>754000</v>
      </c>
      <c r="H17" s="13">
        <f t="shared" si="3"/>
        <v>3.4748010610079573E-2</v>
      </c>
      <c r="I17" s="9" t="s">
        <v>108</v>
      </c>
      <c r="J17" s="14">
        <v>152393</v>
      </c>
      <c r="K17" s="14">
        <v>168221</v>
      </c>
      <c r="L17" s="15">
        <f t="shared" si="4"/>
        <v>0.90500000000000003</v>
      </c>
      <c r="M17" s="9"/>
      <c r="N17" s="20">
        <v>0</v>
      </c>
    </row>
    <row r="18" spans="1:14" ht="16.5" customHeight="1" x14ac:dyDescent="0.2">
      <c r="A18" s="247"/>
      <c r="B18" s="93" t="s">
        <v>127</v>
      </c>
      <c r="C18" s="106">
        <v>26</v>
      </c>
      <c r="D18" s="125" t="s">
        <v>55</v>
      </c>
      <c r="E18" s="107" t="s">
        <v>158</v>
      </c>
      <c r="F18" s="12">
        <v>10000</v>
      </c>
      <c r="G18" s="12">
        <v>593600</v>
      </c>
      <c r="H18" s="13">
        <f t="shared" si="3"/>
        <v>1.6846361185983826E-2</v>
      </c>
      <c r="I18" s="9"/>
      <c r="J18" s="14">
        <v>0</v>
      </c>
      <c r="K18" s="16" t="s">
        <v>81</v>
      </c>
      <c r="L18" s="9" t="s">
        <v>81</v>
      </c>
      <c r="M18" s="9"/>
      <c r="N18" s="20">
        <v>0</v>
      </c>
    </row>
    <row r="19" spans="1:14" ht="16.5" customHeight="1" x14ac:dyDescent="0.2">
      <c r="A19" s="247"/>
      <c r="B19" s="93" t="s">
        <v>128</v>
      </c>
      <c r="C19" s="106">
        <v>27</v>
      </c>
      <c r="D19" s="125" t="s">
        <v>56</v>
      </c>
      <c r="E19" s="107"/>
      <c r="F19" s="12">
        <v>0</v>
      </c>
      <c r="G19" s="17" t="s">
        <v>159</v>
      </c>
      <c r="H19" s="9" t="s">
        <v>168</v>
      </c>
      <c r="I19" s="9" t="s">
        <v>160</v>
      </c>
      <c r="J19" s="14">
        <v>36477</v>
      </c>
      <c r="K19" s="14">
        <v>40602</v>
      </c>
      <c r="L19" s="15">
        <f t="shared" si="4"/>
        <v>0.89800000000000002</v>
      </c>
      <c r="M19" s="9"/>
      <c r="N19" s="20">
        <v>0</v>
      </c>
    </row>
    <row r="20" spans="1:14" ht="16.5" customHeight="1" x14ac:dyDescent="0.2">
      <c r="A20" s="247"/>
      <c r="B20" s="93" t="s">
        <v>128</v>
      </c>
      <c r="C20" s="106">
        <v>31</v>
      </c>
      <c r="D20" s="125" t="s">
        <v>36</v>
      </c>
      <c r="E20" s="107"/>
      <c r="F20" s="12">
        <v>0</v>
      </c>
      <c r="G20" s="17" t="s">
        <v>159</v>
      </c>
      <c r="H20" s="9" t="s">
        <v>168</v>
      </c>
      <c r="I20" s="9" t="s">
        <v>161</v>
      </c>
      <c r="J20" s="14">
        <v>60730</v>
      </c>
      <c r="K20" s="14">
        <v>79639</v>
      </c>
      <c r="L20" s="15">
        <f t="shared" si="4"/>
        <v>0.76200000000000001</v>
      </c>
      <c r="M20" s="9"/>
      <c r="N20" s="20">
        <v>0</v>
      </c>
    </row>
    <row r="21" spans="1:14" ht="16.5" customHeight="1" x14ac:dyDescent="0.2">
      <c r="A21" s="247"/>
      <c r="B21" s="93" t="s">
        <v>128</v>
      </c>
      <c r="C21" s="108">
        <v>32</v>
      </c>
      <c r="D21" s="128" t="s">
        <v>0</v>
      </c>
      <c r="E21" s="109"/>
      <c r="F21" s="18">
        <v>0</v>
      </c>
      <c r="G21" s="17" t="s">
        <v>159</v>
      </c>
      <c r="H21" s="9" t="s">
        <v>168</v>
      </c>
      <c r="I21" s="9" t="s">
        <v>162</v>
      </c>
      <c r="J21" s="29">
        <v>9197</v>
      </c>
      <c r="K21" s="29">
        <v>10043</v>
      </c>
      <c r="L21" s="15">
        <f t="shared" si="4"/>
        <v>0.91500000000000004</v>
      </c>
      <c r="M21" s="30"/>
      <c r="N21" s="22">
        <v>0</v>
      </c>
    </row>
    <row r="22" spans="1:14" ht="16.5" customHeight="1" x14ac:dyDescent="0.2">
      <c r="A22" s="258"/>
      <c r="B22" s="93" t="s">
        <v>127</v>
      </c>
      <c r="C22" s="106">
        <v>49</v>
      </c>
      <c r="D22" s="125" t="s">
        <v>163</v>
      </c>
      <c r="E22" s="107" t="s">
        <v>162</v>
      </c>
      <c r="F22" s="12">
        <v>3000</v>
      </c>
      <c r="G22" s="12">
        <v>12184</v>
      </c>
      <c r="H22" s="13">
        <f t="shared" si="3"/>
        <v>0.24622455679579777</v>
      </c>
      <c r="I22" s="9" t="s">
        <v>162</v>
      </c>
      <c r="J22" s="14">
        <v>16586</v>
      </c>
      <c r="K22" s="14">
        <v>20544</v>
      </c>
      <c r="L22" s="15">
        <f t="shared" si="4"/>
        <v>0.80700000000000005</v>
      </c>
      <c r="M22" s="9"/>
      <c r="N22" s="20">
        <v>0</v>
      </c>
    </row>
    <row r="23" spans="1:14" ht="16.5" customHeight="1" x14ac:dyDescent="0.2">
      <c r="A23" s="247"/>
      <c r="B23" s="93" t="s">
        <v>126</v>
      </c>
      <c r="C23" s="110">
        <v>116</v>
      </c>
      <c r="D23" s="139" t="s">
        <v>38</v>
      </c>
      <c r="E23" s="95" t="s">
        <v>109</v>
      </c>
      <c r="F23" s="59">
        <v>5000</v>
      </c>
      <c r="G23" s="59">
        <v>136760</v>
      </c>
      <c r="H23" s="13">
        <f t="shared" si="3"/>
        <v>3.6560397777127815E-2</v>
      </c>
      <c r="I23" s="9" t="s">
        <v>108</v>
      </c>
      <c r="J23" s="32">
        <v>2700</v>
      </c>
      <c r="K23" s="73">
        <v>266749</v>
      </c>
      <c r="L23" s="15">
        <f t="shared" si="4"/>
        <v>0.01</v>
      </c>
      <c r="M23" s="33"/>
      <c r="N23" s="21">
        <v>0</v>
      </c>
    </row>
    <row r="24" spans="1:14" ht="16.5" customHeight="1" x14ac:dyDescent="0.2">
      <c r="A24" s="258"/>
      <c r="B24" s="93" t="s">
        <v>125</v>
      </c>
      <c r="C24" s="106">
        <v>185</v>
      </c>
      <c r="D24" s="123" t="s">
        <v>80</v>
      </c>
      <c r="E24" s="95"/>
      <c r="F24" s="59">
        <v>0</v>
      </c>
      <c r="G24" s="17" t="s">
        <v>87</v>
      </c>
      <c r="H24" s="9" t="s">
        <v>168</v>
      </c>
      <c r="I24" s="9" t="s">
        <v>108</v>
      </c>
      <c r="J24" s="32">
        <v>69336</v>
      </c>
      <c r="K24" s="32">
        <v>127345</v>
      </c>
      <c r="L24" s="15">
        <f t="shared" si="4"/>
        <v>0.54400000000000004</v>
      </c>
      <c r="M24" s="33"/>
      <c r="N24" s="21">
        <v>0</v>
      </c>
    </row>
    <row r="25" spans="1:14" ht="16.5" customHeight="1" thickBot="1" x14ac:dyDescent="0.25">
      <c r="A25" s="248"/>
      <c r="B25" s="111"/>
      <c r="C25" s="112"/>
      <c r="D25" s="215">
        <f>COUNTA(D16:D24)</f>
        <v>9</v>
      </c>
      <c r="E25" s="113"/>
      <c r="F25" s="114">
        <f>SUM(F16:F24)</f>
        <v>134200</v>
      </c>
      <c r="G25" s="115" t="s">
        <v>92</v>
      </c>
      <c r="H25" s="115" t="s">
        <v>92</v>
      </c>
      <c r="I25" s="115"/>
      <c r="J25" s="116">
        <f>SUM(J16:J24)</f>
        <v>594073</v>
      </c>
      <c r="K25" s="115" t="s">
        <v>93</v>
      </c>
      <c r="L25" s="115" t="s">
        <v>88</v>
      </c>
      <c r="M25" s="115"/>
      <c r="N25" s="116">
        <f>SUM(N16:N24)</f>
        <v>3</v>
      </c>
    </row>
    <row r="26" spans="1:14" ht="16.5" customHeight="1" thickTop="1" x14ac:dyDescent="0.2">
      <c r="A26" s="265" t="s">
        <v>103</v>
      </c>
      <c r="B26" s="117" t="s">
        <v>129</v>
      </c>
      <c r="C26" s="118">
        <v>37</v>
      </c>
      <c r="D26" s="119" t="s">
        <v>57</v>
      </c>
      <c r="E26" s="120" t="s">
        <v>108</v>
      </c>
      <c r="F26" s="31">
        <v>100000</v>
      </c>
      <c r="G26" s="31">
        <v>267826</v>
      </c>
      <c r="H26" s="15">
        <f t="shared" ref="H26:H32" si="5">+F26/G26</f>
        <v>0.37337674460283915</v>
      </c>
      <c r="I26" s="33" t="s">
        <v>108</v>
      </c>
      <c r="J26" s="32">
        <v>23369</v>
      </c>
      <c r="K26" s="32">
        <v>29220</v>
      </c>
      <c r="L26" s="15">
        <f t="shared" ref="L26:L35" si="6">IFERROR(+ROUNDDOWN(J26/K26,3),"")</f>
        <v>0.79900000000000004</v>
      </c>
      <c r="M26" s="33"/>
      <c r="N26" s="21">
        <v>0</v>
      </c>
    </row>
    <row r="27" spans="1:14" ht="16.5" customHeight="1" x14ac:dyDescent="0.2">
      <c r="A27" s="265"/>
      <c r="B27" s="121" t="s">
        <v>129</v>
      </c>
      <c r="C27" s="122">
        <v>38</v>
      </c>
      <c r="D27" s="123" t="s">
        <v>33</v>
      </c>
      <c r="E27" s="124" t="s">
        <v>111</v>
      </c>
      <c r="F27" s="34">
        <v>10000</v>
      </c>
      <c r="G27" s="34">
        <v>58094</v>
      </c>
      <c r="H27" s="13">
        <f t="shared" si="5"/>
        <v>0.17213481598788172</v>
      </c>
      <c r="I27" s="9"/>
      <c r="J27" s="14">
        <v>0</v>
      </c>
      <c r="K27" s="16" t="s">
        <v>154</v>
      </c>
      <c r="L27" s="9" t="s">
        <v>81</v>
      </c>
      <c r="M27" s="9"/>
      <c r="N27" s="20">
        <v>0</v>
      </c>
    </row>
    <row r="28" spans="1:14" ht="16.5" customHeight="1" x14ac:dyDescent="0.2">
      <c r="A28" s="265"/>
      <c r="B28" s="121" t="s">
        <v>130</v>
      </c>
      <c r="C28" s="122">
        <v>40</v>
      </c>
      <c r="D28" s="125" t="s">
        <v>43</v>
      </c>
      <c r="E28" s="126" t="s">
        <v>108</v>
      </c>
      <c r="F28" s="34">
        <v>10000</v>
      </c>
      <c r="G28" s="34">
        <v>50000</v>
      </c>
      <c r="H28" s="13">
        <f t="shared" si="5"/>
        <v>0.2</v>
      </c>
      <c r="I28" s="9" t="s">
        <v>108</v>
      </c>
      <c r="J28" s="14">
        <v>13474</v>
      </c>
      <c r="K28" s="14">
        <v>128572</v>
      </c>
      <c r="L28" s="15">
        <f t="shared" si="6"/>
        <v>0.104</v>
      </c>
      <c r="M28" s="9"/>
      <c r="N28" s="20">
        <v>0</v>
      </c>
    </row>
    <row r="29" spans="1:14" ht="16.5" customHeight="1" x14ac:dyDescent="0.2">
      <c r="A29" s="265"/>
      <c r="B29" s="121" t="s">
        <v>131</v>
      </c>
      <c r="C29" s="122">
        <v>41</v>
      </c>
      <c r="D29" s="125" t="s">
        <v>44</v>
      </c>
      <c r="E29" s="126" t="s">
        <v>108</v>
      </c>
      <c r="F29" s="34">
        <v>2000000</v>
      </c>
      <c r="G29" s="34">
        <v>4120160</v>
      </c>
      <c r="H29" s="13">
        <f t="shared" si="5"/>
        <v>0.48541804201778571</v>
      </c>
      <c r="I29" s="9" t="s">
        <v>108</v>
      </c>
      <c r="J29" s="14">
        <v>126034</v>
      </c>
      <c r="K29" s="14">
        <v>241182</v>
      </c>
      <c r="L29" s="15">
        <f t="shared" si="6"/>
        <v>0.52200000000000002</v>
      </c>
      <c r="M29" s="30"/>
      <c r="N29" s="22">
        <v>0</v>
      </c>
    </row>
    <row r="30" spans="1:14" ht="16.5" customHeight="1" x14ac:dyDescent="0.2">
      <c r="A30" s="265"/>
      <c r="B30" s="121" t="s">
        <v>131</v>
      </c>
      <c r="C30" s="122">
        <v>42</v>
      </c>
      <c r="D30" s="123" t="s">
        <v>45</v>
      </c>
      <c r="E30" s="124" t="s">
        <v>108</v>
      </c>
      <c r="F30" s="34">
        <v>300</v>
      </c>
      <c r="G30" s="34">
        <v>131323</v>
      </c>
      <c r="H30" s="13">
        <f t="shared" si="5"/>
        <v>2.2844436998850164E-3</v>
      </c>
      <c r="I30" s="9" t="s">
        <v>108</v>
      </c>
      <c r="J30" s="14">
        <v>80800</v>
      </c>
      <c r="K30" s="35">
        <v>3166762</v>
      </c>
      <c r="L30" s="15">
        <f t="shared" si="6"/>
        <v>2.5000000000000001E-2</v>
      </c>
      <c r="M30" s="9" t="s">
        <v>171</v>
      </c>
      <c r="N30" s="20">
        <v>1</v>
      </c>
    </row>
    <row r="31" spans="1:14" ht="16.5" customHeight="1" x14ac:dyDescent="0.2">
      <c r="A31" s="265"/>
      <c r="B31" s="121" t="s">
        <v>131</v>
      </c>
      <c r="C31" s="122">
        <v>43</v>
      </c>
      <c r="D31" s="125" t="s">
        <v>39</v>
      </c>
      <c r="E31" s="126" t="s">
        <v>108</v>
      </c>
      <c r="F31" s="34">
        <v>20000</v>
      </c>
      <c r="G31" s="34">
        <v>231066</v>
      </c>
      <c r="H31" s="13">
        <f t="shared" si="5"/>
        <v>8.6555356478235659E-2</v>
      </c>
      <c r="I31" s="9"/>
      <c r="J31" s="14">
        <v>0</v>
      </c>
      <c r="K31" s="16" t="s">
        <v>81</v>
      </c>
      <c r="L31" s="9" t="s">
        <v>81</v>
      </c>
      <c r="M31" s="33"/>
      <c r="N31" s="21">
        <v>0</v>
      </c>
    </row>
    <row r="32" spans="1:14" ht="16.5" customHeight="1" x14ac:dyDescent="0.2">
      <c r="A32" s="265"/>
      <c r="B32" s="121" t="s">
        <v>132</v>
      </c>
      <c r="C32" s="122">
        <v>44</v>
      </c>
      <c r="D32" s="125" t="s">
        <v>58</v>
      </c>
      <c r="E32" s="126" t="s">
        <v>112</v>
      </c>
      <c r="F32" s="34">
        <v>7000</v>
      </c>
      <c r="G32" s="34">
        <v>14500</v>
      </c>
      <c r="H32" s="13">
        <f t="shared" si="5"/>
        <v>0.48275862068965519</v>
      </c>
      <c r="I32" s="9" t="s">
        <v>108</v>
      </c>
      <c r="J32" s="14">
        <v>24218</v>
      </c>
      <c r="K32" s="14">
        <v>30633</v>
      </c>
      <c r="L32" s="15">
        <f t="shared" si="6"/>
        <v>0.79</v>
      </c>
      <c r="M32" s="9"/>
      <c r="N32" s="20">
        <v>0</v>
      </c>
    </row>
    <row r="33" spans="1:14" ht="16.5" customHeight="1" x14ac:dyDescent="0.2">
      <c r="A33" s="265"/>
      <c r="B33" s="121" t="s">
        <v>133</v>
      </c>
      <c r="C33" s="122">
        <v>45</v>
      </c>
      <c r="D33" s="125" t="s">
        <v>46</v>
      </c>
      <c r="E33" s="126"/>
      <c r="F33" s="34">
        <v>0</v>
      </c>
      <c r="G33" s="17" t="s">
        <v>153</v>
      </c>
      <c r="H33" s="9" t="s">
        <v>168</v>
      </c>
      <c r="I33" s="9" t="s">
        <v>108</v>
      </c>
      <c r="J33" s="14">
        <v>677760</v>
      </c>
      <c r="K33" s="14">
        <v>2765867</v>
      </c>
      <c r="L33" s="15">
        <f t="shared" si="6"/>
        <v>0.245</v>
      </c>
      <c r="M33" s="9" t="s">
        <v>109</v>
      </c>
      <c r="N33" s="20">
        <v>1</v>
      </c>
    </row>
    <row r="34" spans="1:14" ht="16.5" customHeight="1" x14ac:dyDescent="0.2">
      <c r="A34" s="265"/>
      <c r="B34" s="121" t="s">
        <v>130</v>
      </c>
      <c r="C34" s="122">
        <v>53</v>
      </c>
      <c r="D34" s="125" t="s">
        <v>59</v>
      </c>
      <c r="E34" s="126"/>
      <c r="F34" s="34">
        <v>0</v>
      </c>
      <c r="G34" s="17" t="s">
        <v>153</v>
      </c>
      <c r="H34" s="9" t="s">
        <v>168</v>
      </c>
      <c r="I34" s="9" t="s">
        <v>108</v>
      </c>
      <c r="J34" s="14">
        <v>81355</v>
      </c>
      <c r="K34" s="14">
        <v>118079</v>
      </c>
      <c r="L34" s="15">
        <f t="shared" si="6"/>
        <v>0.68799999999999994</v>
      </c>
      <c r="M34" s="9"/>
      <c r="N34" s="20">
        <v>0</v>
      </c>
    </row>
    <row r="35" spans="1:14" ht="16.5" customHeight="1" x14ac:dyDescent="0.2">
      <c r="A35" s="266"/>
      <c r="B35" s="121" t="s">
        <v>179</v>
      </c>
      <c r="C35" s="127">
        <v>187</v>
      </c>
      <c r="D35" s="128" t="s">
        <v>178</v>
      </c>
      <c r="E35" s="129"/>
      <c r="F35" s="70">
        <v>0</v>
      </c>
      <c r="G35" s="71" t="s">
        <v>180</v>
      </c>
      <c r="H35" s="30" t="s">
        <v>180</v>
      </c>
      <c r="I35" s="9" t="s">
        <v>108</v>
      </c>
      <c r="J35" s="29">
        <v>5040</v>
      </c>
      <c r="K35" s="29">
        <v>8340</v>
      </c>
      <c r="L35" s="72">
        <f t="shared" si="6"/>
        <v>0.60399999999999998</v>
      </c>
      <c r="M35" s="30"/>
      <c r="N35" s="22">
        <v>0</v>
      </c>
    </row>
    <row r="36" spans="1:14" ht="16.5" customHeight="1" thickBot="1" x14ac:dyDescent="0.25">
      <c r="A36" s="266"/>
      <c r="B36" s="100"/>
      <c r="C36" s="130"/>
      <c r="D36" s="216">
        <f>COUNTA(D26:D35)</f>
        <v>10</v>
      </c>
      <c r="E36" s="131"/>
      <c r="F36" s="132">
        <f>SUM(F26:F35)</f>
        <v>2147300</v>
      </c>
      <c r="G36" s="133" t="s">
        <v>92</v>
      </c>
      <c r="H36" s="115" t="s">
        <v>92</v>
      </c>
      <c r="I36" s="133"/>
      <c r="J36" s="134">
        <f>SUM(J26:J35)</f>
        <v>1032050</v>
      </c>
      <c r="K36" s="133" t="s">
        <v>81</v>
      </c>
      <c r="L36" s="133" t="s">
        <v>88</v>
      </c>
      <c r="M36" s="133"/>
      <c r="N36" s="134">
        <f>SUM(N26:N35)</f>
        <v>2</v>
      </c>
    </row>
    <row r="37" spans="1:14" ht="16.5" customHeight="1" thickTop="1" x14ac:dyDescent="0.2">
      <c r="A37" s="209" t="s">
        <v>2</v>
      </c>
      <c r="B37" s="81" t="s">
        <v>181</v>
      </c>
      <c r="C37" s="135">
        <v>54</v>
      </c>
      <c r="D37" s="136" t="s">
        <v>60</v>
      </c>
      <c r="E37" s="137"/>
      <c r="F37" s="36">
        <v>0</v>
      </c>
      <c r="G37" s="37" t="s">
        <v>153</v>
      </c>
      <c r="H37" s="38" t="s">
        <v>168</v>
      </c>
      <c r="I37" s="38" t="s">
        <v>108</v>
      </c>
      <c r="J37" s="39">
        <v>1263353</v>
      </c>
      <c r="K37" s="39">
        <v>2390743</v>
      </c>
      <c r="L37" s="40">
        <f t="shared" ref="L37:L47" si="7">IFERROR(+ROUNDDOWN(J37/K37,3),"")</f>
        <v>0.52800000000000002</v>
      </c>
      <c r="M37" s="38" t="s">
        <v>108</v>
      </c>
      <c r="N37" s="24">
        <v>1</v>
      </c>
    </row>
    <row r="38" spans="1:14" ht="16.5" customHeight="1" x14ac:dyDescent="0.2">
      <c r="A38" s="210"/>
      <c r="B38" s="138" t="s">
        <v>135</v>
      </c>
      <c r="C38" s="96">
        <v>56</v>
      </c>
      <c r="D38" s="125" t="s">
        <v>37</v>
      </c>
      <c r="E38" s="126" t="s">
        <v>108</v>
      </c>
      <c r="F38" s="41">
        <v>609390</v>
      </c>
      <c r="G38" s="41">
        <v>1561180</v>
      </c>
      <c r="H38" s="42">
        <f t="shared" ref="H38:H46" si="8">+F38/G38</f>
        <v>0.39033935869022152</v>
      </c>
      <c r="I38" s="45" t="s">
        <v>108</v>
      </c>
      <c r="J38" s="43">
        <v>133633</v>
      </c>
      <c r="K38" s="43">
        <v>382233</v>
      </c>
      <c r="L38" s="44">
        <f t="shared" si="7"/>
        <v>0.34899999999999998</v>
      </c>
      <c r="M38" s="45"/>
      <c r="N38" s="25">
        <v>0</v>
      </c>
    </row>
    <row r="39" spans="1:14" ht="16.5" customHeight="1" x14ac:dyDescent="0.2">
      <c r="A39" s="210"/>
      <c r="B39" s="138" t="s">
        <v>135</v>
      </c>
      <c r="C39" s="96">
        <v>58</v>
      </c>
      <c r="D39" s="125" t="s">
        <v>47</v>
      </c>
      <c r="E39" s="126" t="s">
        <v>108</v>
      </c>
      <c r="F39" s="41">
        <v>425000</v>
      </c>
      <c r="G39" s="41">
        <v>1298552</v>
      </c>
      <c r="H39" s="42">
        <f t="shared" si="8"/>
        <v>0.32728762498536834</v>
      </c>
      <c r="I39" s="45" t="s">
        <v>108</v>
      </c>
      <c r="J39" s="43">
        <v>5992</v>
      </c>
      <c r="K39" s="43">
        <v>50679</v>
      </c>
      <c r="L39" s="44">
        <f t="shared" si="7"/>
        <v>0.11799999999999999</v>
      </c>
      <c r="M39" s="45"/>
      <c r="N39" s="25">
        <v>0</v>
      </c>
    </row>
    <row r="40" spans="1:14" ht="16.5" customHeight="1" x14ac:dyDescent="0.2">
      <c r="A40" s="210"/>
      <c r="B40" s="93" t="s">
        <v>134</v>
      </c>
      <c r="C40" s="94">
        <v>59</v>
      </c>
      <c r="D40" s="139" t="s">
        <v>40</v>
      </c>
      <c r="E40" s="92" t="s">
        <v>108</v>
      </c>
      <c r="F40" s="53">
        <v>5000</v>
      </c>
      <c r="G40" s="53">
        <v>5000</v>
      </c>
      <c r="H40" s="42">
        <f t="shared" si="8"/>
        <v>1</v>
      </c>
      <c r="I40" s="45" t="s">
        <v>108</v>
      </c>
      <c r="J40" s="46">
        <v>10428892</v>
      </c>
      <c r="K40" s="46">
        <v>14904228</v>
      </c>
      <c r="L40" s="44">
        <f t="shared" si="7"/>
        <v>0.69899999999999995</v>
      </c>
      <c r="M40" s="45"/>
      <c r="N40" s="25">
        <v>0</v>
      </c>
    </row>
    <row r="41" spans="1:14" ht="16.5" customHeight="1" x14ac:dyDescent="0.2">
      <c r="A41" s="210"/>
      <c r="B41" s="138" t="s">
        <v>135</v>
      </c>
      <c r="C41" s="96">
        <v>61</v>
      </c>
      <c r="D41" s="125" t="s">
        <v>61</v>
      </c>
      <c r="E41" s="126" t="s">
        <v>113</v>
      </c>
      <c r="F41" s="41">
        <v>9000</v>
      </c>
      <c r="G41" s="41">
        <v>30000</v>
      </c>
      <c r="H41" s="42">
        <f t="shared" si="8"/>
        <v>0.3</v>
      </c>
      <c r="I41" s="45"/>
      <c r="J41" s="46">
        <v>0</v>
      </c>
      <c r="K41" s="47" t="s">
        <v>153</v>
      </c>
      <c r="L41" s="9" t="s">
        <v>81</v>
      </c>
      <c r="M41" s="45"/>
      <c r="N41" s="25">
        <v>0</v>
      </c>
    </row>
    <row r="42" spans="1:14" ht="16.5" customHeight="1" x14ac:dyDescent="0.2">
      <c r="A42" s="210"/>
      <c r="B42" s="93" t="s">
        <v>135</v>
      </c>
      <c r="C42" s="96">
        <v>62</v>
      </c>
      <c r="D42" s="125" t="s">
        <v>62</v>
      </c>
      <c r="E42" s="126" t="s">
        <v>108</v>
      </c>
      <c r="F42" s="41">
        <v>20000</v>
      </c>
      <c r="G42" s="41">
        <v>280000</v>
      </c>
      <c r="H42" s="42">
        <f t="shared" si="8"/>
        <v>7.1428571428571425E-2</v>
      </c>
      <c r="I42" s="45" t="s">
        <v>108</v>
      </c>
      <c r="J42" s="46">
        <v>4849</v>
      </c>
      <c r="K42" s="46">
        <v>90274</v>
      </c>
      <c r="L42" s="44">
        <f t="shared" si="7"/>
        <v>5.2999999999999999E-2</v>
      </c>
      <c r="M42" s="45"/>
      <c r="N42" s="25">
        <v>0</v>
      </c>
    </row>
    <row r="43" spans="1:14" ht="16.5" customHeight="1" x14ac:dyDescent="0.2">
      <c r="A43" s="210"/>
      <c r="B43" s="98" t="s">
        <v>173</v>
      </c>
      <c r="C43" s="96">
        <v>65</v>
      </c>
      <c r="D43" s="125" t="s">
        <v>63</v>
      </c>
      <c r="E43" s="126" t="s">
        <v>110</v>
      </c>
      <c r="F43" s="41">
        <v>10000</v>
      </c>
      <c r="G43" s="41">
        <v>50000</v>
      </c>
      <c r="H43" s="42">
        <f t="shared" si="8"/>
        <v>0.2</v>
      </c>
      <c r="I43" s="45"/>
      <c r="J43" s="46">
        <v>0</v>
      </c>
      <c r="K43" s="47" t="s">
        <v>81</v>
      </c>
      <c r="L43" s="30" t="s">
        <v>81</v>
      </c>
      <c r="M43" s="45"/>
      <c r="N43" s="25">
        <v>0</v>
      </c>
    </row>
    <row r="44" spans="1:14" ht="16.5" customHeight="1" x14ac:dyDescent="0.2">
      <c r="A44" s="210"/>
      <c r="B44" s="93" t="s">
        <v>134</v>
      </c>
      <c r="C44" s="96">
        <v>66</v>
      </c>
      <c r="D44" s="123" t="s">
        <v>1</v>
      </c>
      <c r="E44" s="124" t="s">
        <v>110</v>
      </c>
      <c r="F44" s="41">
        <v>12345046</v>
      </c>
      <c r="G44" s="41">
        <v>61400000</v>
      </c>
      <c r="H44" s="42">
        <f t="shared" si="8"/>
        <v>0.20105938110749186</v>
      </c>
      <c r="I44" s="45"/>
      <c r="J44" s="46">
        <v>0</v>
      </c>
      <c r="K44" s="47" t="s">
        <v>155</v>
      </c>
      <c r="L44" s="30" t="s">
        <v>81</v>
      </c>
      <c r="M44" s="45"/>
      <c r="N44" s="25">
        <v>0</v>
      </c>
    </row>
    <row r="45" spans="1:14" ht="16.5" customHeight="1" x14ac:dyDescent="0.2">
      <c r="A45" s="210"/>
      <c r="B45" s="93" t="s">
        <v>150</v>
      </c>
      <c r="C45" s="96">
        <v>68</v>
      </c>
      <c r="D45" s="123" t="s">
        <v>73</v>
      </c>
      <c r="E45" s="124" t="s">
        <v>108</v>
      </c>
      <c r="F45" s="41">
        <v>5000</v>
      </c>
      <c r="G45" s="41">
        <v>20000</v>
      </c>
      <c r="H45" s="42">
        <f t="shared" si="8"/>
        <v>0.25</v>
      </c>
      <c r="I45" s="45"/>
      <c r="J45" s="46">
        <v>0</v>
      </c>
      <c r="K45" s="47" t="s">
        <v>81</v>
      </c>
      <c r="L45" s="30" t="s">
        <v>81</v>
      </c>
      <c r="M45" s="45"/>
      <c r="N45" s="25">
        <v>0</v>
      </c>
    </row>
    <row r="46" spans="1:14" ht="16.5" customHeight="1" x14ac:dyDescent="0.2">
      <c r="A46" s="210"/>
      <c r="B46" s="93" t="s">
        <v>150</v>
      </c>
      <c r="C46" s="140">
        <v>70</v>
      </c>
      <c r="D46" s="128" t="s">
        <v>64</v>
      </c>
      <c r="E46" s="129" t="s">
        <v>114</v>
      </c>
      <c r="F46" s="48">
        <v>200000</v>
      </c>
      <c r="G46" s="41">
        <v>1400350</v>
      </c>
      <c r="H46" s="42">
        <f t="shared" si="8"/>
        <v>0.14282143749776841</v>
      </c>
      <c r="I46" s="50"/>
      <c r="J46" s="49">
        <v>0</v>
      </c>
      <c r="K46" s="47" t="s">
        <v>153</v>
      </c>
      <c r="L46" s="9" t="s">
        <v>81</v>
      </c>
      <c r="M46" s="50"/>
      <c r="N46" s="26">
        <v>0</v>
      </c>
    </row>
    <row r="47" spans="1:14" ht="16.5" customHeight="1" x14ac:dyDescent="0.2">
      <c r="A47" s="210"/>
      <c r="B47" s="93" t="s">
        <v>134</v>
      </c>
      <c r="C47" s="96">
        <v>176</v>
      </c>
      <c r="D47" s="125" t="s">
        <v>170</v>
      </c>
      <c r="E47" s="121"/>
      <c r="F47" s="62">
        <v>0</v>
      </c>
      <c r="G47" s="63" t="s">
        <v>81</v>
      </c>
      <c r="H47" s="45" t="s">
        <v>169</v>
      </c>
      <c r="I47" s="45" t="s">
        <v>108</v>
      </c>
      <c r="J47" s="46">
        <v>20702</v>
      </c>
      <c r="K47" s="46">
        <v>35459</v>
      </c>
      <c r="L47" s="44">
        <f t="shared" si="7"/>
        <v>0.58299999999999996</v>
      </c>
      <c r="M47" s="45"/>
      <c r="N47" s="25">
        <v>0</v>
      </c>
    </row>
    <row r="48" spans="1:14" ht="16.5" customHeight="1" thickBot="1" x14ac:dyDescent="0.25">
      <c r="A48" s="210"/>
      <c r="B48" s="100"/>
      <c r="C48" s="141"/>
      <c r="D48" s="214">
        <f>COUNTA(D37:D47)</f>
        <v>11</v>
      </c>
      <c r="E48" s="102"/>
      <c r="F48" s="142">
        <f>SUM(F37:F46)</f>
        <v>13628436</v>
      </c>
      <c r="G48" s="143" t="s">
        <v>92</v>
      </c>
      <c r="H48" s="143" t="s">
        <v>92</v>
      </c>
      <c r="I48" s="143"/>
      <c r="J48" s="144">
        <f>SUM(J37:J47)</f>
        <v>11857421</v>
      </c>
      <c r="K48" s="143" t="s">
        <v>92</v>
      </c>
      <c r="L48" s="143" t="s">
        <v>88</v>
      </c>
      <c r="M48" s="143"/>
      <c r="N48" s="144">
        <f>SUM(N37:N47)</f>
        <v>1</v>
      </c>
    </row>
    <row r="49" spans="1:14" ht="16.5" customHeight="1" thickTop="1" x14ac:dyDescent="0.2">
      <c r="A49" s="246" t="s">
        <v>4</v>
      </c>
      <c r="B49" s="81" t="s">
        <v>136</v>
      </c>
      <c r="C49" s="82">
        <v>74</v>
      </c>
      <c r="D49" s="136" t="s">
        <v>167</v>
      </c>
      <c r="E49" s="137" t="s">
        <v>109</v>
      </c>
      <c r="F49" s="36">
        <v>450000</v>
      </c>
      <c r="G49" s="36">
        <v>924422</v>
      </c>
      <c r="H49" s="40">
        <f t="shared" ref="H49:H64" si="9">+F49/G49</f>
        <v>0.48679066486950767</v>
      </c>
      <c r="I49" s="38" t="s">
        <v>108</v>
      </c>
      <c r="J49" s="39">
        <v>26182</v>
      </c>
      <c r="K49" s="39">
        <v>98783</v>
      </c>
      <c r="L49" s="40">
        <f t="shared" ref="L49:L57" si="10">IFERROR(+ROUNDDOWN(J49/K49,3),"")</f>
        <v>0.26500000000000001</v>
      </c>
      <c r="M49" s="38"/>
      <c r="N49" s="27">
        <v>0</v>
      </c>
    </row>
    <row r="50" spans="1:14" ht="16.5" customHeight="1" x14ac:dyDescent="0.2">
      <c r="A50" s="247"/>
      <c r="B50" s="93" t="s">
        <v>136</v>
      </c>
      <c r="C50" s="106">
        <v>75</v>
      </c>
      <c r="D50" s="125" t="s">
        <v>71</v>
      </c>
      <c r="E50" s="126" t="s">
        <v>115</v>
      </c>
      <c r="F50" s="41">
        <v>600000</v>
      </c>
      <c r="G50" s="41">
        <v>2727808</v>
      </c>
      <c r="H50" s="42">
        <f t="shared" si="9"/>
        <v>0.21995682980620337</v>
      </c>
      <c r="I50" s="45" t="s">
        <v>108</v>
      </c>
      <c r="J50" s="46">
        <v>34225</v>
      </c>
      <c r="K50" s="46">
        <v>335449</v>
      </c>
      <c r="L50" s="44">
        <f t="shared" si="10"/>
        <v>0.10199999999999999</v>
      </c>
      <c r="M50" s="45"/>
      <c r="N50" s="25">
        <v>0</v>
      </c>
    </row>
    <row r="51" spans="1:14" ht="16.5" customHeight="1" x14ac:dyDescent="0.2">
      <c r="A51" s="247"/>
      <c r="B51" s="93" t="s">
        <v>137</v>
      </c>
      <c r="C51" s="106">
        <v>77</v>
      </c>
      <c r="D51" s="145" t="s">
        <v>166</v>
      </c>
      <c r="E51" s="93" t="s">
        <v>108</v>
      </c>
      <c r="F51" s="51">
        <v>3000</v>
      </c>
      <c r="G51" s="41">
        <v>37835</v>
      </c>
      <c r="H51" s="42">
        <f t="shared" ref="H51" si="11">+F51/G51</f>
        <v>7.9291661160301313E-2</v>
      </c>
      <c r="I51" s="45" t="s">
        <v>108</v>
      </c>
      <c r="J51" s="43">
        <v>811</v>
      </c>
      <c r="K51" s="52">
        <v>1097042</v>
      </c>
      <c r="L51" s="44">
        <f t="shared" si="10"/>
        <v>0</v>
      </c>
      <c r="M51" s="45"/>
      <c r="N51" s="25">
        <v>0</v>
      </c>
    </row>
    <row r="52" spans="1:14" ht="16.5" customHeight="1" x14ac:dyDescent="0.2">
      <c r="A52" s="247"/>
      <c r="B52" s="93" t="s">
        <v>137</v>
      </c>
      <c r="C52" s="106">
        <v>78</v>
      </c>
      <c r="D52" s="125" t="s">
        <v>165</v>
      </c>
      <c r="E52" s="126" t="s">
        <v>108</v>
      </c>
      <c r="F52" s="41">
        <v>1345000</v>
      </c>
      <c r="G52" s="41">
        <v>7737095</v>
      </c>
      <c r="H52" s="42">
        <f t="shared" si="9"/>
        <v>0.17383785516398598</v>
      </c>
      <c r="I52" s="45" t="s">
        <v>108</v>
      </c>
      <c r="J52" s="46">
        <v>61235</v>
      </c>
      <c r="K52" s="52">
        <v>1926185</v>
      </c>
      <c r="L52" s="44">
        <f t="shared" si="10"/>
        <v>3.1E-2</v>
      </c>
      <c r="M52" s="45"/>
      <c r="N52" s="25">
        <v>0</v>
      </c>
    </row>
    <row r="53" spans="1:14" ht="16.5" customHeight="1" x14ac:dyDescent="0.2">
      <c r="A53" s="247"/>
      <c r="B53" s="93" t="s">
        <v>138</v>
      </c>
      <c r="C53" s="106">
        <v>81</v>
      </c>
      <c r="D53" s="125" t="s">
        <v>66</v>
      </c>
      <c r="E53" s="126" t="s">
        <v>108</v>
      </c>
      <c r="F53" s="41">
        <v>55000</v>
      </c>
      <c r="G53" s="41">
        <v>175100</v>
      </c>
      <c r="H53" s="42">
        <f t="shared" si="9"/>
        <v>0.31410622501427754</v>
      </c>
      <c r="I53" s="45" t="s">
        <v>108</v>
      </c>
      <c r="J53" s="46">
        <v>62299</v>
      </c>
      <c r="K53" s="46">
        <v>1387076</v>
      </c>
      <c r="L53" s="44">
        <f t="shared" si="10"/>
        <v>4.3999999999999997E-2</v>
      </c>
      <c r="M53" s="45"/>
      <c r="N53" s="25">
        <v>0</v>
      </c>
    </row>
    <row r="54" spans="1:14" ht="16.5" customHeight="1" x14ac:dyDescent="0.2">
      <c r="A54" s="247"/>
      <c r="B54" s="93" t="s">
        <v>138</v>
      </c>
      <c r="C54" s="106">
        <v>82</v>
      </c>
      <c r="D54" s="125" t="s">
        <v>67</v>
      </c>
      <c r="E54" s="126" t="s">
        <v>110</v>
      </c>
      <c r="F54" s="41">
        <v>92500</v>
      </c>
      <c r="G54" s="41">
        <v>636900</v>
      </c>
      <c r="H54" s="42">
        <f t="shared" si="9"/>
        <v>0.14523473072695869</v>
      </c>
      <c r="I54" s="45"/>
      <c r="J54" s="46">
        <v>0</v>
      </c>
      <c r="K54" s="47" t="s">
        <v>88</v>
      </c>
      <c r="L54" s="30" t="s">
        <v>81</v>
      </c>
      <c r="M54" s="45"/>
      <c r="N54" s="25">
        <v>0</v>
      </c>
    </row>
    <row r="55" spans="1:14" ht="16.5" customHeight="1" x14ac:dyDescent="0.2">
      <c r="A55" s="247"/>
      <c r="B55" s="93" t="s">
        <v>138</v>
      </c>
      <c r="C55" s="106">
        <v>83</v>
      </c>
      <c r="D55" s="125" t="s">
        <v>48</v>
      </c>
      <c r="E55" s="126" t="s">
        <v>108</v>
      </c>
      <c r="F55" s="41">
        <v>25000</v>
      </c>
      <c r="G55" s="41">
        <v>66800</v>
      </c>
      <c r="H55" s="42">
        <f t="shared" si="9"/>
        <v>0.37425149700598803</v>
      </c>
      <c r="I55" s="45"/>
      <c r="J55" s="46">
        <v>0</v>
      </c>
      <c r="K55" s="47" t="s">
        <v>88</v>
      </c>
      <c r="L55" s="9" t="s">
        <v>81</v>
      </c>
      <c r="M55" s="45"/>
      <c r="N55" s="25">
        <v>0</v>
      </c>
    </row>
    <row r="56" spans="1:14" ht="16.5" customHeight="1" x14ac:dyDescent="0.2">
      <c r="A56" s="247"/>
      <c r="B56" s="93" t="s">
        <v>139</v>
      </c>
      <c r="C56" s="106">
        <v>84</v>
      </c>
      <c r="D56" s="125" t="s">
        <v>49</v>
      </c>
      <c r="E56" s="126" t="s">
        <v>109</v>
      </c>
      <c r="F56" s="41">
        <v>339500</v>
      </c>
      <c r="G56" s="41">
        <v>2747703</v>
      </c>
      <c r="H56" s="42">
        <f t="shared" si="9"/>
        <v>0.12355774987325777</v>
      </c>
      <c r="I56" s="45" t="s">
        <v>108</v>
      </c>
      <c r="J56" s="46">
        <v>2431604</v>
      </c>
      <c r="K56" s="46">
        <v>39055156</v>
      </c>
      <c r="L56" s="44">
        <f t="shared" si="10"/>
        <v>6.2E-2</v>
      </c>
      <c r="M56" s="45" t="s">
        <v>108</v>
      </c>
      <c r="N56" s="25">
        <v>1</v>
      </c>
    </row>
    <row r="57" spans="1:14" ht="16.5" customHeight="1" x14ac:dyDescent="0.2">
      <c r="A57" s="247"/>
      <c r="B57" s="93" t="s">
        <v>140</v>
      </c>
      <c r="C57" s="106">
        <v>86</v>
      </c>
      <c r="D57" s="125" t="s">
        <v>68</v>
      </c>
      <c r="E57" s="129" t="s">
        <v>109</v>
      </c>
      <c r="F57" s="48">
        <v>5000</v>
      </c>
      <c r="G57" s="48">
        <v>15100</v>
      </c>
      <c r="H57" s="42">
        <f t="shared" si="9"/>
        <v>0.33112582781456956</v>
      </c>
      <c r="I57" s="45" t="s">
        <v>108</v>
      </c>
      <c r="J57" s="46">
        <v>3495331</v>
      </c>
      <c r="K57" s="46">
        <v>3544336</v>
      </c>
      <c r="L57" s="44">
        <f t="shared" si="10"/>
        <v>0.98599999999999999</v>
      </c>
      <c r="M57" s="45" t="s">
        <v>109</v>
      </c>
      <c r="N57" s="25">
        <v>2</v>
      </c>
    </row>
    <row r="58" spans="1:14" ht="16.5" customHeight="1" x14ac:dyDescent="0.2">
      <c r="A58" s="247"/>
      <c r="B58" s="93" t="s">
        <v>141</v>
      </c>
      <c r="C58" s="106">
        <v>88</v>
      </c>
      <c r="D58" s="145" t="s">
        <v>3</v>
      </c>
      <c r="E58" s="93" t="s">
        <v>108</v>
      </c>
      <c r="F58" s="51">
        <v>4855990</v>
      </c>
      <c r="G58" s="41">
        <v>25986120</v>
      </c>
      <c r="H58" s="42">
        <f t="shared" ref="H58" si="12">+F58/G58</f>
        <v>0.18686860524002813</v>
      </c>
      <c r="I58" s="60"/>
      <c r="J58" s="43">
        <v>0</v>
      </c>
      <c r="K58" s="47" t="s">
        <v>88</v>
      </c>
      <c r="L58" s="30" t="s">
        <v>81</v>
      </c>
      <c r="M58" s="45"/>
      <c r="N58" s="25">
        <v>0</v>
      </c>
    </row>
    <row r="59" spans="1:14" ht="16.5" customHeight="1" thickBot="1" x14ac:dyDescent="0.25">
      <c r="A59" s="248"/>
      <c r="B59" s="111"/>
      <c r="C59" s="112"/>
      <c r="D59" s="215">
        <f>COUNTA(D49:D58)</f>
        <v>10</v>
      </c>
      <c r="E59" s="87"/>
      <c r="F59" s="146">
        <f>SUM(F49:F58)</f>
        <v>7770990</v>
      </c>
      <c r="G59" s="147" t="s">
        <v>98</v>
      </c>
      <c r="H59" s="147" t="s">
        <v>92</v>
      </c>
      <c r="I59" s="147"/>
      <c r="J59" s="148">
        <f>SUM(J49:J58)</f>
        <v>6111687</v>
      </c>
      <c r="K59" s="147" t="s">
        <v>92</v>
      </c>
      <c r="L59" s="147" t="s">
        <v>88</v>
      </c>
      <c r="M59" s="147"/>
      <c r="N59" s="148">
        <f>SUM(N49:N58)</f>
        <v>3</v>
      </c>
    </row>
    <row r="60" spans="1:14" ht="16.5" customHeight="1" thickTop="1" x14ac:dyDescent="0.2">
      <c r="A60" s="246" t="s">
        <v>105</v>
      </c>
      <c r="B60" s="81" t="s">
        <v>142</v>
      </c>
      <c r="C60" s="82">
        <v>95</v>
      </c>
      <c r="D60" s="222" t="s">
        <v>78</v>
      </c>
      <c r="E60" s="177" t="s">
        <v>110</v>
      </c>
      <c r="F60" s="36">
        <v>2500000</v>
      </c>
      <c r="G60" s="36">
        <v>5140000</v>
      </c>
      <c r="H60" s="40">
        <f t="shared" si="9"/>
        <v>0.48638132295719844</v>
      </c>
      <c r="I60" s="38" t="s">
        <v>108</v>
      </c>
      <c r="J60" s="39">
        <v>156859</v>
      </c>
      <c r="K60" s="39">
        <v>4069496</v>
      </c>
      <c r="L60" s="40">
        <f>IFERROR(+ROUNDDOWN(J60/K60,3),"")</f>
        <v>3.7999999999999999E-2</v>
      </c>
      <c r="M60" s="38"/>
      <c r="N60" s="224">
        <v>0</v>
      </c>
    </row>
    <row r="61" spans="1:14" ht="16.5" customHeight="1" thickBot="1" x14ac:dyDescent="0.25">
      <c r="A61" s="248"/>
      <c r="B61" s="111"/>
      <c r="C61" s="112"/>
      <c r="D61" s="215">
        <f>COUNTA(D60:D60)</f>
        <v>1</v>
      </c>
      <c r="E61" s="113"/>
      <c r="F61" s="174">
        <f>SUM(F60:F60)</f>
        <v>2500000</v>
      </c>
      <c r="G61" s="147" t="s">
        <v>92</v>
      </c>
      <c r="H61" s="147" t="s">
        <v>92</v>
      </c>
      <c r="I61" s="147"/>
      <c r="J61" s="148">
        <f>SUM(J60:J60)</f>
        <v>156859</v>
      </c>
      <c r="K61" s="147" t="s">
        <v>92</v>
      </c>
      <c r="L61" s="147" t="s">
        <v>88</v>
      </c>
      <c r="M61" s="147"/>
      <c r="N61" s="148">
        <f>SUM(N60:N60)</f>
        <v>0</v>
      </c>
    </row>
    <row r="62" spans="1:14" ht="16.5" customHeight="1" thickTop="1" x14ac:dyDescent="0.2">
      <c r="A62" s="246" t="s">
        <v>76</v>
      </c>
      <c r="B62" s="81" t="s">
        <v>143</v>
      </c>
      <c r="C62" s="154">
        <v>99</v>
      </c>
      <c r="D62" s="217" t="s">
        <v>69</v>
      </c>
      <c r="E62" s="155"/>
      <c r="F62" s="56">
        <v>0</v>
      </c>
      <c r="G62" s="57" t="s">
        <v>81</v>
      </c>
      <c r="H62" s="55" t="s">
        <v>168</v>
      </c>
      <c r="I62" s="38" t="s">
        <v>108</v>
      </c>
      <c r="J62" s="39">
        <v>127779</v>
      </c>
      <c r="K62" s="39">
        <v>2736469</v>
      </c>
      <c r="L62" s="40">
        <f t="shared" ref="L62:L64" si="13">IFERROR(+ROUNDDOWN(J62/K62,3),"")</f>
        <v>4.5999999999999999E-2</v>
      </c>
      <c r="M62" s="58" t="s">
        <v>108</v>
      </c>
      <c r="N62" s="23">
        <v>2</v>
      </c>
    </row>
    <row r="63" spans="1:14" ht="16.5" customHeight="1" x14ac:dyDescent="0.2">
      <c r="A63" s="247"/>
      <c r="B63" s="93" t="s">
        <v>144</v>
      </c>
      <c r="C63" s="99">
        <v>100</v>
      </c>
      <c r="D63" s="25" t="s">
        <v>5</v>
      </c>
      <c r="E63" s="99" t="s">
        <v>108</v>
      </c>
      <c r="F63" s="51">
        <v>100000</v>
      </c>
      <c r="G63" s="51">
        <v>100000</v>
      </c>
      <c r="H63" s="42">
        <f t="shared" si="9"/>
        <v>1</v>
      </c>
      <c r="I63" s="45" t="s">
        <v>108</v>
      </c>
      <c r="J63" s="46">
        <v>3234510</v>
      </c>
      <c r="K63" s="46">
        <v>6404157</v>
      </c>
      <c r="L63" s="44">
        <f t="shared" si="13"/>
        <v>0.505</v>
      </c>
      <c r="M63" s="45" t="s">
        <v>108</v>
      </c>
      <c r="N63" s="25">
        <v>10</v>
      </c>
    </row>
    <row r="64" spans="1:14" ht="16.5" customHeight="1" x14ac:dyDescent="0.2">
      <c r="A64" s="247"/>
      <c r="B64" s="93" t="s">
        <v>145</v>
      </c>
      <c r="C64" s="99">
        <v>106</v>
      </c>
      <c r="D64" s="25" t="s">
        <v>6</v>
      </c>
      <c r="E64" s="99" t="s">
        <v>108</v>
      </c>
      <c r="F64" s="51">
        <v>24000</v>
      </c>
      <c r="G64" s="51">
        <v>30000</v>
      </c>
      <c r="H64" s="42">
        <f t="shared" si="9"/>
        <v>0.8</v>
      </c>
      <c r="I64" s="45" t="s">
        <v>108</v>
      </c>
      <c r="J64" s="46">
        <v>970</v>
      </c>
      <c r="K64" s="46">
        <v>23388297</v>
      </c>
      <c r="L64" s="44">
        <f t="shared" si="13"/>
        <v>0</v>
      </c>
      <c r="M64" s="55"/>
      <c r="N64" s="28">
        <v>0</v>
      </c>
    </row>
    <row r="65" spans="1:14" ht="16.5" customHeight="1" thickBot="1" x14ac:dyDescent="0.25">
      <c r="A65" s="259"/>
      <c r="B65" s="156"/>
      <c r="C65" s="157"/>
      <c r="D65" s="215">
        <f>COUNTA(D62:D64)</f>
        <v>3</v>
      </c>
      <c r="E65" s="158"/>
      <c r="F65" s="148">
        <f>SUM(F62:F64)</f>
        <v>124000</v>
      </c>
      <c r="G65" s="147" t="s">
        <v>157</v>
      </c>
      <c r="H65" s="147" t="s">
        <v>81</v>
      </c>
      <c r="I65" s="147"/>
      <c r="J65" s="148">
        <f>SUM(J62:J64)</f>
        <v>3363259</v>
      </c>
      <c r="K65" s="147" t="s">
        <v>81</v>
      </c>
      <c r="L65" s="147" t="s">
        <v>81</v>
      </c>
      <c r="M65" s="147"/>
      <c r="N65" s="148">
        <f>SUM(N62:N64)</f>
        <v>12</v>
      </c>
    </row>
    <row r="66" spans="1:14" ht="16.5" customHeight="1" thickTop="1" x14ac:dyDescent="0.2">
      <c r="A66" s="249" t="s">
        <v>7</v>
      </c>
      <c r="B66" s="81" t="s">
        <v>146</v>
      </c>
      <c r="C66" s="110">
        <v>117</v>
      </c>
      <c r="D66" s="119" t="s">
        <v>70</v>
      </c>
      <c r="E66" s="159" t="s">
        <v>116</v>
      </c>
      <c r="F66" s="53">
        <v>100000</v>
      </c>
      <c r="G66" s="53">
        <v>202700</v>
      </c>
      <c r="H66" s="44">
        <f>+F66/G66</f>
        <v>0.49333991119881598</v>
      </c>
      <c r="I66" s="55"/>
      <c r="J66" s="54">
        <v>0</v>
      </c>
      <c r="K66" s="47" t="s">
        <v>168</v>
      </c>
      <c r="L66" s="30" t="s">
        <v>81</v>
      </c>
      <c r="M66" s="55"/>
      <c r="N66" s="28">
        <v>0</v>
      </c>
    </row>
    <row r="67" spans="1:14" ht="16.5" customHeight="1" thickBot="1" x14ac:dyDescent="0.25">
      <c r="A67" s="250"/>
      <c r="B67" s="149"/>
      <c r="C67" s="150"/>
      <c r="D67" s="216">
        <f>COUNTA(D66:D66)</f>
        <v>1</v>
      </c>
      <c r="E67" s="131"/>
      <c r="F67" s="151">
        <f>SUM(F66:F66)</f>
        <v>100000</v>
      </c>
      <c r="G67" s="152" t="s">
        <v>92</v>
      </c>
      <c r="H67" s="152" t="s">
        <v>97</v>
      </c>
      <c r="I67" s="152"/>
      <c r="J67" s="153">
        <f>SUM(J66:J66)</f>
        <v>0</v>
      </c>
      <c r="K67" s="152" t="s">
        <v>92</v>
      </c>
      <c r="L67" s="152" t="s">
        <v>88</v>
      </c>
      <c r="M67" s="152"/>
      <c r="N67" s="153">
        <f>SUM(N66:N66)</f>
        <v>0</v>
      </c>
    </row>
    <row r="68" spans="1:14" ht="16.5" customHeight="1" thickTop="1" x14ac:dyDescent="0.2">
      <c r="A68" s="246" t="s">
        <v>106</v>
      </c>
      <c r="B68" s="81" t="s">
        <v>147</v>
      </c>
      <c r="C68" s="82">
        <v>122</v>
      </c>
      <c r="D68" s="136" t="s">
        <v>50</v>
      </c>
      <c r="E68" s="83" t="s">
        <v>109</v>
      </c>
      <c r="F68" s="36">
        <v>1021717</v>
      </c>
      <c r="G68" s="36">
        <v>1501750</v>
      </c>
      <c r="H68" s="40">
        <f>+F68/G68</f>
        <v>0.68035092392209084</v>
      </c>
      <c r="I68" s="38" t="s">
        <v>108</v>
      </c>
      <c r="J68" s="39">
        <v>3973</v>
      </c>
      <c r="K68" s="39">
        <v>48837</v>
      </c>
      <c r="L68" s="40">
        <f>IFERROR(+ROUNDDOWN(J68/K68,3),"")</f>
        <v>8.1000000000000003E-2</v>
      </c>
      <c r="M68" s="38"/>
      <c r="N68" s="27">
        <v>0</v>
      </c>
    </row>
    <row r="69" spans="1:14" ht="16.5" customHeight="1" thickBot="1" x14ac:dyDescent="0.25">
      <c r="A69" s="250"/>
      <c r="B69" s="149"/>
      <c r="C69" s="150"/>
      <c r="D69" s="216">
        <f>COUNTA(D68:D68)</f>
        <v>1</v>
      </c>
      <c r="E69" s="131"/>
      <c r="F69" s="151">
        <f>SUM(F68:F68)</f>
        <v>1021717</v>
      </c>
      <c r="G69" s="152" t="s">
        <v>92</v>
      </c>
      <c r="H69" s="152" t="s">
        <v>92</v>
      </c>
      <c r="I69" s="152"/>
      <c r="J69" s="153">
        <f>SUM(J68:J68)</f>
        <v>3973</v>
      </c>
      <c r="K69" s="152" t="s">
        <v>92</v>
      </c>
      <c r="L69" s="152" t="s">
        <v>96</v>
      </c>
      <c r="M69" s="152"/>
      <c r="N69" s="153">
        <f>SUM(N68:N68)</f>
        <v>0</v>
      </c>
    </row>
    <row r="70" spans="1:14" ht="16.5" customHeight="1" thickTop="1" thickBot="1" x14ac:dyDescent="0.25">
      <c r="A70" s="255">
        <f>D8+D15+D25+D36+D48+D59+D61+D65+D67+D69</f>
        <v>53</v>
      </c>
      <c r="B70" s="256"/>
      <c r="C70" s="256"/>
      <c r="D70" s="257" t="e">
        <f>+D69+D67+#REF!+D65+D61+D59+D48+D36+D25+D15+D8</f>
        <v>#REF!</v>
      </c>
      <c r="E70" s="160">
        <f>COUNTA(E7:E69)</f>
        <v>39</v>
      </c>
      <c r="F70" s="161">
        <f>F69+F67+F65+F61+F59+F48+F36+F25+F15+F8</f>
        <v>28068643</v>
      </c>
      <c r="G70" s="162" t="s">
        <v>92</v>
      </c>
      <c r="H70" s="162" t="s">
        <v>92</v>
      </c>
      <c r="I70" s="163">
        <f>COUNTA(I7:I69)</f>
        <v>40</v>
      </c>
      <c r="J70" s="164">
        <f>J69+J67+J65+J61+J59+J48+J36+J25+J15+J8</f>
        <v>24893743</v>
      </c>
      <c r="K70" s="162" t="s">
        <v>92</v>
      </c>
      <c r="L70" s="162" t="s">
        <v>88</v>
      </c>
      <c r="M70" s="163">
        <f>COUNTA(M7:M69)</f>
        <v>11</v>
      </c>
      <c r="N70" s="164">
        <f>N8+N15+N25+N36+N48+N59+N61+N65+N67+N69</f>
        <v>27</v>
      </c>
    </row>
    <row r="71" spans="1:14" ht="16.5" customHeight="1" thickTop="1" x14ac:dyDescent="0.2">
      <c r="A71" s="249" t="s">
        <v>107</v>
      </c>
      <c r="B71" s="165" t="s">
        <v>121</v>
      </c>
      <c r="C71" s="94">
        <v>131</v>
      </c>
      <c r="D71" s="119" t="s">
        <v>52</v>
      </c>
      <c r="E71" s="159" t="s">
        <v>110</v>
      </c>
      <c r="F71" s="53">
        <v>3266700</v>
      </c>
      <c r="G71" s="53">
        <v>7209600</v>
      </c>
      <c r="H71" s="44">
        <f t="shared" ref="H71:H79" si="14">+F71/G71</f>
        <v>0.45310419440745675</v>
      </c>
      <c r="I71" s="55" t="s">
        <v>171</v>
      </c>
      <c r="J71" s="54">
        <v>895345</v>
      </c>
      <c r="K71" s="47" t="s">
        <v>88</v>
      </c>
      <c r="L71" s="30" t="s">
        <v>81</v>
      </c>
      <c r="M71" s="55"/>
      <c r="N71" s="28">
        <v>0</v>
      </c>
    </row>
    <row r="72" spans="1:14" ht="16.5" customHeight="1" x14ac:dyDescent="0.2">
      <c r="A72" s="247"/>
      <c r="B72" s="166" t="s">
        <v>124</v>
      </c>
      <c r="C72" s="96">
        <v>132</v>
      </c>
      <c r="D72" s="123" t="s">
        <v>8</v>
      </c>
      <c r="E72" s="97" t="s">
        <v>108</v>
      </c>
      <c r="F72" s="41">
        <v>101011</v>
      </c>
      <c r="G72" s="41">
        <v>490000</v>
      </c>
      <c r="H72" s="42">
        <f t="shared" si="14"/>
        <v>0.20614489795918367</v>
      </c>
      <c r="I72" s="45" t="s">
        <v>108</v>
      </c>
      <c r="J72" s="46">
        <v>204981</v>
      </c>
      <c r="K72" s="47" t="s">
        <v>88</v>
      </c>
      <c r="L72" s="30" t="s">
        <v>81</v>
      </c>
      <c r="M72" s="45" t="s">
        <v>108</v>
      </c>
      <c r="N72" s="25">
        <v>1</v>
      </c>
    </row>
    <row r="73" spans="1:14" ht="16.5" customHeight="1" x14ac:dyDescent="0.2">
      <c r="A73" s="247"/>
      <c r="B73" s="166" t="s">
        <v>124</v>
      </c>
      <c r="C73" s="96">
        <v>135</v>
      </c>
      <c r="D73" s="123" t="s">
        <v>9</v>
      </c>
      <c r="E73" s="97" t="s">
        <v>109</v>
      </c>
      <c r="F73" s="41">
        <v>60000</v>
      </c>
      <c r="G73" s="41">
        <v>498000</v>
      </c>
      <c r="H73" s="42">
        <f t="shared" si="14"/>
        <v>0.12048192771084337</v>
      </c>
      <c r="I73" s="45"/>
      <c r="J73" s="46">
        <v>0</v>
      </c>
      <c r="K73" s="47" t="s">
        <v>88</v>
      </c>
      <c r="L73" s="30" t="s">
        <v>81</v>
      </c>
      <c r="M73" s="45"/>
      <c r="N73" s="25">
        <v>0</v>
      </c>
    </row>
    <row r="74" spans="1:14" ht="16.5" customHeight="1" x14ac:dyDescent="0.2">
      <c r="A74" s="247"/>
      <c r="B74" s="166" t="s">
        <v>124</v>
      </c>
      <c r="C74" s="96">
        <v>141</v>
      </c>
      <c r="D74" s="123" t="s">
        <v>10</v>
      </c>
      <c r="E74" s="97" t="s">
        <v>117</v>
      </c>
      <c r="F74" s="41">
        <v>65000</v>
      </c>
      <c r="G74" s="41">
        <v>498000</v>
      </c>
      <c r="H74" s="42">
        <f t="shared" si="14"/>
        <v>0.13052208835341367</v>
      </c>
      <c r="I74" s="45"/>
      <c r="J74" s="46">
        <v>0</v>
      </c>
      <c r="K74" s="47" t="s">
        <v>88</v>
      </c>
      <c r="L74" s="30" t="s">
        <v>81</v>
      </c>
      <c r="M74" s="45"/>
      <c r="N74" s="25">
        <v>0</v>
      </c>
    </row>
    <row r="75" spans="1:14" ht="16.5" customHeight="1" x14ac:dyDescent="0.2">
      <c r="A75" s="247"/>
      <c r="B75" s="166" t="s">
        <v>124</v>
      </c>
      <c r="C75" s="96">
        <v>142</v>
      </c>
      <c r="D75" s="123" t="s">
        <v>11</v>
      </c>
      <c r="E75" s="97" t="s">
        <v>108</v>
      </c>
      <c r="F75" s="41">
        <v>70000</v>
      </c>
      <c r="G75" s="41">
        <v>498000</v>
      </c>
      <c r="H75" s="42">
        <f t="shared" si="14"/>
        <v>0.14056224899598393</v>
      </c>
      <c r="I75" s="45"/>
      <c r="J75" s="46">
        <v>0</v>
      </c>
      <c r="K75" s="47" t="s">
        <v>88</v>
      </c>
      <c r="L75" s="30" t="s">
        <v>81</v>
      </c>
      <c r="M75" s="45"/>
      <c r="N75" s="25">
        <v>0</v>
      </c>
    </row>
    <row r="76" spans="1:14" ht="16.5" customHeight="1" x14ac:dyDescent="0.2">
      <c r="A76" s="247"/>
      <c r="B76" s="166" t="s">
        <v>174</v>
      </c>
      <c r="C76" s="96">
        <v>145</v>
      </c>
      <c r="D76" s="123" t="s">
        <v>12</v>
      </c>
      <c r="E76" s="97" t="s">
        <v>112</v>
      </c>
      <c r="F76" s="41">
        <v>100000</v>
      </c>
      <c r="G76" s="41">
        <v>456000</v>
      </c>
      <c r="H76" s="42">
        <f t="shared" si="14"/>
        <v>0.21929824561403508</v>
      </c>
      <c r="I76" s="45"/>
      <c r="J76" s="46">
        <v>0</v>
      </c>
      <c r="K76" s="47" t="s">
        <v>88</v>
      </c>
      <c r="L76" s="30" t="s">
        <v>81</v>
      </c>
      <c r="M76" s="45"/>
      <c r="N76" s="25">
        <v>0</v>
      </c>
    </row>
    <row r="77" spans="1:14" ht="16.5" customHeight="1" x14ac:dyDescent="0.2">
      <c r="A77" s="247"/>
      <c r="B77" s="166" t="s">
        <v>174</v>
      </c>
      <c r="C77" s="96">
        <v>146</v>
      </c>
      <c r="D77" s="218" t="s">
        <v>13</v>
      </c>
      <c r="E77" s="97" t="s">
        <v>108</v>
      </c>
      <c r="F77" s="41">
        <v>97000</v>
      </c>
      <c r="G77" s="41">
        <v>471000</v>
      </c>
      <c r="H77" s="42">
        <f t="shared" si="14"/>
        <v>0.20594479830148621</v>
      </c>
      <c r="I77" s="45" t="s">
        <v>108</v>
      </c>
      <c r="J77" s="46">
        <v>416415</v>
      </c>
      <c r="K77" s="68" t="s">
        <v>88</v>
      </c>
      <c r="L77" s="30" t="s">
        <v>81</v>
      </c>
      <c r="M77" s="45"/>
      <c r="N77" s="25">
        <v>0</v>
      </c>
    </row>
    <row r="78" spans="1:14" ht="16.5" customHeight="1" x14ac:dyDescent="0.2">
      <c r="A78" s="258"/>
      <c r="B78" s="93" t="s">
        <v>156</v>
      </c>
      <c r="C78" s="94">
        <v>147</v>
      </c>
      <c r="D78" s="119" t="s">
        <v>51</v>
      </c>
      <c r="E78" s="159" t="s">
        <v>108</v>
      </c>
      <c r="F78" s="53">
        <v>265000</v>
      </c>
      <c r="G78" s="53">
        <v>1364000</v>
      </c>
      <c r="H78" s="44">
        <f t="shared" si="14"/>
        <v>0.19428152492668621</v>
      </c>
      <c r="I78" s="55"/>
      <c r="J78" s="54">
        <v>0</v>
      </c>
      <c r="K78" s="47" t="s">
        <v>81</v>
      </c>
      <c r="L78" s="30" t="s">
        <v>81</v>
      </c>
      <c r="M78" s="55"/>
      <c r="N78" s="28">
        <v>0</v>
      </c>
    </row>
    <row r="79" spans="1:14" ht="16.5" customHeight="1" x14ac:dyDescent="0.2">
      <c r="A79" s="258"/>
      <c r="B79" s="166" t="s">
        <v>121</v>
      </c>
      <c r="C79" s="96">
        <v>180</v>
      </c>
      <c r="D79" s="145" t="s">
        <v>74</v>
      </c>
      <c r="E79" s="99" t="s">
        <v>108</v>
      </c>
      <c r="F79" s="51">
        <v>372800</v>
      </c>
      <c r="G79" s="41">
        <v>466000</v>
      </c>
      <c r="H79" s="42">
        <f t="shared" si="14"/>
        <v>0.8</v>
      </c>
      <c r="I79" s="45" t="s">
        <v>108</v>
      </c>
      <c r="J79" s="67">
        <v>198746</v>
      </c>
      <c r="K79" s="47" t="s">
        <v>88</v>
      </c>
      <c r="L79" s="30" t="s">
        <v>81</v>
      </c>
      <c r="M79" s="45" t="s">
        <v>110</v>
      </c>
      <c r="N79" s="25">
        <v>1</v>
      </c>
    </row>
    <row r="80" spans="1:14" ht="16.5" customHeight="1" thickBot="1" x14ac:dyDescent="0.25">
      <c r="A80" s="250"/>
      <c r="B80" s="167"/>
      <c r="C80" s="168"/>
      <c r="D80" s="216">
        <f>COUNTA(D71:D79)</f>
        <v>9</v>
      </c>
      <c r="E80" s="102"/>
      <c r="F80" s="142">
        <f>SUM(F71:F79)</f>
        <v>4397511</v>
      </c>
      <c r="G80" s="152" t="s">
        <v>93</v>
      </c>
      <c r="H80" s="152" t="s">
        <v>95</v>
      </c>
      <c r="I80" s="152"/>
      <c r="J80" s="153">
        <f>SUM(J71:J79)</f>
        <v>1715487</v>
      </c>
      <c r="K80" s="152" t="s">
        <v>92</v>
      </c>
      <c r="L80" s="147" t="s">
        <v>88</v>
      </c>
      <c r="M80" s="143"/>
      <c r="N80" s="169">
        <f>SUM(N71:N79)</f>
        <v>2</v>
      </c>
    </row>
    <row r="81" spans="1:14" ht="16.5" customHeight="1" thickTop="1" x14ac:dyDescent="0.2">
      <c r="A81" s="246" t="s">
        <v>104</v>
      </c>
      <c r="B81" s="170" t="s">
        <v>149</v>
      </c>
      <c r="C81" s="135">
        <v>148</v>
      </c>
      <c r="D81" s="219" t="s">
        <v>14</v>
      </c>
      <c r="E81" s="171" t="s">
        <v>109</v>
      </c>
      <c r="F81" s="36">
        <v>50000</v>
      </c>
      <c r="G81" s="36">
        <v>3025250</v>
      </c>
      <c r="H81" s="40">
        <f t="shared" ref="H81:H82" si="15">+F81/G81</f>
        <v>1.6527559705809436E-2</v>
      </c>
      <c r="I81" s="38"/>
      <c r="J81" s="39">
        <v>0</v>
      </c>
      <c r="K81" s="61" t="s">
        <v>88</v>
      </c>
      <c r="L81" s="223" t="s">
        <v>81</v>
      </c>
      <c r="M81" s="38"/>
      <c r="N81" s="27">
        <v>0</v>
      </c>
    </row>
    <row r="82" spans="1:14" ht="16.5" customHeight="1" x14ac:dyDescent="0.2">
      <c r="A82" s="247"/>
      <c r="B82" s="166" t="s">
        <v>127</v>
      </c>
      <c r="C82" s="172">
        <v>149</v>
      </c>
      <c r="D82" s="220" t="s">
        <v>77</v>
      </c>
      <c r="E82" s="99" t="s">
        <v>110</v>
      </c>
      <c r="F82" s="51">
        <v>30000</v>
      </c>
      <c r="G82" s="41">
        <v>350172</v>
      </c>
      <c r="H82" s="42">
        <f t="shared" si="15"/>
        <v>8.5672183955313383E-2</v>
      </c>
      <c r="I82" s="45"/>
      <c r="J82" s="46">
        <v>0</v>
      </c>
      <c r="K82" s="47" t="s">
        <v>88</v>
      </c>
      <c r="L82" s="30" t="s">
        <v>81</v>
      </c>
      <c r="M82" s="45"/>
      <c r="N82" s="25">
        <v>0</v>
      </c>
    </row>
    <row r="83" spans="1:14" ht="16.5" customHeight="1" thickBot="1" x14ac:dyDescent="0.25">
      <c r="A83" s="248"/>
      <c r="B83" s="85"/>
      <c r="C83" s="173"/>
      <c r="D83" s="213">
        <f>COUNTA(D81:D82)</f>
        <v>2</v>
      </c>
      <c r="E83" s="87"/>
      <c r="F83" s="174">
        <f>SUM(F81:F82)</f>
        <v>80000</v>
      </c>
      <c r="G83" s="147" t="s">
        <v>94</v>
      </c>
      <c r="H83" s="147" t="s">
        <v>92</v>
      </c>
      <c r="I83" s="147"/>
      <c r="J83" s="148">
        <f>SUM(J81:J82)</f>
        <v>0</v>
      </c>
      <c r="K83" s="147" t="s">
        <v>92</v>
      </c>
      <c r="L83" s="147" t="s">
        <v>88</v>
      </c>
      <c r="M83" s="147"/>
      <c r="N83" s="148">
        <f>SUM(N81:N82)</f>
        <v>0</v>
      </c>
    </row>
    <row r="84" spans="1:14" ht="16.5" customHeight="1" thickTop="1" x14ac:dyDescent="0.2">
      <c r="A84" s="175" t="s">
        <v>2</v>
      </c>
      <c r="B84" s="93" t="s">
        <v>135</v>
      </c>
      <c r="C84" s="140">
        <v>151</v>
      </c>
      <c r="D84" s="221" t="s">
        <v>15</v>
      </c>
      <c r="E84" s="176" t="s">
        <v>108</v>
      </c>
      <c r="F84" s="48">
        <v>4222</v>
      </c>
      <c r="G84" s="48">
        <v>100000</v>
      </c>
      <c r="H84" s="42">
        <f t="shared" ref="H84:H91" si="16">+F84/G84</f>
        <v>4.2220000000000001E-2</v>
      </c>
      <c r="I84" s="45"/>
      <c r="J84" s="46">
        <v>0</v>
      </c>
      <c r="K84" s="47" t="s">
        <v>88</v>
      </c>
      <c r="L84" s="30" t="s">
        <v>81</v>
      </c>
      <c r="M84" s="45"/>
      <c r="N84" s="25">
        <v>0</v>
      </c>
    </row>
    <row r="85" spans="1:14" ht="16.5" customHeight="1" x14ac:dyDescent="0.2">
      <c r="A85" s="175"/>
      <c r="B85" s="93" t="s">
        <v>135</v>
      </c>
      <c r="C85" s="172">
        <v>153</v>
      </c>
      <c r="D85" s="218" t="s">
        <v>16</v>
      </c>
      <c r="E85" s="97" t="s">
        <v>108</v>
      </c>
      <c r="F85" s="41">
        <v>13668000</v>
      </c>
      <c r="G85" s="41">
        <v>50558920</v>
      </c>
      <c r="H85" s="42">
        <f t="shared" si="16"/>
        <v>0.27033805310714709</v>
      </c>
      <c r="I85" s="60"/>
      <c r="J85" s="43">
        <v>0</v>
      </c>
      <c r="K85" s="47" t="s">
        <v>88</v>
      </c>
      <c r="L85" s="30" t="s">
        <v>81</v>
      </c>
      <c r="M85" s="45"/>
      <c r="N85" s="25">
        <v>0</v>
      </c>
    </row>
    <row r="86" spans="1:14" ht="16.5" customHeight="1" x14ac:dyDescent="0.2">
      <c r="A86" s="175"/>
      <c r="B86" s="138" t="s">
        <v>135</v>
      </c>
      <c r="C86" s="172">
        <v>154</v>
      </c>
      <c r="D86" s="218" t="s">
        <v>17</v>
      </c>
      <c r="E86" s="97" t="s">
        <v>108</v>
      </c>
      <c r="F86" s="41">
        <v>8058964</v>
      </c>
      <c r="G86" s="41">
        <v>24202500</v>
      </c>
      <c r="H86" s="42">
        <f t="shared" si="16"/>
        <v>0.33298064249560994</v>
      </c>
      <c r="I86" s="60"/>
      <c r="J86" s="43">
        <v>0</v>
      </c>
      <c r="K86" s="47" t="s">
        <v>88</v>
      </c>
      <c r="L86" s="30" t="s">
        <v>81</v>
      </c>
      <c r="M86" s="45"/>
      <c r="N86" s="25">
        <v>0</v>
      </c>
    </row>
    <row r="87" spans="1:14" ht="16.5" customHeight="1" x14ac:dyDescent="0.2">
      <c r="A87" s="175"/>
      <c r="B87" s="93" t="s">
        <v>135</v>
      </c>
      <c r="C87" s="94">
        <v>155</v>
      </c>
      <c r="D87" s="139" t="s">
        <v>18</v>
      </c>
      <c r="E87" s="95" t="s">
        <v>108</v>
      </c>
      <c r="F87" s="53">
        <v>300000</v>
      </c>
      <c r="G87" s="53">
        <v>1508000</v>
      </c>
      <c r="H87" s="42">
        <f t="shared" si="16"/>
        <v>0.19893899204244031</v>
      </c>
      <c r="I87" s="45"/>
      <c r="J87" s="46">
        <v>0</v>
      </c>
      <c r="K87" s="47" t="s">
        <v>88</v>
      </c>
      <c r="L87" s="30" t="s">
        <v>81</v>
      </c>
      <c r="M87" s="45"/>
      <c r="N87" s="25">
        <v>0</v>
      </c>
    </row>
    <row r="88" spans="1:14" ht="16.5" customHeight="1" x14ac:dyDescent="0.2">
      <c r="A88" s="175"/>
      <c r="B88" s="98" t="s">
        <v>135</v>
      </c>
      <c r="C88" s="96">
        <v>157</v>
      </c>
      <c r="D88" s="123" t="s">
        <v>19</v>
      </c>
      <c r="E88" s="97" t="s">
        <v>109</v>
      </c>
      <c r="F88" s="41">
        <v>400000</v>
      </c>
      <c r="G88" s="41">
        <v>1757500</v>
      </c>
      <c r="H88" s="42">
        <f t="shared" si="16"/>
        <v>0.22759601706970128</v>
      </c>
      <c r="I88" s="45"/>
      <c r="J88" s="46">
        <v>0</v>
      </c>
      <c r="K88" s="47" t="s">
        <v>88</v>
      </c>
      <c r="L88" s="30" t="s">
        <v>81</v>
      </c>
      <c r="M88" s="45"/>
      <c r="N88" s="25">
        <v>0</v>
      </c>
    </row>
    <row r="89" spans="1:14" ht="16.5" customHeight="1" x14ac:dyDescent="0.2">
      <c r="A89" s="175"/>
      <c r="B89" s="93" t="s">
        <v>135</v>
      </c>
      <c r="C89" s="96">
        <v>158</v>
      </c>
      <c r="D89" s="123" t="s">
        <v>20</v>
      </c>
      <c r="E89" s="97" t="s">
        <v>108</v>
      </c>
      <c r="F89" s="41">
        <v>15000</v>
      </c>
      <c r="G89" s="41">
        <v>1224519</v>
      </c>
      <c r="H89" s="42">
        <f t="shared" si="16"/>
        <v>1.2249707844467909E-2</v>
      </c>
      <c r="I89" s="45"/>
      <c r="J89" s="46">
        <v>0</v>
      </c>
      <c r="K89" s="47" t="s">
        <v>88</v>
      </c>
      <c r="L89" s="30" t="s">
        <v>81</v>
      </c>
      <c r="M89" s="45"/>
      <c r="N89" s="25">
        <v>0</v>
      </c>
    </row>
    <row r="90" spans="1:14" ht="16.5" customHeight="1" x14ac:dyDescent="0.2">
      <c r="A90" s="175"/>
      <c r="B90" s="93" t="s">
        <v>134</v>
      </c>
      <c r="C90" s="96">
        <v>160</v>
      </c>
      <c r="D90" s="123" t="s">
        <v>21</v>
      </c>
      <c r="E90" s="97" t="s">
        <v>109</v>
      </c>
      <c r="F90" s="41">
        <v>30000</v>
      </c>
      <c r="G90" s="41">
        <v>300000</v>
      </c>
      <c r="H90" s="42">
        <f t="shared" si="16"/>
        <v>0.1</v>
      </c>
      <c r="I90" s="45"/>
      <c r="J90" s="46">
        <v>0</v>
      </c>
      <c r="K90" s="47" t="s">
        <v>88</v>
      </c>
      <c r="L90" s="30" t="s">
        <v>81</v>
      </c>
      <c r="M90" s="45"/>
      <c r="N90" s="25">
        <v>0</v>
      </c>
    </row>
    <row r="91" spans="1:14" ht="16.5" customHeight="1" x14ac:dyDescent="0.2">
      <c r="A91" s="175"/>
      <c r="B91" s="93" t="s">
        <v>150</v>
      </c>
      <c r="C91" s="96">
        <v>161</v>
      </c>
      <c r="D91" s="123" t="s">
        <v>22</v>
      </c>
      <c r="E91" s="97" t="s">
        <v>108</v>
      </c>
      <c r="F91" s="41">
        <v>25000</v>
      </c>
      <c r="G91" s="41">
        <v>100000</v>
      </c>
      <c r="H91" s="42">
        <f t="shared" si="16"/>
        <v>0.25</v>
      </c>
      <c r="I91" s="45" t="s">
        <v>108</v>
      </c>
      <c r="J91" s="46">
        <v>3818</v>
      </c>
      <c r="K91" s="47" t="s">
        <v>88</v>
      </c>
      <c r="L91" s="30" t="s">
        <v>81</v>
      </c>
      <c r="M91" s="45"/>
      <c r="N91" s="25">
        <v>0</v>
      </c>
    </row>
    <row r="92" spans="1:14" ht="16.5" customHeight="1" thickBot="1" x14ac:dyDescent="0.25">
      <c r="A92" s="175"/>
      <c r="B92" s="167"/>
      <c r="C92" s="168"/>
      <c r="D92" s="216">
        <f>COUNTA(D84:D91)</f>
        <v>8</v>
      </c>
      <c r="E92" s="131"/>
      <c r="F92" s="151">
        <f>SUM(F84:F91)</f>
        <v>22501186</v>
      </c>
      <c r="G92" s="152" t="s">
        <v>92</v>
      </c>
      <c r="H92" s="152" t="s">
        <v>92</v>
      </c>
      <c r="I92" s="152"/>
      <c r="J92" s="153">
        <f>SUM(J84:J91)</f>
        <v>3818</v>
      </c>
      <c r="K92" s="152" t="s">
        <v>31</v>
      </c>
      <c r="L92" s="147" t="s">
        <v>88</v>
      </c>
      <c r="M92" s="152"/>
      <c r="N92" s="153">
        <f>SUM(N84:N91)</f>
        <v>0</v>
      </c>
    </row>
    <row r="93" spans="1:14" ht="16.5" customHeight="1" thickTop="1" x14ac:dyDescent="0.2">
      <c r="A93" s="246" t="s">
        <v>4</v>
      </c>
      <c r="B93" s="170" t="s">
        <v>151</v>
      </c>
      <c r="C93" s="135">
        <v>162</v>
      </c>
      <c r="D93" s="222" t="s">
        <v>23</v>
      </c>
      <c r="E93" s="177" t="s">
        <v>108</v>
      </c>
      <c r="F93" s="36">
        <v>15000</v>
      </c>
      <c r="G93" s="36">
        <v>150000</v>
      </c>
      <c r="H93" s="40">
        <f t="shared" ref="H93:H95" si="17">+F93/G93</f>
        <v>0.1</v>
      </c>
      <c r="I93" s="38"/>
      <c r="J93" s="39">
        <v>0</v>
      </c>
      <c r="K93" s="61" t="s">
        <v>88</v>
      </c>
      <c r="L93" s="223" t="s">
        <v>81</v>
      </c>
      <c r="M93" s="38"/>
      <c r="N93" s="27">
        <v>0</v>
      </c>
    </row>
    <row r="94" spans="1:14" ht="16.5" customHeight="1" x14ac:dyDescent="0.2">
      <c r="A94" s="247"/>
      <c r="B94" s="166" t="s">
        <v>137</v>
      </c>
      <c r="C94" s="96">
        <v>163</v>
      </c>
      <c r="D94" s="123" t="s">
        <v>24</v>
      </c>
      <c r="E94" s="97" t="s">
        <v>108</v>
      </c>
      <c r="F94" s="41">
        <v>30000</v>
      </c>
      <c r="G94" s="41">
        <v>396300</v>
      </c>
      <c r="H94" s="42">
        <f t="shared" si="17"/>
        <v>7.5700227100681305E-2</v>
      </c>
      <c r="I94" s="45"/>
      <c r="J94" s="46">
        <v>0</v>
      </c>
      <c r="K94" s="47" t="s">
        <v>88</v>
      </c>
      <c r="L94" s="30" t="s">
        <v>81</v>
      </c>
      <c r="M94" s="45"/>
      <c r="N94" s="25">
        <v>0</v>
      </c>
    </row>
    <row r="95" spans="1:14" ht="16.5" customHeight="1" x14ac:dyDescent="0.2">
      <c r="A95" s="247"/>
      <c r="B95" s="166" t="s">
        <v>138</v>
      </c>
      <c r="C95" s="96">
        <v>164</v>
      </c>
      <c r="D95" s="123" t="s">
        <v>25</v>
      </c>
      <c r="E95" s="97" t="s">
        <v>109</v>
      </c>
      <c r="F95" s="41">
        <v>100000</v>
      </c>
      <c r="G95" s="41">
        <v>4797630</v>
      </c>
      <c r="H95" s="42">
        <f t="shared" si="17"/>
        <v>2.0843624873114433E-2</v>
      </c>
      <c r="I95" s="45"/>
      <c r="J95" s="46">
        <v>0</v>
      </c>
      <c r="K95" s="47" t="s">
        <v>88</v>
      </c>
      <c r="L95" s="30" t="s">
        <v>81</v>
      </c>
      <c r="M95" s="45"/>
      <c r="N95" s="25">
        <v>0</v>
      </c>
    </row>
    <row r="96" spans="1:14" ht="16.5" customHeight="1" thickBot="1" x14ac:dyDescent="0.25">
      <c r="A96" s="248"/>
      <c r="B96" s="85"/>
      <c r="C96" s="178"/>
      <c r="D96" s="215">
        <f>COUNTA(D93:D95)</f>
        <v>3</v>
      </c>
      <c r="E96" s="113"/>
      <c r="F96" s="174">
        <f>SUM(F93:F95)</f>
        <v>145000</v>
      </c>
      <c r="G96" s="147" t="s">
        <v>93</v>
      </c>
      <c r="H96" s="147" t="s">
        <v>92</v>
      </c>
      <c r="I96" s="147"/>
      <c r="J96" s="148">
        <f>SUM(J93:J95)</f>
        <v>0</v>
      </c>
      <c r="K96" s="147" t="s">
        <v>92</v>
      </c>
      <c r="L96" s="147" t="s">
        <v>88</v>
      </c>
      <c r="M96" s="147"/>
      <c r="N96" s="148">
        <f>SUM(N93:N95)</f>
        <v>0</v>
      </c>
    </row>
    <row r="97" spans="1:14" ht="16.5" customHeight="1" thickTop="1" x14ac:dyDescent="0.2">
      <c r="A97" s="251" t="s">
        <v>65</v>
      </c>
      <c r="B97" s="179" t="s">
        <v>152</v>
      </c>
      <c r="C97" s="135">
        <v>166</v>
      </c>
      <c r="D97" s="222" t="s">
        <v>26</v>
      </c>
      <c r="E97" s="177" t="s">
        <v>108</v>
      </c>
      <c r="F97" s="36">
        <v>875</v>
      </c>
      <c r="G97" s="36">
        <v>10000</v>
      </c>
      <c r="H97" s="40">
        <f t="shared" ref="H97:H99" si="18">+F97/G97</f>
        <v>8.7499999999999994E-2</v>
      </c>
      <c r="I97" s="38"/>
      <c r="J97" s="39">
        <v>0</v>
      </c>
      <c r="K97" s="61" t="s">
        <v>88</v>
      </c>
      <c r="L97" s="30" t="s">
        <v>81</v>
      </c>
      <c r="M97" s="38"/>
      <c r="N97" s="27">
        <v>0</v>
      </c>
    </row>
    <row r="98" spans="1:14" ht="16.5" customHeight="1" x14ac:dyDescent="0.2">
      <c r="A98" s="247"/>
      <c r="B98" s="166" t="s">
        <v>152</v>
      </c>
      <c r="C98" s="96">
        <v>167</v>
      </c>
      <c r="D98" s="123" t="s">
        <v>27</v>
      </c>
      <c r="E98" s="97" t="s">
        <v>108</v>
      </c>
      <c r="F98" s="41">
        <v>30000</v>
      </c>
      <c r="G98" s="41">
        <v>520000</v>
      </c>
      <c r="H98" s="42">
        <f t="shared" si="18"/>
        <v>5.7692307692307696E-2</v>
      </c>
      <c r="I98" s="45"/>
      <c r="J98" s="46">
        <v>0</v>
      </c>
      <c r="K98" s="47" t="s">
        <v>88</v>
      </c>
      <c r="L98" s="30" t="s">
        <v>81</v>
      </c>
      <c r="M98" s="45"/>
      <c r="N98" s="25">
        <v>0</v>
      </c>
    </row>
    <row r="99" spans="1:14" ht="16.5" customHeight="1" x14ac:dyDescent="0.2">
      <c r="A99" s="247"/>
      <c r="B99" s="166" t="s">
        <v>152</v>
      </c>
      <c r="C99" s="96">
        <v>168</v>
      </c>
      <c r="D99" s="123" t="s">
        <v>28</v>
      </c>
      <c r="E99" s="97" t="s">
        <v>108</v>
      </c>
      <c r="F99" s="41">
        <v>30000</v>
      </c>
      <c r="G99" s="41">
        <v>870000</v>
      </c>
      <c r="H99" s="42">
        <f t="shared" si="18"/>
        <v>3.4482758620689655E-2</v>
      </c>
      <c r="I99" s="45"/>
      <c r="J99" s="46">
        <v>0</v>
      </c>
      <c r="K99" s="47" t="s">
        <v>88</v>
      </c>
      <c r="L99" s="30" t="s">
        <v>81</v>
      </c>
      <c r="M99" s="45"/>
      <c r="N99" s="25">
        <v>0</v>
      </c>
    </row>
    <row r="100" spans="1:14" ht="16.5" customHeight="1" thickBot="1" x14ac:dyDescent="0.25">
      <c r="A100" s="252"/>
      <c r="B100" s="85"/>
      <c r="C100" s="180"/>
      <c r="D100" s="215">
        <f>COUNTA(D97:D99)</f>
        <v>3</v>
      </c>
      <c r="E100" s="113"/>
      <c r="F100" s="174">
        <f>SUM(F97:F99)</f>
        <v>60875</v>
      </c>
      <c r="G100" s="147" t="s">
        <v>92</v>
      </c>
      <c r="H100" s="147" t="s">
        <v>92</v>
      </c>
      <c r="I100" s="147"/>
      <c r="J100" s="148">
        <f>SUM(J97:J99)</f>
        <v>0</v>
      </c>
      <c r="K100" s="147" t="s">
        <v>92</v>
      </c>
      <c r="L100" s="147" t="s">
        <v>88</v>
      </c>
      <c r="M100" s="147"/>
      <c r="N100" s="148">
        <f>SUM(N97:N99)</f>
        <v>0</v>
      </c>
    </row>
    <row r="101" spans="1:14" ht="21" customHeight="1" thickTop="1" x14ac:dyDescent="0.2">
      <c r="A101" s="281">
        <f>D80+D83+D92+D96+D100</f>
        <v>25</v>
      </c>
      <c r="B101" s="282"/>
      <c r="C101" s="282"/>
      <c r="D101" s="283"/>
      <c r="E101" s="181">
        <f>COUNTA(E71:E99)</f>
        <v>25</v>
      </c>
      <c r="F101" s="182">
        <f>F100+F96+F92+F83+F80</f>
        <v>27184572</v>
      </c>
      <c r="G101" s="183" t="s">
        <v>93</v>
      </c>
      <c r="H101" s="183" t="s">
        <v>92</v>
      </c>
      <c r="I101" s="184">
        <f>COUNTA(I71:I99)</f>
        <v>5</v>
      </c>
      <c r="J101" s="185">
        <f>J100+J96+J92+J83+J80</f>
        <v>1719305</v>
      </c>
      <c r="K101" s="186" t="s">
        <v>92</v>
      </c>
      <c r="L101" s="186" t="s">
        <v>88</v>
      </c>
      <c r="M101" s="184">
        <f>COUNTA(M71:M99)</f>
        <v>2</v>
      </c>
      <c r="N101" s="185">
        <f>N100+N96+N92+N83+N80</f>
        <v>2</v>
      </c>
    </row>
    <row r="102" spans="1:14" ht="16.5" customHeight="1" thickBot="1" x14ac:dyDescent="0.25">
      <c r="A102" s="211"/>
      <c r="B102" s="149"/>
      <c r="C102" s="187"/>
      <c r="D102" s="188"/>
      <c r="E102" s="187"/>
      <c r="F102" s="189"/>
      <c r="G102" s="189"/>
      <c r="H102" s="190"/>
      <c r="I102" s="191"/>
      <c r="J102" s="189"/>
      <c r="K102" s="189"/>
      <c r="L102" s="191"/>
      <c r="M102" s="191"/>
      <c r="N102" s="189"/>
    </row>
    <row r="103" spans="1:14" ht="23.25" customHeight="1" thickTop="1" x14ac:dyDescent="0.2">
      <c r="A103" s="273">
        <f>A70+A101</f>
        <v>78</v>
      </c>
      <c r="B103" s="274"/>
      <c r="C103" s="274"/>
      <c r="D103" s="275"/>
      <c r="E103" s="236"/>
      <c r="F103" s="192">
        <f>F101+F70</f>
        <v>55253215</v>
      </c>
      <c r="G103" s="284" t="s">
        <v>89</v>
      </c>
      <c r="H103" s="279" t="s">
        <v>91</v>
      </c>
      <c r="I103" s="234"/>
      <c r="J103" s="193">
        <f>J101+J70</f>
        <v>26613048</v>
      </c>
      <c r="K103" s="284" t="s">
        <v>89</v>
      </c>
      <c r="L103" s="279" t="s">
        <v>90</v>
      </c>
      <c r="M103" s="234"/>
      <c r="N103" s="194">
        <f>N101+N70</f>
        <v>29</v>
      </c>
    </row>
    <row r="104" spans="1:14" ht="19.5" customHeight="1" thickBot="1" x14ac:dyDescent="0.25">
      <c r="A104" s="276"/>
      <c r="B104" s="277"/>
      <c r="C104" s="277"/>
      <c r="D104" s="278"/>
      <c r="E104" s="237"/>
      <c r="F104" s="195">
        <f>+E70+E101</f>
        <v>64</v>
      </c>
      <c r="G104" s="280"/>
      <c r="H104" s="280"/>
      <c r="I104" s="235"/>
      <c r="J104" s="196">
        <f>+I70+I101</f>
        <v>45</v>
      </c>
      <c r="K104" s="280"/>
      <c r="L104" s="280"/>
      <c r="M104" s="235"/>
      <c r="N104" s="196">
        <f>+M70+M101</f>
        <v>13</v>
      </c>
    </row>
    <row r="105" spans="1:14" ht="12.5" customHeight="1" thickTop="1" x14ac:dyDescent="0.2">
      <c r="A105" s="212"/>
      <c r="B105" s="198"/>
      <c r="C105" s="197"/>
      <c r="D105" s="199"/>
      <c r="E105" s="200"/>
      <c r="F105" s="201"/>
      <c r="G105" s="201"/>
      <c r="H105" s="202"/>
      <c r="I105" s="203"/>
      <c r="J105" s="201"/>
      <c r="K105" s="201"/>
      <c r="L105" s="202"/>
      <c r="M105" s="203"/>
      <c r="N105" s="201"/>
    </row>
    <row r="106" spans="1:14" ht="20.149999999999999" customHeight="1" x14ac:dyDescent="0.2">
      <c r="A106" s="204" t="s">
        <v>29</v>
      </c>
      <c r="F106" s="201"/>
      <c r="G106" s="201"/>
      <c r="H106" s="205"/>
      <c r="I106" s="203"/>
      <c r="J106" s="205"/>
      <c r="K106" s="205"/>
      <c r="L106" s="206"/>
      <c r="M106" s="207"/>
      <c r="N106" s="206"/>
    </row>
    <row r="107" spans="1:14" ht="20.149999999999999" customHeight="1" x14ac:dyDescent="0.2">
      <c r="A107" s="204" t="s">
        <v>30</v>
      </c>
      <c r="F107" s="201"/>
      <c r="G107" s="201"/>
      <c r="H107" s="205"/>
      <c r="I107" s="203"/>
      <c r="J107" s="205"/>
      <c r="K107" s="205"/>
      <c r="L107" s="206"/>
      <c r="M107" s="207"/>
      <c r="N107" s="206"/>
    </row>
    <row r="108" spans="1:14" ht="48.75" customHeight="1" x14ac:dyDescent="0.2">
      <c r="A108" s="272"/>
      <c r="B108" s="272"/>
      <c r="C108" s="272"/>
      <c r="D108" s="272"/>
      <c r="E108" s="272"/>
      <c r="F108" s="272"/>
      <c r="G108" s="272"/>
      <c r="H108" s="272"/>
      <c r="I108" s="272"/>
      <c r="J108" s="272"/>
      <c r="K108" s="272"/>
      <c r="L108" s="272"/>
      <c r="M108" s="272"/>
      <c r="N108" s="272"/>
    </row>
    <row r="109" spans="1:14" x14ac:dyDescent="0.2">
      <c r="F109" s="201"/>
      <c r="G109" s="201"/>
      <c r="H109" s="205"/>
      <c r="I109" s="203"/>
      <c r="J109" s="205"/>
      <c r="K109" s="205"/>
      <c r="L109" s="206"/>
      <c r="M109" s="207"/>
      <c r="N109" s="206"/>
    </row>
    <row r="110" spans="1:14" x14ac:dyDescent="0.2">
      <c r="F110" s="201"/>
      <c r="G110" s="201"/>
      <c r="H110" s="205"/>
      <c r="I110" s="203"/>
      <c r="J110" s="205"/>
      <c r="K110" s="205"/>
      <c r="L110" s="206"/>
      <c r="M110" s="207"/>
      <c r="N110" s="206"/>
    </row>
    <row r="111" spans="1:14" x14ac:dyDescent="0.2">
      <c r="F111" s="201"/>
      <c r="G111" s="201"/>
      <c r="H111" s="205"/>
      <c r="I111" s="203"/>
      <c r="J111" s="205"/>
      <c r="K111" s="205"/>
      <c r="L111" s="206"/>
      <c r="M111" s="207"/>
      <c r="N111" s="206"/>
    </row>
  </sheetData>
  <mergeCells count="39">
    <mergeCell ref="A108:N108"/>
    <mergeCell ref="A103:D104"/>
    <mergeCell ref="H103:H104"/>
    <mergeCell ref="A101:D101"/>
    <mergeCell ref="L103:L104"/>
    <mergeCell ref="G103:G104"/>
    <mergeCell ref="K103:K104"/>
    <mergeCell ref="A2:N2"/>
    <mergeCell ref="A70:D70"/>
    <mergeCell ref="A60:A61"/>
    <mergeCell ref="A71:A80"/>
    <mergeCell ref="J5:J6"/>
    <mergeCell ref="A62:A65"/>
    <mergeCell ref="N4:N6"/>
    <mergeCell ref="J4:L4"/>
    <mergeCell ref="L5:L6"/>
    <mergeCell ref="A49:A59"/>
    <mergeCell ref="A26:A36"/>
    <mergeCell ref="H5:H6"/>
    <mergeCell ref="A7:A8"/>
    <mergeCell ref="C4:D6"/>
    <mergeCell ref="A16:A25"/>
    <mergeCell ref="A9:A15"/>
    <mergeCell ref="A4:B6"/>
    <mergeCell ref="M4:M6"/>
    <mergeCell ref="M103:M104"/>
    <mergeCell ref="I103:I104"/>
    <mergeCell ref="E103:E104"/>
    <mergeCell ref="K5:K6"/>
    <mergeCell ref="F5:F6"/>
    <mergeCell ref="G5:G6"/>
    <mergeCell ref="F4:H4"/>
    <mergeCell ref="E4:E6"/>
    <mergeCell ref="I4:I6"/>
    <mergeCell ref="A81:A83"/>
    <mergeCell ref="A66:A67"/>
    <mergeCell ref="A97:A100"/>
    <mergeCell ref="A93:A96"/>
    <mergeCell ref="A68:A69"/>
  </mergeCells>
  <phoneticPr fontId="2"/>
  <printOptions horizontalCentered="1"/>
  <pageMargins left="0.51181102362204722" right="0.31496062992125984" top="0.39370078740157483" bottom="0.15748031496062992" header="0.51181102362204722" footer="0"/>
  <pageSetup paperSize="9" scale="86" fitToWidth="0" fitToHeight="0" orientation="portrait" r:id="rId1"/>
  <headerFooter alignWithMargins="0">
    <oddFooter>&amp;C&amp;12&amp;P</oddFooter>
  </headerFooter>
  <rowBreaks count="1" manualBreakCount="1">
    <brk id="59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関与団体一覧(R4.6.1時点)</vt:lpstr>
      <vt:lpstr>'関与団体一覧(R4.6.1時点)'!Print_Area</vt:lpstr>
      <vt:lpstr>'関与団体一覧(R4.6.1時点)'!Print_Titles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055333</dc:creator>
  <cp:lastModifiedBy>福田＿悦子</cp:lastModifiedBy>
  <cp:lastPrinted>2023-05-12T01:50:36Z</cp:lastPrinted>
  <dcterms:created xsi:type="dcterms:W3CDTF">2010-04-08T01:12:59Z</dcterms:created>
  <dcterms:modified xsi:type="dcterms:W3CDTF">2023-12-06T07:26:22Z</dcterms:modified>
</cp:coreProperties>
</file>