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4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5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6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7.xml" ContentType="application/vnd.openxmlformats-officedocument.drawing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46516\Desktop\"/>
    </mc:Choice>
  </mc:AlternateContent>
  <bookViews>
    <workbookView xWindow="-120" yWindow="165" windowWidth="15480" windowHeight="6525" tabRatio="843"/>
  </bookViews>
  <sheets>
    <sheet name="合計" sheetId="4" r:id="rId1"/>
    <sheet name="直接入国外国人の推移（北海道）" sheetId="9" r:id="rId2"/>
    <sheet name="来道者輸送実績" sheetId="1" r:id="rId3"/>
    <sheet name="発地空港別来道者数" sheetId="2" r:id="rId4"/>
    <sheet name="着地空港別来道者数 " sheetId="3" r:id="rId5"/>
    <sheet name="航空機" sheetId="5" r:id="rId6"/>
    <sheet name="ＪＲ" sheetId="6" r:id="rId7"/>
    <sheet name="フェリー" sheetId="7" r:id="rId8"/>
    <sheet name="北海道と沖縄県の輸送実績" sheetId="8" r:id="rId9"/>
    <sheet name="訪日外国人の推移（全国）" sheetId="13" r:id="rId10"/>
  </sheets>
  <definedNames>
    <definedName name="_xlnm.Print_Area" localSheetId="6">ＪＲ!$A$1:$R$23</definedName>
    <definedName name="_xlnm.Print_Area" localSheetId="7">フェリー!$A$1:$Q$27</definedName>
    <definedName name="_xlnm.Print_Area" localSheetId="5">航空機!$A$1:$Q$37</definedName>
    <definedName name="_xlnm.Print_Area" localSheetId="0">合計!$A$1:$Q$30</definedName>
    <definedName name="_xlnm.Print_Area" localSheetId="4">'着地空港別来道者数 '!$A$1:$O$52</definedName>
    <definedName name="_xlnm.Print_Area" localSheetId="1">'直接入国外国人の推移（北海道）'!$A$1:$Q$43</definedName>
    <definedName name="_xlnm.Print_Area" localSheetId="3">発地空港別来道者数!$A$1:$O$28</definedName>
    <definedName name="_xlnm.Print_Area" localSheetId="9">'訪日外国人の推移（全国）'!$A$1:$BY$69</definedName>
    <definedName name="_xlnm.Print_Area" localSheetId="8">北海道と沖縄県の輸送実績!$A$1:$J$20</definedName>
    <definedName name="_xlnm.Print_Area" localSheetId="2">来道者輸送実績!$A$1:$R$21</definedName>
  </definedNames>
  <calcPr calcId="152511"/>
</workbook>
</file>

<file path=xl/calcChain.xml><?xml version="1.0" encoding="utf-8"?>
<calcChain xmlns="http://schemas.openxmlformats.org/spreadsheetml/2006/main">
  <c r="P36" i="9" l="1"/>
  <c r="P23" i="4"/>
  <c r="BX77" i="13" l="1"/>
  <c r="BX78" i="13"/>
  <c r="BX79" i="13"/>
  <c r="BX80" i="13"/>
  <c r="BX81" i="13"/>
  <c r="BX82" i="13"/>
  <c r="BX83" i="13"/>
  <c r="BX84" i="13"/>
  <c r="BX85" i="13"/>
  <c r="BX86" i="13"/>
  <c r="O36" i="9" l="1"/>
  <c r="N40" i="9" l="1"/>
  <c r="N39" i="9"/>
  <c r="N38" i="9"/>
  <c r="N37" i="9"/>
  <c r="BX12" i="13" l="1"/>
  <c r="O19" i="1" l="1"/>
  <c r="P35" i="9" l="1"/>
  <c r="P34" i="9"/>
  <c r="P33" i="9"/>
  <c r="P20" i="4" l="1"/>
  <c r="P21" i="4"/>
  <c r="P22" i="4"/>
  <c r="BW78" i="13"/>
  <c r="BW79" i="13"/>
  <c r="BW80" i="13"/>
  <c r="BW81" i="13"/>
  <c r="BW82" i="13"/>
  <c r="BW83" i="13"/>
  <c r="BW84" i="13"/>
  <c r="BW85" i="13"/>
  <c r="BW86" i="13"/>
  <c r="BW12" i="13"/>
  <c r="BW77" i="13" s="1"/>
  <c r="L37" i="9" l="1"/>
  <c r="L38" i="9"/>
  <c r="L39" i="9"/>
  <c r="BV12" i="13" l="1"/>
  <c r="BV77" i="13" l="1"/>
  <c r="BV78" i="13"/>
  <c r="BV79" i="13"/>
  <c r="BV80" i="13"/>
  <c r="BV81" i="13"/>
  <c r="BV82" i="13"/>
  <c r="BV83" i="13"/>
  <c r="BV84" i="13"/>
  <c r="BV85" i="13"/>
  <c r="BV86" i="13"/>
  <c r="L47" i="3"/>
  <c r="L48" i="3" s="1"/>
  <c r="L46" i="3"/>
  <c r="L45" i="3"/>
  <c r="L42" i="3"/>
  <c r="L39" i="3"/>
  <c r="L36" i="3"/>
  <c r="L33" i="3"/>
  <c r="L30" i="3"/>
  <c r="L27" i="3"/>
  <c r="L24" i="3"/>
  <c r="L21" i="3"/>
  <c r="L18" i="3"/>
  <c r="L15" i="3"/>
  <c r="L12" i="3"/>
  <c r="L9" i="3"/>
  <c r="L6" i="3"/>
  <c r="L26" i="2"/>
  <c r="L25" i="2"/>
  <c r="L27" i="2" s="1"/>
  <c r="L24" i="2"/>
  <c r="L21" i="2"/>
  <c r="L18" i="2"/>
  <c r="L15" i="2"/>
  <c r="L12" i="2"/>
  <c r="L9" i="2"/>
  <c r="L6" i="2"/>
  <c r="O4" i="2"/>
  <c r="P16" i="1"/>
  <c r="Q16" i="1" s="1"/>
  <c r="O16" i="1"/>
  <c r="R16" i="1" s="1"/>
  <c r="N16" i="1"/>
  <c r="M16" i="1"/>
  <c r="J16" i="1"/>
  <c r="I16" i="1"/>
  <c r="F16" i="1"/>
  <c r="E16" i="1"/>
  <c r="P38" i="9"/>
  <c r="P37" i="9"/>
  <c r="P39" i="9"/>
  <c r="P24" i="4"/>
  <c r="P26" i="4"/>
  <c r="P25" i="4" l="1"/>
  <c r="BU78" i="13" l="1"/>
  <c r="BU79" i="13"/>
  <c r="BU80" i="13"/>
  <c r="BU81" i="13"/>
  <c r="BU82" i="13"/>
  <c r="BU83" i="13"/>
  <c r="BU84" i="13"/>
  <c r="BU85" i="13"/>
  <c r="BU86" i="13"/>
  <c r="BU12" i="13"/>
  <c r="BU77" i="13" s="1"/>
  <c r="BT12" i="13" l="1"/>
  <c r="BT77" i="13" s="1"/>
  <c r="BT78" i="13"/>
  <c r="BT79" i="13"/>
  <c r="BT80" i="13"/>
  <c r="BT81" i="13"/>
  <c r="BT82" i="13"/>
  <c r="BT83" i="13"/>
  <c r="BT84" i="13"/>
  <c r="BT85" i="13"/>
  <c r="BT86" i="13"/>
  <c r="BS78" i="13" l="1"/>
  <c r="BS79" i="13"/>
  <c r="BS80" i="13"/>
  <c r="BS81" i="13"/>
  <c r="BS82" i="13"/>
  <c r="BS83" i="13"/>
  <c r="BS84" i="13"/>
  <c r="BS85" i="13"/>
  <c r="BS86" i="13"/>
  <c r="BS12" i="13"/>
  <c r="BS77" i="13" s="1"/>
  <c r="I15" i="2"/>
  <c r="I6" i="2"/>
  <c r="I9" i="2"/>
  <c r="I12" i="2"/>
  <c r="I18" i="2"/>
  <c r="I21" i="2"/>
  <c r="I24" i="2"/>
  <c r="H40" i="9" l="1"/>
  <c r="H39" i="9"/>
  <c r="H38" i="9"/>
  <c r="H37" i="9"/>
  <c r="BR12" i="13" l="1"/>
  <c r="BR77" i="13" s="1"/>
  <c r="BR86" i="13"/>
  <c r="BR78" i="13"/>
  <c r="BR79" i="13"/>
  <c r="BR80" i="13"/>
  <c r="BR81" i="13"/>
  <c r="BR82" i="13"/>
  <c r="BR83" i="13"/>
  <c r="BR84" i="13"/>
  <c r="BR85" i="13"/>
  <c r="G38" i="9" l="1"/>
  <c r="G39" i="9"/>
  <c r="G40" i="9"/>
  <c r="BQ77" i="13" l="1"/>
  <c r="BQ78" i="13"/>
  <c r="BQ79" i="13"/>
  <c r="BQ80" i="13"/>
  <c r="BQ81" i="13"/>
  <c r="BQ82" i="13"/>
  <c r="BQ83" i="13"/>
  <c r="BQ84" i="13"/>
  <c r="BQ85" i="13"/>
  <c r="BQ86" i="13"/>
  <c r="BQ12" i="13"/>
  <c r="BP77" i="13" l="1"/>
  <c r="BP78" i="13"/>
  <c r="BP79" i="13"/>
  <c r="BP80" i="13"/>
  <c r="BP81" i="13"/>
  <c r="BP82" i="13"/>
  <c r="BP83" i="13"/>
  <c r="BP84" i="13"/>
  <c r="BP85" i="13"/>
  <c r="BP86" i="13"/>
  <c r="BP12" i="13" l="1"/>
  <c r="F37" i="9" l="1"/>
  <c r="F38" i="9"/>
  <c r="F39" i="9"/>
  <c r="F40" i="9"/>
  <c r="E37" i="9" l="1"/>
  <c r="E38" i="9"/>
  <c r="E39" i="9"/>
  <c r="BO78" i="13" l="1"/>
  <c r="BO79" i="13"/>
  <c r="BO80" i="13"/>
  <c r="BO81" i="13"/>
  <c r="BO82" i="13"/>
  <c r="BO83" i="13"/>
  <c r="BO84" i="13"/>
  <c r="BO85" i="13"/>
  <c r="BO86" i="13"/>
  <c r="BO12" i="13"/>
  <c r="BO77" i="13" s="1"/>
  <c r="BN78" i="13" l="1"/>
  <c r="BN79" i="13"/>
  <c r="BN80" i="13"/>
  <c r="BN81" i="13"/>
  <c r="BN82" i="13"/>
  <c r="BN83" i="13"/>
  <c r="BN84" i="13"/>
  <c r="BN85" i="13"/>
  <c r="BN86" i="13"/>
  <c r="BN12" i="13"/>
  <c r="BN77" i="13" s="1"/>
  <c r="BM77" i="13" l="1"/>
  <c r="BM78" i="13"/>
  <c r="BM79" i="13"/>
  <c r="BM80" i="13"/>
  <c r="BM81" i="13"/>
  <c r="BM82" i="13"/>
  <c r="BM83" i="13"/>
  <c r="BM84" i="13"/>
  <c r="BM85" i="13"/>
  <c r="BM86" i="13"/>
  <c r="BM12" i="13"/>
  <c r="H17" i="8" l="1"/>
  <c r="H16" i="8"/>
  <c r="H15" i="8"/>
  <c r="H14" i="8"/>
  <c r="H13" i="8"/>
  <c r="H12" i="8"/>
  <c r="H11" i="8"/>
  <c r="H10" i="8"/>
  <c r="H9" i="8"/>
  <c r="D18" i="8"/>
  <c r="O24" i="7"/>
  <c r="O23" i="7"/>
  <c r="O22" i="7"/>
  <c r="O20" i="6"/>
  <c r="O19" i="6"/>
  <c r="O18" i="6"/>
  <c r="O34" i="5"/>
  <c r="O33" i="5"/>
  <c r="O32" i="5"/>
  <c r="L19" i="1"/>
  <c r="H19" i="1"/>
  <c r="D19" i="1"/>
  <c r="O35" i="9"/>
  <c r="O34" i="9"/>
  <c r="O33" i="9"/>
  <c r="H18" i="8" l="1"/>
  <c r="BL86" i="13"/>
  <c r="BL85" i="13"/>
  <c r="BL84" i="13"/>
  <c r="BL83" i="13"/>
  <c r="BL82" i="13"/>
  <c r="BL81" i="13"/>
  <c r="BL80" i="13"/>
  <c r="BL79" i="13"/>
  <c r="BL78" i="13"/>
  <c r="BL12" i="13"/>
  <c r="BL77" i="13" s="1"/>
  <c r="O25" i="7"/>
  <c r="O35" i="5"/>
  <c r="N50" i="3"/>
  <c r="N49" i="3"/>
  <c r="N47" i="3"/>
  <c r="N46" i="3"/>
  <c r="N48" i="3" s="1"/>
  <c r="N45" i="3"/>
  <c r="N42" i="3"/>
  <c r="N39" i="3"/>
  <c r="N36" i="3"/>
  <c r="N33" i="3"/>
  <c r="N30" i="3"/>
  <c r="N27" i="3"/>
  <c r="N24" i="3"/>
  <c r="N21" i="3"/>
  <c r="N18" i="3"/>
  <c r="N15" i="3"/>
  <c r="N12" i="3"/>
  <c r="N9" i="3"/>
  <c r="N6" i="3"/>
  <c r="M39" i="9"/>
  <c r="M38" i="9"/>
  <c r="M37" i="9"/>
  <c r="O39" i="9"/>
  <c r="N25" i="4"/>
  <c r="N26" i="4"/>
  <c r="N51" i="3" l="1"/>
  <c r="O38" i="9"/>
  <c r="BK77" i="13" l="1"/>
  <c r="BK78" i="13"/>
  <c r="BK79" i="13"/>
  <c r="BK80" i="13"/>
  <c r="BK81" i="13"/>
  <c r="BK82" i="13"/>
  <c r="BK83" i="13"/>
  <c r="BK84" i="13"/>
  <c r="BK85" i="13"/>
  <c r="BK86" i="13"/>
  <c r="BK12" i="13"/>
  <c r="P22" i="7" l="1"/>
  <c r="P23" i="7"/>
  <c r="P24" i="7"/>
  <c r="P25" i="7"/>
  <c r="P18" i="6"/>
  <c r="P19" i="6"/>
  <c r="P20" i="6"/>
  <c r="P21" i="6"/>
  <c r="P33" i="5"/>
  <c r="P34" i="5"/>
  <c r="P35" i="5"/>
  <c r="P32" i="5"/>
  <c r="M40" i="9" l="1"/>
  <c r="M25" i="4" l="1"/>
  <c r="M26" i="4"/>
  <c r="BJ12" i="13" l="1"/>
  <c r="L25" i="4"/>
  <c r="L26" i="4"/>
  <c r="BJ77" i="13" l="1"/>
  <c r="BJ78" i="13"/>
  <c r="BJ79" i="13"/>
  <c r="BJ80" i="13"/>
  <c r="BJ81" i="13"/>
  <c r="BJ82" i="13"/>
  <c r="BJ83" i="13"/>
  <c r="BJ84" i="13"/>
  <c r="BJ85" i="13"/>
  <c r="BJ86" i="13"/>
  <c r="K38" i="9" l="1"/>
  <c r="K39" i="9"/>
  <c r="K25" i="4" l="1"/>
  <c r="K26" i="4"/>
  <c r="BI76" i="13" l="1"/>
  <c r="BI77" i="13"/>
  <c r="BI78" i="13"/>
  <c r="BI79" i="13"/>
  <c r="BI80" i="13"/>
  <c r="BI81" i="13"/>
  <c r="BI82" i="13"/>
  <c r="BI83" i="13"/>
  <c r="BI84" i="13"/>
  <c r="BI85" i="13"/>
  <c r="BI86" i="13"/>
  <c r="BI12" i="13" l="1"/>
  <c r="J25" i="4" l="1"/>
  <c r="J26" i="4"/>
  <c r="J38" i="9" l="1"/>
  <c r="J39" i="9"/>
  <c r="BH77" i="13" l="1"/>
  <c r="BH78" i="13"/>
  <c r="BH79" i="13"/>
  <c r="BH80" i="13"/>
  <c r="BH81" i="13"/>
  <c r="BH82" i="13"/>
  <c r="BH83" i="13"/>
  <c r="BH84" i="13"/>
  <c r="BH85" i="13"/>
  <c r="BH86" i="13"/>
  <c r="BH76" i="13"/>
  <c r="BH12" i="13"/>
  <c r="I25" i="4" l="1"/>
  <c r="I26" i="4"/>
  <c r="I38" i="9" l="1"/>
  <c r="I39" i="9"/>
  <c r="BG76" i="13" l="1"/>
  <c r="BG77" i="13"/>
  <c r="BG78" i="13"/>
  <c r="BG79" i="13"/>
  <c r="BG80" i="13"/>
  <c r="BG81" i="13"/>
  <c r="BG82" i="13"/>
  <c r="BG83" i="13"/>
  <c r="BG84" i="13"/>
  <c r="BG85" i="13"/>
  <c r="BG86" i="13"/>
  <c r="BG12" i="13"/>
  <c r="H25" i="4" l="1"/>
  <c r="H26" i="4"/>
  <c r="G37" i="9" l="1"/>
  <c r="BF76" i="13" l="1"/>
  <c r="BF78" i="13"/>
  <c r="BF79" i="13"/>
  <c r="BF80" i="13"/>
  <c r="BF81" i="13"/>
  <c r="BF82" i="13"/>
  <c r="BF83" i="13"/>
  <c r="BF84" i="13"/>
  <c r="BF85" i="13"/>
  <c r="BF86" i="13"/>
  <c r="BF12" i="13"/>
  <c r="BF77" i="13" s="1"/>
  <c r="BE76" i="13" l="1"/>
  <c r="BE77" i="13"/>
  <c r="BE78" i="13"/>
  <c r="BE79" i="13"/>
  <c r="BE80" i="13"/>
  <c r="BE81" i="13"/>
  <c r="BE82" i="13"/>
  <c r="BE83" i="13"/>
  <c r="BE84" i="13"/>
  <c r="BE85" i="13"/>
  <c r="BE86" i="13"/>
  <c r="BE12" i="13"/>
  <c r="G25" i="4" l="1"/>
  <c r="G26" i="4"/>
  <c r="F12" i="13" l="1"/>
  <c r="F17" i="8"/>
  <c r="F16" i="8"/>
  <c r="F15" i="8"/>
  <c r="F14" i="8"/>
  <c r="F13" i="8"/>
  <c r="F12" i="8"/>
  <c r="F11" i="8"/>
  <c r="F10" i="8"/>
  <c r="F9" i="8"/>
  <c r="F8" i="8"/>
  <c r="F7" i="8"/>
  <c r="F6" i="8"/>
  <c r="F25" i="4" l="1"/>
  <c r="F26" i="4"/>
  <c r="BD12" i="13" l="1"/>
  <c r="BD77" i="13" s="1"/>
  <c r="BD76" i="13"/>
  <c r="BD78" i="13"/>
  <c r="BD79" i="13"/>
  <c r="BD80" i="13"/>
  <c r="BD81" i="13"/>
  <c r="BD82" i="13"/>
  <c r="BD83" i="13"/>
  <c r="BD84" i="13"/>
  <c r="BD85" i="13"/>
  <c r="BD86" i="13"/>
  <c r="G17" i="8" l="1"/>
  <c r="G16" i="8"/>
  <c r="G15" i="8"/>
  <c r="G14" i="8"/>
  <c r="G13" i="8"/>
  <c r="G12" i="8"/>
  <c r="G11" i="8"/>
  <c r="G10" i="8"/>
  <c r="G9" i="8"/>
  <c r="P21" i="7"/>
  <c r="P17" i="6"/>
  <c r="P31" i="5"/>
  <c r="E25" i="4" l="1"/>
  <c r="E26" i="4"/>
  <c r="BC77" i="13" l="1"/>
  <c r="BC78" i="13"/>
  <c r="BC79" i="13"/>
  <c r="BC80" i="13"/>
  <c r="BC81" i="13"/>
  <c r="BC82" i="13"/>
  <c r="BC83" i="13"/>
  <c r="BC84" i="13"/>
  <c r="BC85" i="13"/>
  <c r="BC86" i="13"/>
  <c r="BC76" i="13"/>
  <c r="BC12" i="13"/>
  <c r="D38" i="9" l="1"/>
  <c r="D39" i="9"/>
  <c r="BB76" i="13" l="1"/>
  <c r="BB77" i="13"/>
  <c r="BB78" i="13"/>
  <c r="BB79" i="13"/>
  <c r="BB80" i="13"/>
  <c r="BB81" i="13"/>
  <c r="BB82" i="13"/>
  <c r="BB83" i="13"/>
  <c r="BB84" i="13"/>
  <c r="BB85" i="13"/>
  <c r="BB86" i="13"/>
  <c r="BB12" i="13" l="1"/>
  <c r="O23" i="2" l="1"/>
  <c r="O22" i="2"/>
  <c r="O20" i="2"/>
  <c r="O19" i="2"/>
  <c r="O17" i="2"/>
  <c r="O16" i="2"/>
  <c r="O14" i="2"/>
  <c r="O13" i="2"/>
  <c r="O11" i="2"/>
  <c r="O10" i="2"/>
  <c r="O8" i="2"/>
  <c r="O7" i="2"/>
  <c r="O9" i="2" s="1"/>
  <c r="N24" i="2"/>
  <c r="M24" i="2"/>
  <c r="K24" i="2"/>
  <c r="J24" i="2"/>
  <c r="H24" i="2"/>
  <c r="G24" i="2"/>
  <c r="F24" i="2"/>
  <c r="E24" i="2"/>
  <c r="D24" i="2"/>
  <c r="N21" i="2"/>
  <c r="M21" i="2"/>
  <c r="K21" i="2"/>
  <c r="J21" i="2"/>
  <c r="H21" i="2"/>
  <c r="G21" i="2"/>
  <c r="F21" i="2"/>
  <c r="E21" i="2"/>
  <c r="D21" i="2"/>
  <c r="N18" i="2"/>
  <c r="M18" i="2"/>
  <c r="K18" i="2"/>
  <c r="J18" i="2"/>
  <c r="H18" i="2"/>
  <c r="G18" i="2"/>
  <c r="F18" i="2"/>
  <c r="E18" i="2"/>
  <c r="D18" i="2"/>
  <c r="N15" i="2"/>
  <c r="M15" i="2"/>
  <c r="K15" i="2"/>
  <c r="J15" i="2"/>
  <c r="H15" i="2"/>
  <c r="G15" i="2"/>
  <c r="F15" i="2"/>
  <c r="E15" i="2"/>
  <c r="D15" i="2"/>
  <c r="N12" i="2"/>
  <c r="M12" i="2"/>
  <c r="K12" i="2"/>
  <c r="J12" i="2"/>
  <c r="H12" i="2"/>
  <c r="G12" i="2"/>
  <c r="F12" i="2"/>
  <c r="E12" i="2"/>
  <c r="D12" i="2"/>
  <c r="N9" i="2"/>
  <c r="M9" i="2"/>
  <c r="K9" i="2"/>
  <c r="J9" i="2"/>
  <c r="H9" i="2"/>
  <c r="G9" i="2"/>
  <c r="F9" i="2"/>
  <c r="E9" i="2"/>
  <c r="D9" i="2"/>
  <c r="N6" i="2"/>
  <c r="M6" i="2"/>
  <c r="K6" i="2"/>
  <c r="J6" i="2"/>
  <c r="H6" i="2"/>
  <c r="G6" i="2"/>
  <c r="F6" i="2"/>
  <c r="E6" i="2"/>
  <c r="D6" i="2"/>
  <c r="C24" i="2"/>
  <c r="C21" i="2"/>
  <c r="C18" i="2"/>
  <c r="C15" i="2"/>
  <c r="C12" i="2"/>
  <c r="C9" i="2"/>
  <c r="C6" i="2"/>
  <c r="N26" i="2"/>
  <c r="M26" i="2"/>
  <c r="K26" i="2"/>
  <c r="J26" i="2"/>
  <c r="I26" i="2"/>
  <c r="H26" i="2"/>
  <c r="G26" i="2"/>
  <c r="F26" i="2"/>
  <c r="E26" i="2"/>
  <c r="D26" i="2"/>
  <c r="N25" i="2"/>
  <c r="M25" i="2"/>
  <c r="K25" i="2"/>
  <c r="J25" i="2"/>
  <c r="I25" i="2"/>
  <c r="H25" i="2"/>
  <c r="G25" i="2"/>
  <c r="F25" i="2"/>
  <c r="E25" i="2"/>
  <c r="D25" i="2"/>
  <c r="D25" i="4"/>
  <c r="D26" i="4"/>
  <c r="O12" i="2" l="1"/>
  <c r="N27" i="2"/>
  <c r="O18" i="2"/>
  <c r="M27" i="2"/>
  <c r="K27" i="2"/>
  <c r="J27" i="2"/>
  <c r="I27" i="2"/>
  <c r="O21" i="2"/>
  <c r="H27" i="2"/>
  <c r="G27" i="2"/>
  <c r="O24" i="2"/>
  <c r="F27" i="2"/>
  <c r="O15" i="2"/>
  <c r="E27" i="2"/>
  <c r="D27" i="2"/>
  <c r="BA12" i="13" l="1"/>
  <c r="BA77" i="13" s="1"/>
  <c r="BA78" i="13"/>
  <c r="BA79" i="13"/>
  <c r="BA80" i="13"/>
  <c r="BA81" i="13"/>
  <c r="BA82" i="13"/>
  <c r="BA83" i="13"/>
  <c r="BA84" i="13"/>
  <c r="BA85" i="13"/>
  <c r="BA86" i="13"/>
  <c r="BA76" i="13"/>
  <c r="J6" i="8"/>
  <c r="C30" i="3" l="1"/>
  <c r="D30" i="3"/>
  <c r="E30" i="3"/>
  <c r="F30" i="3"/>
  <c r="G30" i="3"/>
  <c r="H30" i="3"/>
  <c r="I30" i="3"/>
  <c r="J30" i="3"/>
  <c r="K30" i="3"/>
  <c r="M30" i="3"/>
  <c r="B7" i="2"/>
  <c r="B10" i="2" s="1"/>
  <c r="O5" i="2"/>
  <c r="O26" i="2" s="1"/>
  <c r="O22" i="4"/>
  <c r="O25" i="4" s="1"/>
  <c r="O21" i="4"/>
  <c r="O26" i="4" s="1"/>
  <c r="O20" i="4"/>
  <c r="AZ76" i="13" l="1"/>
  <c r="AZ78" i="13"/>
  <c r="AZ79" i="13"/>
  <c r="AZ80" i="13"/>
  <c r="AZ81" i="13"/>
  <c r="AZ82" i="13"/>
  <c r="AZ83" i="13"/>
  <c r="AZ84" i="13"/>
  <c r="AZ85" i="13"/>
  <c r="AZ86" i="13"/>
  <c r="AZ12" i="13"/>
  <c r="AZ77" i="13" s="1"/>
  <c r="AY86" i="13" l="1"/>
  <c r="AY76" i="13"/>
  <c r="AY77" i="13"/>
  <c r="AY78" i="13"/>
  <c r="AY79" i="13"/>
  <c r="AY80" i="13"/>
  <c r="AY81" i="13"/>
  <c r="AY82" i="13"/>
  <c r="AY83" i="13"/>
  <c r="AY84" i="13"/>
  <c r="AY85" i="13"/>
  <c r="AY12" i="13"/>
  <c r="AX85" i="13" l="1"/>
  <c r="AX84" i="13"/>
  <c r="AX83" i="13"/>
  <c r="AX82" i="13"/>
  <c r="AX81" i="13"/>
  <c r="AX80" i="13"/>
  <c r="AX79" i="13"/>
  <c r="AX78" i="13"/>
  <c r="AX77" i="13"/>
  <c r="AX12" i="13"/>
  <c r="K45" i="3" l="1"/>
  <c r="AW76" i="13" l="1"/>
  <c r="AW77" i="13"/>
  <c r="AW78" i="13"/>
  <c r="AW79" i="13"/>
  <c r="AW80" i="13"/>
  <c r="AW81" i="13"/>
  <c r="AW82" i="13"/>
  <c r="AW83" i="13"/>
  <c r="AW84" i="13"/>
  <c r="AW85" i="13"/>
  <c r="AW86" i="13"/>
  <c r="AW12" i="13"/>
  <c r="J14" i="8"/>
  <c r="I14" i="8"/>
  <c r="E14" i="8"/>
  <c r="K42" i="3"/>
  <c r="K39" i="3"/>
  <c r="K36" i="3"/>
  <c r="K33" i="3"/>
  <c r="K27" i="3"/>
  <c r="K24" i="3"/>
  <c r="K21" i="3"/>
  <c r="K18" i="3"/>
  <c r="K15" i="3"/>
  <c r="K12" i="3"/>
  <c r="K9" i="3"/>
  <c r="K6" i="3"/>
  <c r="N15" i="1"/>
  <c r="M15" i="1"/>
  <c r="J15" i="1"/>
  <c r="I15" i="1"/>
  <c r="F15" i="1"/>
  <c r="E15" i="1"/>
  <c r="AV76" i="13" l="1"/>
  <c r="AV77" i="13"/>
  <c r="AV78" i="13"/>
  <c r="AV79" i="13"/>
  <c r="AV80" i="13"/>
  <c r="AV81" i="13"/>
  <c r="AV82" i="13"/>
  <c r="AV83" i="13"/>
  <c r="AV84" i="13"/>
  <c r="AV85" i="13"/>
  <c r="AV86" i="13"/>
  <c r="AV12" i="13"/>
  <c r="J45" i="3" l="1"/>
  <c r="AU76" i="13" l="1"/>
  <c r="AU77" i="13"/>
  <c r="AU78" i="13"/>
  <c r="AU79" i="13"/>
  <c r="AU80" i="13"/>
  <c r="AU81" i="13"/>
  <c r="AU82" i="13"/>
  <c r="AU83" i="13"/>
  <c r="AU84" i="13"/>
  <c r="AU85" i="13"/>
  <c r="AU86" i="13"/>
  <c r="AU12" i="13"/>
  <c r="AT86" i="13" l="1"/>
  <c r="AT76" i="13"/>
  <c r="AT77" i="13"/>
  <c r="AT78" i="13"/>
  <c r="AT79" i="13"/>
  <c r="AT80" i="13"/>
  <c r="AT81" i="13"/>
  <c r="AT82" i="13"/>
  <c r="AT83" i="13"/>
  <c r="AT84" i="13"/>
  <c r="AT85" i="13"/>
  <c r="AT12" i="13"/>
  <c r="AS12" i="13" l="1"/>
  <c r="AS77" i="13" s="1"/>
  <c r="AS78" i="13"/>
  <c r="AS79" i="13"/>
  <c r="AS80" i="13"/>
  <c r="AS81" i="13"/>
  <c r="AS82" i="13"/>
  <c r="AS83" i="13"/>
  <c r="AS84" i="13"/>
  <c r="AS85" i="13"/>
  <c r="AS86" i="13"/>
  <c r="AS76" i="13"/>
  <c r="E45" i="3" l="1"/>
  <c r="E42" i="3"/>
  <c r="E39" i="3"/>
  <c r="E36" i="3"/>
  <c r="E33" i="3"/>
  <c r="E27" i="3"/>
  <c r="E24" i="3"/>
  <c r="F45" i="3" l="1"/>
  <c r="F42" i="3"/>
  <c r="F39" i="3"/>
  <c r="F36" i="3"/>
  <c r="F33" i="3"/>
  <c r="F27" i="3"/>
  <c r="F24" i="3"/>
  <c r="AR76" i="13" l="1"/>
  <c r="AR78" i="13"/>
  <c r="AR79" i="13"/>
  <c r="AR80" i="13"/>
  <c r="AR81" i="13"/>
  <c r="AR82" i="13"/>
  <c r="AR83" i="13"/>
  <c r="AR84" i="13"/>
  <c r="AR85" i="13"/>
  <c r="AR86" i="13"/>
  <c r="AR12" i="13" l="1"/>
  <c r="AR77" i="13" s="1"/>
  <c r="AQ76" i="13" l="1"/>
  <c r="AQ78" i="13"/>
  <c r="AQ79" i="13"/>
  <c r="AQ80" i="13"/>
  <c r="AQ81" i="13"/>
  <c r="AQ82" i="13"/>
  <c r="AQ83" i="13"/>
  <c r="AQ84" i="13"/>
  <c r="AQ85" i="13"/>
  <c r="AQ86" i="13"/>
  <c r="AQ12" i="13"/>
  <c r="AQ77" i="13" s="1"/>
  <c r="AP12" i="13" l="1"/>
  <c r="AP76" i="13" l="1"/>
  <c r="AP77" i="13"/>
  <c r="AP78" i="13"/>
  <c r="AP79" i="13"/>
  <c r="AP80" i="13"/>
  <c r="AP81" i="13"/>
  <c r="AP82" i="13"/>
  <c r="AP83" i="13"/>
  <c r="AP84" i="13"/>
  <c r="AP85" i="13"/>
  <c r="AP86" i="13"/>
  <c r="AO76" i="13"/>
  <c r="AO78" i="13"/>
  <c r="AO79" i="13"/>
  <c r="AO80" i="13"/>
  <c r="AO81" i="13"/>
  <c r="AO82" i="13"/>
  <c r="AO83" i="13"/>
  <c r="AO84" i="13"/>
  <c r="AO85" i="13"/>
  <c r="AO86" i="13"/>
  <c r="AN86" i="13"/>
  <c r="AN76" i="13"/>
  <c r="AO12" i="13"/>
  <c r="AO77" i="13" s="1"/>
  <c r="M45" i="3" l="1"/>
  <c r="I45" i="3"/>
  <c r="H45" i="3"/>
  <c r="G45" i="3"/>
  <c r="J17" i="8" l="1"/>
  <c r="I17" i="8"/>
  <c r="E17" i="8"/>
  <c r="J16" i="8"/>
  <c r="I16" i="8"/>
  <c r="E16" i="8"/>
  <c r="J15" i="8"/>
  <c r="I15" i="8"/>
  <c r="E15" i="8"/>
  <c r="J13" i="8"/>
  <c r="I13" i="8"/>
  <c r="E13" i="8"/>
  <c r="J12" i="8"/>
  <c r="I12" i="8"/>
  <c r="E12" i="8"/>
  <c r="J11" i="8"/>
  <c r="I11" i="8"/>
  <c r="E11" i="8"/>
  <c r="J10" i="8"/>
  <c r="I10" i="8"/>
  <c r="E10" i="8"/>
  <c r="J9" i="8"/>
  <c r="I9" i="8"/>
  <c r="E9" i="8"/>
  <c r="J8" i="8"/>
  <c r="I8" i="8"/>
  <c r="E8" i="8"/>
  <c r="J7" i="8"/>
  <c r="I7" i="8"/>
  <c r="E7" i="8"/>
  <c r="D45" i="3" l="1"/>
  <c r="M42" i="3"/>
  <c r="J42" i="3"/>
  <c r="I42" i="3"/>
  <c r="H42" i="3"/>
  <c r="G42" i="3"/>
  <c r="D42" i="3"/>
  <c r="M39" i="3"/>
  <c r="J39" i="3"/>
  <c r="I39" i="3"/>
  <c r="H39" i="3"/>
  <c r="G39" i="3"/>
  <c r="D39" i="3"/>
  <c r="M36" i="3"/>
  <c r="J36" i="3"/>
  <c r="I36" i="3"/>
  <c r="H36" i="3"/>
  <c r="G36" i="3"/>
  <c r="D36" i="3"/>
  <c r="M33" i="3"/>
  <c r="J33" i="3"/>
  <c r="I33" i="3"/>
  <c r="H33" i="3"/>
  <c r="G33" i="3"/>
  <c r="D33" i="3"/>
  <c r="M27" i="3"/>
  <c r="J27" i="3"/>
  <c r="I27" i="3"/>
  <c r="H27" i="3"/>
  <c r="G27" i="3"/>
  <c r="D27" i="3"/>
  <c r="M24" i="3"/>
  <c r="J24" i="3"/>
  <c r="I24" i="3"/>
  <c r="H24" i="3"/>
  <c r="G24" i="3"/>
  <c r="D24" i="3"/>
  <c r="M21" i="3"/>
  <c r="J21" i="3"/>
  <c r="I21" i="3"/>
  <c r="H21" i="3"/>
  <c r="G21" i="3"/>
  <c r="F21" i="3"/>
  <c r="E21" i="3"/>
  <c r="D21" i="3"/>
  <c r="M18" i="3"/>
  <c r="J18" i="3"/>
  <c r="I18" i="3"/>
  <c r="H18" i="3"/>
  <c r="G18" i="3"/>
  <c r="F18" i="3"/>
  <c r="E18" i="3"/>
  <c r="D18" i="3"/>
  <c r="M15" i="3"/>
  <c r="J15" i="3"/>
  <c r="I15" i="3"/>
  <c r="H15" i="3"/>
  <c r="G15" i="3"/>
  <c r="F15" i="3"/>
  <c r="E15" i="3"/>
  <c r="D15" i="3"/>
  <c r="M12" i="3"/>
  <c r="J12" i="3"/>
  <c r="I12" i="3"/>
  <c r="H12" i="3"/>
  <c r="G12" i="3"/>
  <c r="F12" i="3"/>
  <c r="E12" i="3"/>
  <c r="D12" i="3"/>
  <c r="M9" i="3"/>
  <c r="J9" i="3"/>
  <c r="I9" i="3"/>
  <c r="H9" i="3"/>
  <c r="G9" i="3"/>
  <c r="F9" i="3"/>
  <c r="E9" i="3"/>
  <c r="D9" i="3"/>
  <c r="M6" i="3"/>
  <c r="J6" i="3"/>
  <c r="I6" i="3"/>
  <c r="H6" i="3"/>
  <c r="G6" i="3"/>
  <c r="F6" i="3"/>
  <c r="E6" i="3"/>
  <c r="D6" i="3"/>
  <c r="M18" i="1"/>
  <c r="M17" i="1"/>
  <c r="M14" i="1"/>
  <c r="M13" i="1"/>
  <c r="M12" i="1"/>
  <c r="M11" i="1"/>
  <c r="M10" i="1"/>
  <c r="M9" i="1"/>
  <c r="M8" i="1"/>
  <c r="I18" i="1"/>
  <c r="I17" i="1"/>
  <c r="I14" i="1"/>
  <c r="I13" i="1"/>
  <c r="I12" i="1"/>
  <c r="I11" i="1"/>
  <c r="I10" i="1"/>
  <c r="I9" i="1"/>
  <c r="I8" i="1"/>
  <c r="E18" i="1"/>
  <c r="E17" i="1"/>
  <c r="E14" i="1"/>
  <c r="E13" i="1"/>
  <c r="E12" i="1"/>
  <c r="E11" i="1"/>
  <c r="E10" i="1"/>
  <c r="E9" i="1"/>
  <c r="E8" i="1"/>
  <c r="AN78" i="13" l="1"/>
  <c r="AN79" i="13"/>
  <c r="AN80" i="13"/>
  <c r="AN81" i="13"/>
  <c r="AN82" i="13"/>
  <c r="AN83" i="13"/>
  <c r="AN84" i="13"/>
  <c r="AN85" i="13"/>
  <c r="AN12" i="13"/>
  <c r="AN77" i="13" s="1"/>
  <c r="N27" i="4" l="1"/>
  <c r="M27" i="4" l="1"/>
  <c r="AM86" i="13" l="1"/>
  <c r="AM78" i="13"/>
  <c r="AM79" i="13"/>
  <c r="AM80" i="13"/>
  <c r="AM81" i="13"/>
  <c r="AM82" i="13"/>
  <c r="AM83" i="13"/>
  <c r="AM84" i="13"/>
  <c r="AM85" i="13"/>
  <c r="AM76" i="13"/>
  <c r="AM12" i="13"/>
  <c r="AM77" i="13" s="1"/>
  <c r="L40" i="9" l="1"/>
  <c r="L27" i="4" l="1"/>
  <c r="AL78" i="13" l="1"/>
  <c r="AL79" i="13"/>
  <c r="AL80" i="13"/>
  <c r="AL81" i="13"/>
  <c r="AL82" i="13"/>
  <c r="AL83" i="13"/>
  <c r="AL84" i="13"/>
  <c r="AL85" i="13"/>
  <c r="AL12" i="13" l="1"/>
  <c r="AL77" i="13" s="1"/>
  <c r="K40" i="9"/>
  <c r="AK86" i="13" l="1"/>
  <c r="AK78" i="13"/>
  <c r="AK79" i="13"/>
  <c r="AK80" i="13"/>
  <c r="AK81" i="13"/>
  <c r="AK82" i="13"/>
  <c r="AK83" i="13"/>
  <c r="AK84" i="13"/>
  <c r="AK85" i="13"/>
  <c r="AK76" i="13"/>
  <c r="AK12" i="13"/>
  <c r="AK77" i="13" s="1"/>
  <c r="J40" i="9" l="1"/>
  <c r="I40" i="9" l="1"/>
  <c r="J27" i="4" l="1"/>
  <c r="BY86" i="13" l="1"/>
  <c r="AJ86" i="13"/>
  <c r="AI86" i="13"/>
  <c r="AH86" i="13"/>
  <c r="AG86" i="13"/>
  <c r="AF86" i="13"/>
  <c r="AE86" i="13"/>
  <c r="AD86" i="13"/>
  <c r="AC86" i="13"/>
  <c r="AB86" i="13"/>
  <c r="AA86" i="13"/>
  <c r="Y86" i="13"/>
  <c r="X86" i="13"/>
  <c r="W86" i="13"/>
  <c r="V86" i="13"/>
  <c r="U86" i="13"/>
  <c r="T86" i="13"/>
  <c r="S86" i="13"/>
  <c r="R86" i="13"/>
  <c r="Q86" i="13"/>
  <c r="P86" i="13"/>
  <c r="O86" i="13"/>
  <c r="M86" i="13"/>
  <c r="L86" i="13"/>
  <c r="K86" i="13"/>
  <c r="J86" i="13"/>
  <c r="I86" i="13"/>
  <c r="H86" i="13"/>
  <c r="G86" i="13"/>
  <c r="F86" i="13"/>
  <c r="E86" i="13"/>
  <c r="D86" i="13"/>
  <c r="C86" i="13"/>
  <c r="A86" i="13"/>
  <c r="BY85" i="13"/>
  <c r="AJ85" i="13"/>
  <c r="AI85" i="13"/>
  <c r="AH85" i="13"/>
  <c r="AG85" i="13"/>
  <c r="AF85" i="13"/>
  <c r="AE85" i="13"/>
  <c r="AD85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B85" i="13"/>
  <c r="A85" i="13"/>
  <c r="BY84" i="13"/>
  <c r="AJ84" i="13"/>
  <c r="AI84" i="13"/>
  <c r="AH84" i="13"/>
  <c r="AG84" i="13"/>
  <c r="AF84" i="13"/>
  <c r="AE84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B84" i="13"/>
  <c r="A84" i="13"/>
  <c r="BY83" i="13"/>
  <c r="AJ83" i="13"/>
  <c r="AI83" i="13"/>
  <c r="AH83" i="13"/>
  <c r="AG83" i="13"/>
  <c r="AF83" i="13"/>
  <c r="AE83" i="13"/>
  <c r="AD83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83" i="13"/>
  <c r="BY82" i="13"/>
  <c r="AJ82" i="13"/>
  <c r="AI82" i="13"/>
  <c r="AH82" i="13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A82" i="13"/>
  <c r="BY81" i="13"/>
  <c r="AJ81" i="13"/>
  <c r="AI81" i="13"/>
  <c r="AH81" i="13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/>
  <c r="B81" i="13"/>
  <c r="A81" i="13"/>
  <c r="BY80" i="13"/>
  <c r="AJ80" i="13"/>
  <c r="AI80" i="13"/>
  <c r="AH80" i="13"/>
  <c r="AG80" i="13"/>
  <c r="AF80" i="13"/>
  <c r="AE80" i="13"/>
  <c r="AD80" i="13"/>
  <c r="AC80" i="13"/>
  <c r="AB80" i="13"/>
  <c r="AA80" i="13"/>
  <c r="Z80" i="13"/>
  <c r="Y80" i="13"/>
  <c r="X80" i="13"/>
  <c r="W80" i="13"/>
  <c r="V80" i="13"/>
  <c r="U80" i="13"/>
  <c r="T80" i="13"/>
  <c r="S80" i="13"/>
  <c r="R80" i="13"/>
  <c r="Q80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B80" i="13"/>
  <c r="A80" i="13"/>
  <c r="BY79" i="13"/>
  <c r="AJ79" i="13"/>
  <c r="AI79" i="13"/>
  <c r="AH79" i="13"/>
  <c r="AG79" i="13"/>
  <c r="AF79" i="13"/>
  <c r="AE79" i="13"/>
  <c r="AD79" i="13"/>
  <c r="AC79" i="13"/>
  <c r="AB79" i="13"/>
  <c r="AA79" i="13"/>
  <c r="Z79" i="13"/>
  <c r="Y79" i="13"/>
  <c r="X79" i="13"/>
  <c r="W79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C79" i="13"/>
  <c r="B79" i="13"/>
  <c r="A79" i="13"/>
  <c r="BY78" i="13"/>
  <c r="AJ78" i="13"/>
  <c r="AI78" i="13"/>
  <c r="AH78" i="13"/>
  <c r="AG78" i="13"/>
  <c r="AF78" i="13"/>
  <c r="AE78" i="13"/>
  <c r="AD78" i="13"/>
  <c r="AC78" i="13"/>
  <c r="AB78" i="13"/>
  <c r="AA78" i="13"/>
  <c r="Z78" i="13"/>
  <c r="Y78" i="13"/>
  <c r="X78" i="13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B78" i="13"/>
  <c r="A78" i="13"/>
  <c r="BY77" i="13"/>
  <c r="A77" i="13"/>
  <c r="AJ76" i="13"/>
  <c r="AI76" i="13"/>
  <c r="AH76" i="13"/>
  <c r="AG76" i="13"/>
  <c r="AF76" i="13"/>
  <c r="AE76" i="13"/>
  <c r="AD76" i="13"/>
  <c r="AC76" i="13"/>
  <c r="AB76" i="13"/>
  <c r="AA76" i="13"/>
  <c r="Y76" i="13"/>
  <c r="X76" i="13"/>
  <c r="W76" i="13"/>
  <c r="V76" i="13"/>
  <c r="U76" i="13"/>
  <c r="T76" i="13"/>
  <c r="S76" i="13"/>
  <c r="R76" i="13"/>
  <c r="Q76" i="13"/>
  <c r="P76" i="13"/>
  <c r="O76" i="13"/>
  <c r="M76" i="13"/>
  <c r="L76" i="13"/>
  <c r="K76" i="13"/>
  <c r="J76" i="13"/>
  <c r="I76" i="13"/>
  <c r="H76" i="13"/>
  <c r="G76" i="13"/>
  <c r="F76" i="13"/>
  <c r="E76" i="13"/>
  <c r="D76" i="13"/>
  <c r="C76" i="13"/>
  <c r="AJ12" i="13"/>
  <c r="AJ77" i="13" s="1"/>
  <c r="AI12" i="13"/>
  <c r="AI77" i="13" s="1"/>
  <c r="AH12" i="13"/>
  <c r="AH77" i="13" s="1"/>
  <c r="AG12" i="13"/>
  <c r="AG77" i="13" s="1"/>
  <c r="AF12" i="13"/>
  <c r="AF77" i="13" s="1"/>
  <c r="AE12" i="13"/>
  <c r="AE77" i="13" s="1"/>
  <c r="AD12" i="13"/>
  <c r="AD77" i="13" s="1"/>
  <c r="AC12" i="13"/>
  <c r="AC77" i="13" s="1"/>
  <c r="AB12" i="13"/>
  <c r="AB77" i="13" s="1"/>
  <c r="AA12" i="13"/>
  <c r="AA77" i="13" s="1"/>
  <c r="Z12" i="13"/>
  <c r="Z77" i="13" s="1"/>
  <c r="Y12" i="13"/>
  <c r="Y77" i="13" s="1"/>
  <c r="X12" i="13"/>
  <c r="X77" i="13" s="1"/>
  <c r="W12" i="13"/>
  <c r="W77" i="13" s="1"/>
  <c r="V12" i="13"/>
  <c r="V77" i="13" s="1"/>
  <c r="U12" i="13"/>
  <c r="U77" i="13" s="1"/>
  <c r="T12" i="13"/>
  <c r="T77" i="13" s="1"/>
  <c r="S12" i="13"/>
  <c r="S77" i="13" s="1"/>
  <c r="R12" i="13"/>
  <c r="R77" i="13" s="1"/>
  <c r="Q12" i="13"/>
  <c r="Q77" i="13" s="1"/>
  <c r="P12" i="13"/>
  <c r="P77" i="13" s="1"/>
  <c r="O12" i="13"/>
  <c r="O77" i="13" s="1"/>
  <c r="N12" i="13"/>
  <c r="N77" i="13" s="1"/>
  <c r="M12" i="13"/>
  <c r="M77" i="13" s="1"/>
  <c r="L12" i="13"/>
  <c r="L77" i="13" s="1"/>
  <c r="K12" i="13"/>
  <c r="K77" i="13" s="1"/>
  <c r="J12" i="13"/>
  <c r="J77" i="13" s="1"/>
  <c r="I12" i="13"/>
  <c r="I77" i="13" s="1"/>
  <c r="H12" i="13"/>
  <c r="H77" i="13" s="1"/>
  <c r="G12" i="13"/>
  <c r="G77" i="13" s="1"/>
  <c r="F77" i="13"/>
  <c r="E12" i="13"/>
  <c r="E77" i="13" s="1"/>
  <c r="D12" i="13"/>
  <c r="D77" i="13" s="1"/>
  <c r="C12" i="13"/>
  <c r="C77" i="13" s="1"/>
  <c r="B12" i="13"/>
  <c r="B77" i="13" s="1"/>
  <c r="I27" i="4" l="1"/>
  <c r="H27" i="4" l="1"/>
  <c r="E40" i="9" l="1"/>
  <c r="G27" i="4"/>
  <c r="D40" i="9" l="1"/>
  <c r="P40" i="9" l="1"/>
  <c r="C40" i="9"/>
  <c r="D27" i="4" l="1"/>
  <c r="C27" i="4" l="1"/>
  <c r="I6" i="8" l="1"/>
  <c r="B13" i="2" l="1"/>
  <c r="B16" i="2" s="1"/>
  <c r="B19" i="2" s="1"/>
  <c r="B22" i="2" s="1"/>
  <c r="C39" i="9" l="1"/>
  <c r="C6" i="3"/>
  <c r="C25" i="2"/>
  <c r="C26" i="2"/>
  <c r="C24" i="4"/>
  <c r="O24" i="4" s="1"/>
  <c r="N18" i="1"/>
  <c r="P18" i="1"/>
  <c r="O18" i="1"/>
  <c r="J18" i="1"/>
  <c r="F18" i="1"/>
  <c r="M49" i="3"/>
  <c r="M50" i="3"/>
  <c r="M46" i="3"/>
  <c r="M47" i="3"/>
  <c r="N17" i="1"/>
  <c r="P17" i="1"/>
  <c r="O17" i="1"/>
  <c r="J17" i="1"/>
  <c r="F17" i="1"/>
  <c r="L49" i="3"/>
  <c r="L50" i="3"/>
  <c r="K49" i="3"/>
  <c r="K50" i="3"/>
  <c r="K46" i="3"/>
  <c r="K47" i="3"/>
  <c r="O15" i="1"/>
  <c r="K27" i="4" s="1"/>
  <c r="P15" i="1"/>
  <c r="J49" i="3"/>
  <c r="J50" i="3"/>
  <c r="J46" i="3"/>
  <c r="J47" i="3"/>
  <c r="O14" i="1"/>
  <c r="P14" i="1"/>
  <c r="N14" i="1"/>
  <c r="J14" i="1"/>
  <c r="F14" i="1"/>
  <c r="I49" i="3"/>
  <c r="I50" i="3"/>
  <c r="I46" i="3"/>
  <c r="I47" i="3"/>
  <c r="O13" i="1"/>
  <c r="P13" i="1"/>
  <c r="Q13" i="1" s="1"/>
  <c r="N13" i="1"/>
  <c r="J13" i="1"/>
  <c r="F13" i="1"/>
  <c r="H46" i="3"/>
  <c r="H47" i="3"/>
  <c r="H49" i="3"/>
  <c r="H50" i="3"/>
  <c r="C49" i="3"/>
  <c r="D49" i="3"/>
  <c r="E49" i="3"/>
  <c r="F49" i="3"/>
  <c r="G49" i="3"/>
  <c r="C50" i="3"/>
  <c r="D50" i="3"/>
  <c r="E50" i="3"/>
  <c r="F50" i="3"/>
  <c r="G50" i="3"/>
  <c r="B8" i="3"/>
  <c r="B11" i="3" s="1"/>
  <c r="B14" i="3" s="1"/>
  <c r="B17" i="3" s="1"/>
  <c r="B20" i="3" s="1"/>
  <c r="B23" i="3" s="1"/>
  <c r="B26" i="3" s="1"/>
  <c r="B29" i="3" s="1"/>
  <c r="B32" i="3" s="1"/>
  <c r="B35" i="3" s="1"/>
  <c r="B38" i="3" s="1"/>
  <c r="B41" i="3" s="1"/>
  <c r="B44" i="3" s="1"/>
  <c r="B47" i="3" s="1"/>
  <c r="B50" i="3" s="1"/>
  <c r="B7" i="3"/>
  <c r="B10" i="3" s="1"/>
  <c r="B13" i="3" s="1"/>
  <c r="B16" i="3" s="1"/>
  <c r="B19" i="3" s="1"/>
  <c r="B22" i="3" s="1"/>
  <c r="B25" i="3" s="1"/>
  <c r="B28" i="3" s="1"/>
  <c r="B31" i="3" s="1"/>
  <c r="B34" i="3" s="1"/>
  <c r="B37" i="3" s="1"/>
  <c r="B40" i="3" s="1"/>
  <c r="B43" i="3" s="1"/>
  <c r="B46" i="3" s="1"/>
  <c r="B49" i="3" s="1"/>
  <c r="C46" i="3"/>
  <c r="D46" i="3"/>
  <c r="E46" i="3"/>
  <c r="F46" i="3"/>
  <c r="G46" i="3"/>
  <c r="C47" i="3"/>
  <c r="D47" i="3"/>
  <c r="E47" i="3"/>
  <c r="F47" i="3"/>
  <c r="G47" i="3"/>
  <c r="O43" i="3"/>
  <c r="O44" i="3"/>
  <c r="C45" i="3"/>
  <c r="O40" i="3"/>
  <c r="O41" i="3"/>
  <c r="C42" i="3"/>
  <c r="O37" i="3"/>
  <c r="O38" i="3"/>
  <c r="C39" i="3"/>
  <c r="O34" i="3"/>
  <c r="O35" i="3"/>
  <c r="C36" i="3"/>
  <c r="O31" i="3"/>
  <c r="O32" i="3"/>
  <c r="C33" i="3"/>
  <c r="O28" i="3"/>
  <c r="O29" i="3"/>
  <c r="O25" i="3"/>
  <c r="O26" i="3"/>
  <c r="C27" i="3"/>
  <c r="O22" i="3"/>
  <c r="O23" i="3"/>
  <c r="C24" i="3"/>
  <c r="O19" i="3"/>
  <c r="O20" i="3"/>
  <c r="C21" i="3"/>
  <c r="O16" i="3"/>
  <c r="O17" i="3"/>
  <c r="C18" i="3"/>
  <c r="O13" i="3"/>
  <c r="O14" i="3"/>
  <c r="C15" i="3"/>
  <c r="O10" i="3"/>
  <c r="O11" i="3"/>
  <c r="C12" i="3"/>
  <c r="O7" i="3"/>
  <c r="O8" i="3"/>
  <c r="C9" i="3"/>
  <c r="O4" i="3"/>
  <c r="O5" i="3"/>
  <c r="C37" i="9"/>
  <c r="D37" i="9"/>
  <c r="I37" i="9"/>
  <c r="J37" i="9"/>
  <c r="K37" i="9"/>
  <c r="C38" i="9"/>
  <c r="B25" i="2"/>
  <c r="B8" i="2"/>
  <c r="B11" i="2" s="1"/>
  <c r="B14" i="2" s="1"/>
  <c r="B17" i="2" s="1"/>
  <c r="B20" i="2" s="1"/>
  <c r="B23" i="2" s="1"/>
  <c r="B26" i="2" s="1"/>
  <c r="G18" i="8"/>
  <c r="C18" i="8"/>
  <c r="E6" i="8"/>
  <c r="N12" i="1"/>
  <c r="P12" i="1"/>
  <c r="O12" i="1"/>
  <c r="J12" i="1"/>
  <c r="F12" i="1"/>
  <c r="O7" i="1"/>
  <c r="O8" i="1"/>
  <c r="O9" i="1"/>
  <c r="O10" i="1"/>
  <c r="O11" i="1"/>
  <c r="P7" i="1"/>
  <c r="P8" i="1"/>
  <c r="P9" i="1"/>
  <c r="P10" i="1"/>
  <c r="P11" i="1"/>
  <c r="K19" i="1"/>
  <c r="C19" i="1"/>
  <c r="N11" i="1"/>
  <c r="J11" i="1"/>
  <c r="F11" i="1"/>
  <c r="N10" i="1"/>
  <c r="J10" i="1"/>
  <c r="F10" i="1"/>
  <c r="N9" i="1"/>
  <c r="J9" i="1"/>
  <c r="F9" i="1"/>
  <c r="N8" i="1"/>
  <c r="J8" i="1"/>
  <c r="F8" i="1"/>
  <c r="N7" i="1"/>
  <c r="M7" i="1"/>
  <c r="J7" i="1"/>
  <c r="I7" i="1"/>
  <c r="F7" i="1"/>
  <c r="E7" i="1"/>
  <c r="C27" i="2" l="1"/>
  <c r="F18" i="8"/>
  <c r="E18" i="8"/>
  <c r="K48" i="3"/>
  <c r="H51" i="3"/>
  <c r="O6" i="2"/>
  <c r="O25" i="2"/>
  <c r="O27" i="2" s="1"/>
  <c r="Q12" i="1"/>
  <c r="Q15" i="1"/>
  <c r="Q18" i="1"/>
  <c r="G48" i="3"/>
  <c r="G51" i="3"/>
  <c r="F48" i="3"/>
  <c r="F51" i="3"/>
  <c r="I51" i="3"/>
  <c r="D48" i="3"/>
  <c r="M48" i="3"/>
  <c r="M51" i="3"/>
  <c r="Q17" i="1"/>
  <c r="L51" i="3"/>
  <c r="K51" i="3"/>
  <c r="J51" i="3"/>
  <c r="J48" i="3"/>
  <c r="Q14" i="1"/>
  <c r="I48" i="3"/>
  <c r="H48" i="3"/>
  <c r="Q11" i="1"/>
  <c r="O42" i="3"/>
  <c r="Q10" i="1"/>
  <c r="E48" i="3"/>
  <c r="E51" i="3"/>
  <c r="Q9" i="1"/>
  <c r="D51" i="3"/>
  <c r="Q8" i="1"/>
  <c r="O40" i="9"/>
  <c r="O39" i="3"/>
  <c r="O27" i="3"/>
  <c r="O18" i="3"/>
  <c r="O15" i="3"/>
  <c r="O12" i="3"/>
  <c r="I19" i="1"/>
  <c r="R14" i="1"/>
  <c r="O24" i="3"/>
  <c r="O46" i="3"/>
  <c r="O49" i="3" s="1"/>
  <c r="I18" i="8"/>
  <c r="J18" i="8"/>
  <c r="O36" i="3"/>
  <c r="R15" i="1"/>
  <c r="R13" i="1"/>
  <c r="F27" i="4"/>
  <c r="E27" i="4"/>
  <c r="P27" i="4"/>
  <c r="N19" i="1"/>
  <c r="O21" i="3"/>
  <c r="E19" i="1"/>
  <c r="O45" i="3"/>
  <c r="O33" i="3"/>
  <c r="C51" i="3"/>
  <c r="C48" i="3"/>
  <c r="O6" i="3"/>
  <c r="O30" i="3"/>
  <c r="O50" i="3"/>
  <c r="O47" i="3"/>
  <c r="O9" i="3"/>
  <c r="R8" i="1"/>
  <c r="R9" i="1"/>
  <c r="R11" i="1"/>
  <c r="M19" i="1"/>
  <c r="R12" i="1"/>
  <c r="P19" i="1"/>
  <c r="R10" i="1"/>
  <c r="C25" i="4"/>
  <c r="F19" i="1"/>
  <c r="R17" i="1"/>
  <c r="C26" i="4"/>
  <c r="R18" i="1"/>
  <c r="R7" i="1"/>
  <c r="Q7" i="1"/>
  <c r="J19" i="1"/>
  <c r="Q19" i="1" l="1"/>
  <c r="O48" i="3"/>
  <c r="O51" i="3"/>
  <c r="R19" i="1"/>
  <c r="O27" i="4" l="1"/>
</calcChain>
</file>

<file path=xl/sharedStrings.xml><?xml version="1.0" encoding="utf-8"?>
<sst xmlns="http://schemas.openxmlformats.org/spreadsheetml/2006/main" count="399" uniqueCount="138">
  <si>
    <t>（単位:人、％）</t>
  </si>
  <si>
    <t>航　　空　　機</t>
  </si>
  <si>
    <t>J　 R　 ( 津　軽　海　峡　線 ）</t>
  </si>
  <si>
    <t>フ　　ェ　　リ　　ー</t>
  </si>
  <si>
    <t>合　　　　　計</t>
  </si>
  <si>
    <t xml:space="preserve">H１１年度計 </t>
  </si>
  <si>
    <t>Ｈ１１　　　　　　　同月比</t>
  </si>
  <si>
    <t>前年比</t>
  </si>
  <si>
    <t>増減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</si>
  <si>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</si>
  <si>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</si>
  <si>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</si>
  <si>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</si>
  <si>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</si>
  <si>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</si>
  <si>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</si>
  <si>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</si>
  <si>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</si>
  <si>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</si>
  <si>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</si>
  <si>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</si>
  <si>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r>
      <t xml:space="preserve">合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計</t>
    </r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</si>
  <si>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</si>
  <si>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</si>
  <si>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</si>
  <si>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</si>
  <si>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</si>
  <si>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</si>
  <si>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</si>
  <si>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</si>
  <si>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</si>
  <si>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</si>
  <si>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</si>
  <si>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</si>
  <si>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</si>
  <si>
    <t>東京</t>
  </si>
  <si>
    <t>大阪</t>
  </si>
  <si>
    <t>名古屋</t>
  </si>
  <si>
    <t>東北</t>
  </si>
  <si>
    <t>北陸</t>
  </si>
  <si>
    <t>・</t>
  </si>
  <si>
    <t>信越</t>
  </si>
  <si>
    <t>中国</t>
  </si>
  <si>
    <t>四国</t>
  </si>
  <si>
    <t>九州</t>
  </si>
  <si>
    <t>沖縄</t>
  </si>
  <si>
    <t>空港別（路線）来道者数   《速報》</t>
  </si>
  <si>
    <t>（単位：人、％）</t>
  </si>
  <si>
    <t>区　　　　　分</t>
  </si>
  <si>
    <t>東京→新千歳</t>
  </si>
  <si>
    <t>大阪→新千歳</t>
  </si>
  <si>
    <t>名古屋→新千歳</t>
  </si>
  <si>
    <t>福岡→新千歳</t>
  </si>
  <si>
    <t>仙台→新千歳</t>
  </si>
  <si>
    <t>新千歳着計</t>
  </si>
  <si>
    <t>函館着計</t>
  </si>
  <si>
    <t>旭川着計</t>
  </si>
  <si>
    <t>稚内着計</t>
  </si>
  <si>
    <t>中標津着計</t>
  </si>
  <si>
    <t>帯広着計</t>
  </si>
  <si>
    <t>釧路着計</t>
  </si>
  <si>
    <t>女満別着計</t>
  </si>
  <si>
    <t>紋別着計</t>
  </si>
  <si>
    <t>新千歳以外計</t>
  </si>
  <si>
    <t>合　　計</t>
  </si>
  <si>
    <t>（単位：千人）</t>
  </si>
  <si>
    <t>計</t>
  </si>
  <si>
    <t>航空機</t>
  </si>
  <si>
    <t>ＪＲ</t>
  </si>
  <si>
    <t>フェリー</t>
  </si>
  <si>
    <t>沖縄県</t>
  </si>
  <si>
    <t>北海道</t>
  </si>
  <si>
    <t>対前年比</t>
  </si>
  <si>
    <t>増減数</t>
  </si>
  <si>
    <t>（単位：人）</t>
  </si>
  <si>
    <t>日本全体の訪日外国人の推移</t>
  </si>
  <si>
    <t>韓国</t>
  </si>
  <si>
    <t>台湾</t>
  </si>
  <si>
    <t>香港</t>
  </si>
  <si>
    <t>ｼﾝｶﾞﾎﾟｰﾙ</t>
  </si>
  <si>
    <t>豪州</t>
  </si>
  <si>
    <t>その他</t>
  </si>
  <si>
    <t>【出典：日本政府観光局（JNTO)ホームページ】</t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</si>
  <si>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phoneticPr fontId="3"/>
  </si>
  <si>
    <t>合計</t>
    <rPh sb="0" eb="2">
      <t>ゴウケイ</t>
    </rPh>
    <phoneticPr fontId="3"/>
  </si>
  <si>
    <t>3月</t>
    <rPh sb="1" eb="2">
      <t>ガツ</t>
    </rPh>
    <phoneticPr fontId="3"/>
  </si>
  <si>
    <t>※　数値は下り便のみ。</t>
    <phoneticPr fontId="3"/>
  </si>
  <si>
    <t>H25/22</t>
    <phoneticPr fontId="3"/>
  </si>
  <si>
    <t>※　集計対象の追加等による数値の修正があります。</t>
    <rPh sb="2" eb="4">
      <t>シュウケイ</t>
    </rPh>
    <rPh sb="4" eb="6">
      <t>タイショウ</t>
    </rPh>
    <rPh sb="7" eb="9">
      <t>ツイカ</t>
    </rPh>
    <rPh sb="9" eb="10">
      <t>ナド</t>
    </rPh>
    <rPh sb="13" eb="15">
      <t>スウチ</t>
    </rPh>
    <phoneticPr fontId="5"/>
  </si>
  <si>
    <t>合計</t>
    <rPh sb="0" eb="2">
      <t>ゴウケイ</t>
    </rPh>
    <phoneticPr fontId="3"/>
  </si>
  <si>
    <t>（単位：人）</t>
    <phoneticPr fontId="3"/>
  </si>
  <si>
    <t>（出典：法務省入国管理局ホームページ）</t>
    <phoneticPr fontId="3"/>
  </si>
  <si>
    <t>8月</t>
    <phoneticPr fontId="3"/>
  </si>
  <si>
    <t>H25年
1月</t>
    <phoneticPr fontId="3"/>
  </si>
  <si>
    <t>H23年
1月</t>
    <phoneticPr fontId="3"/>
  </si>
  <si>
    <t>9月</t>
    <phoneticPr fontId="3"/>
  </si>
  <si>
    <t>H24年
1月</t>
    <phoneticPr fontId="3"/>
  </si>
  <si>
    <t>7月</t>
    <phoneticPr fontId="3"/>
  </si>
  <si>
    <t>シンガポール</t>
    <phoneticPr fontId="22"/>
  </si>
  <si>
    <t>タイ</t>
    <phoneticPr fontId="22"/>
  </si>
  <si>
    <t>マレーシア</t>
    <phoneticPr fontId="22"/>
  </si>
  <si>
    <t>H26年
1月</t>
    <phoneticPr fontId="3"/>
  </si>
  <si>
    <t>1月</t>
    <phoneticPr fontId="3"/>
  </si>
  <si>
    <t>平成25年度</t>
  </si>
  <si>
    <t>H25/24</t>
    <phoneticPr fontId="3"/>
  </si>
  <si>
    <t>H26/23</t>
    <phoneticPr fontId="3"/>
  </si>
  <si>
    <t>H27年
1月</t>
    <phoneticPr fontId="3"/>
  </si>
  <si>
    <t>平成26年度</t>
  </si>
  <si>
    <t>平成27年度</t>
  </si>
  <si>
    <t>平成27年度</t>
    <phoneticPr fontId="3"/>
  </si>
  <si>
    <t>H25/24</t>
  </si>
  <si>
    <t>H27年度</t>
  </si>
  <si>
    <t>27年度</t>
    <phoneticPr fontId="3"/>
  </si>
  <si>
    <t>注）　来道者輸送実績は、航空機（国内線）、JR（津軽海峡線）及びフェリー（国内航路）による来道者数の合計値である。</t>
    <rPh sb="0" eb="1">
      <t>チュウ</t>
    </rPh>
    <rPh sb="3" eb="6">
      <t>ライドウシャ</t>
    </rPh>
    <rPh sb="6" eb="8">
      <t>ユソウ</t>
    </rPh>
    <rPh sb="8" eb="10">
      <t>ジッセキ</t>
    </rPh>
    <rPh sb="12" eb="15">
      <t>コウクウキ</t>
    </rPh>
    <rPh sb="16" eb="19">
      <t>コクナイセン</t>
    </rPh>
    <rPh sb="24" eb="26">
      <t>ツガル</t>
    </rPh>
    <rPh sb="26" eb="28">
      <t>カイキョウ</t>
    </rPh>
    <rPh sb="28" eb="29">
      <t>セン</t>
    </rPh>
    <rPh sb="30" eb="31">
      <t>オヨ</t>
    </rPh>
    <rPh sb="37" eb="39">
      <t>コクナイ</t>
    </rPh>
    <rPh sb="39" eb="41">
      <t>コウロ</t>
    </rPh>
    <rPh sb="45" eb="48">
      <t>ライドウシャ</t>
    </rPh>
    <rPh sb="48" eb="49">
      <t>スウ</t>
    </rPh>
    <rPh sb="50" eb="53">
      <t>ゴウケイチ</t>
    </rPh>
    <phoneticPr fontId="3"/>
  </si>
  <si>
    <t>注）　北海道に直接入国した外国人とは、航空機（国際線）及び船舶（国際航路）による外国人来道者数の合計値である。</t>
    <rPh sb="0" eb="1">
      <t>チュウ</t>
    </rPh>
    <rPh sb="3" eb="6">
      <t>ホッカイドウ</t>
    </rPh>
    <rPh sb="7" eb="9">
      <t>チョクセツ</t>
    </rPh>
    <rPh sb="9" eb="11">
      <t>ニュウコク</t>
    </rPh>
    <rPh sb="13" eb="16">
      <t>ガイコクジン</t>
    </rPh>
    <rPh sb="19" eb="22">
      <t>コウクウキ</t>
    </rPh>
    <rPh sb="23" eb="26">
      <t>コクサイセン</t>
    </rPh>
    <rPh sb="27" eb="28">
      <t>オヨ</t>
    </rPh>
    <rPh sb="29" eb="31">
      <t>センパク</t>
    </rPh>
    <rPh sb="32" eb="34">
      <t>コクサイ</t>
    </rPh>
    <rPh sb="34" eb="36">
      <t>コウロ</t>
    </rPh>
    <rPh sb="40" eb="43">
      <t>ガイコクジン</t>
    </rPh>
    <rPh sb="43" eb="46">
      <t>ライドウシャ</t>
    </rPh>
    <rPh sb="46" eb="47">
      <t>スウ</t>
    </rPh>
    <rPh sb="48" eb="51">
      <t>ゴウケイチ</t>
    </rPh>
    <phoneticPr fontId="3"/>
  </si>
  <si>
    <t>H28年
1月</t>
    <phoneticPr fontId="3"/>
  </si>
  <si>
    <t>※斜体字は速報値</t>
  </si>
  <si>
    <t>平成28年度</t>
    <phoneticPr fontId="3"/>
  </si>
  <si>
    <t>H28/27</t>
    <phoneticPr fontId="3"/>
  </si>
  <si>
    <t>H28/26</t>
    <phoneticPr fontId="3"/>
  </si>
  <si>
    <t>平成28年度</t>
    <phoneticPr fontId="3"/>
  </si>
  <si>
    <t>H28年度</t>
  </si>
  <si>
    <t>H28年度</t>
    <phoneticPr fontId="3"/>
  </si>
  <si>
    <t>　　　　平成２８年度   来道者輸送実績（速報）</t>
    <phoneticPr fontId="3"/>
  </si>
  <si>
    <t>北海道に直接入国した外国人の推移　（平成25年度～28年度）</t>
    <phoneticPr fontId="3"/>
  </si>
  <si>
    <t>来道者輸送実績の推移　（平成25年度～28年度）</t>
    <rPh sb="3" eb="5">
      <t>ユソウ</t>
    </rPh>
    <phoneticPr fontId="3"/>
  </si>
  <si>
    <t>平成２８年度　航空機利用による来道者数（発地別）</t>
    <phoneticPr fontId="3"/>
  </si>
  <si>
    <t>28年度</t>
    <phoneticPr fontId="3"/>
  </si>
  <si>
    <t>平成28年度</t>
    <phoneticPr fontId="3"/>
  </si>
  <si>
    <t>来道者数の実績状況の推移［航空機］（平成25年度～28年度）</t>
    <phoneticPr fontId="3"/>
  </si>
  <si>
    <t>来道者数の実績状況の推移［ＪＲ］（平成25年度～28年度）</t>
    <phoneticPr fontId="3"/>
  </si>
  <si>
    <t>来道者数の実績状況の推移［フェリー］（平成25年度～28年度）</t>
    <phoneticPr fontId="3"/>
  </si>
  <si>
    <t>平成２８年度　北海道と沖縄県の航空機旅客輸送実績</t>
    <phoneticPr fontId="3"/>
  </si>
  <si>
    <t>H29年
1月</t>
    <phoneticPr fontId="3"/>
  </si>
  <si>
    <t>4～2月計</t>
    <phoneticPr fontId="3"/>
  </si>
  <si>
    <t>※　四捨五入のため合計値が合致しない場合があります。</t>
    <rPh sb="2" eb="6">
      <t>シシャゴニュウ</t>
    </rPh>
    <rPh sb="13" eb="15">
      <t>ガッチ</t>
    </rPh>
    <phoneticPr fontId="3"/>
  </si>
  <si>
    <t>2月</t>
    <phoneticPr fontId="3"/>
  </si>
  <si>
    <t>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</si>
</sst>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#,##0_);[Red]\(#,##0\)"/>
    <numFmt numFmtId="178" formatCode="#,##0_ "/>
    <numFmt numFmtId="179" formatCode="#,##0.0"/>
    <numFmt numFmtId="180" formatCode="#,##0;&quot;▲ &quot;#,##0"/>
    <numFmt numFmtId="182" formatCode="#,##0;&quot;▲ &quot;#,##0;&quot; &quot;"/>
    <numFmt numFmtId="183" formatCode="#,##0;\-#,##0;&quot;&quot;"/>
  </numFmts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2"/>
      <name val="ＭＳ 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339">
    <xf numFmtId="0" fontId="0" fillId="0" borderId="0" xfId="0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Border="1" applyAlignment="1">
      <alignment horizontal="center" vertical="center"/>
    </xf>
    <xf numFmtId="3" fontId="4" fillId="0" borderId="0" xfId="5" applyNumberFormat="1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horizontal="right" vertical="top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right"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3" fontId="8" fillId="0" borderId="0" xfId="5" applyNumberFormat="1" applyFont="1" applyAlignment="1">
      <alignment vertical="center"/>
    </xf>
    <xf numFmtId="3" fontId="8" fillId="2" borderId="1" xfId="5" applyNumberFormat="1" applyFont="1" applyFill="1" applyBorder="1" applyAlignment="1">
      <alignment horizontal="center" vertical="center"/>
    </xf>
    <xf numFmtId="3" fontId="8" fillId="0" borderId="1" xfId="5" applyNumberFormat="1" applyFont="1" applyFill="1" applyBorder="1" applyAlignment="1">
      <alignment horizontal="center" vertical="center"/>
    </xf>
    <xf numFmtId="179" fontId="8" fillId="0" borderId="1" xfId="5" applyNumberFormat="1" applyFont="1" applyBorder="1" applyAlignment="1">
      <alignment vertical="center"/>
    </xf>
    <xf numFmtId="179" fontId="8" fillId="0" borderId="1" xfId="5" applyNumberFormat="1" applyFont="1" applyFill="1" applyBorder="1" applyAlignment="1">
      <alignment vertical="center"/>
    </xf>
    <xf numFmtId="179" fontId="9" fillId="0" borderId="1" xfId="5" applyNumberFormat="1" applyFont="1" applyBorder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3" fontId="8" fillId="0" borderId="0" xfId="5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8" fontId="2" fillId="0" borderId="0" xfId="2" applyNumberFormat="1" applyAlignment="1"/>
    <xf numFmtId="178" fontId="10" fillId="0" borderId="0" xfId="0" applyNumberFormat="1" applyFont="1" applyBorder="1" applyAlignment="1">
      <alignment horizontal="distributed" vertical="center"/>
    </xf>
    <xf numFmtId="178" fontId="0" fillId="0" borderId="0" xfId="0" applyNumberFormat="1" applyBorder="1">
      <alignment vertical="center"/>
    </xf>
    <xf numFmtId="178" fontId="2" fillId="0" borderId="0" xfId="2" applyNumberFormat="1" applyBorder="1" applyAlignment="1"/>
    <xf numFmtId="178" fontId="12" fillId="0" borderId="0" xfId="0" applyNumberFormat="1" applyFont="1" applyBorder="1" applyAlignment="1">
      <alignment horizontal="right" vertical="center"/>
    </xf>
    <xf numFmtId="178" fontId="12" fillId="0" borderId="2" xfId="2" applyNumberFormat="1" applyFont="1" applyBorder="1" applyAlignment="1">
      <alignment horizontal="center" vertical="center"/>
    </xf>
    <xf numFmtId="178" fontId="12" fillId="0" borderId="3" xfId="2" applyNumberFormat="1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178" fontId="0" fillId="0" borderId="0" xfId="0" applyNumberFormat="1" applyFill="1">
      <alignment vertical="center"/>
    </xf>
    <xf numFmtId="178" fontId="12" fillId="0" borderId="7" xfId="0" applyNumberFormat="1" applyFont="1" applyFill="1" applyBorder="1" applyAlignment="1">
      <alignment horizontal="center" vertical="center"/>
    </xf>
    <xf numFmtId="178" fontId="12" fillId="0" borderId="8" xfId="2" applyNumberFormat="1" applyFont="1" applyFill="1" applyBorder="1" applyAlignment="1">
      <alignment horizontal="right" vertical="center"/>
    </xf>
    <xf numFmtId="178" fontId="12" fillId="0" borderId="9" xfId="2" applyNumberFormat="1" applyFont="1" applyFill="1" applyBorder="1" applyAlignment="1">
      <alignment horizontal="right" vertical="center"/>
    </xf>
    <xf numFmtId="176" fontId="12" fillId="0" borderId="10" xfId="0" applyNumberFormat="1" applyFont="1" applyFill="1" applyBorder="1" applyAlignment="1">
      <alignment horizontal="right" vertical="center"/>
    </xf>
    <xf numFmtId="180" fontId="12" fillId="0" borderId="11" xfId="0" applyNumberFormat="1" applyFont="1" applyFill="1" applyBorder="1" applyAlignment="1">
      <alignment horizontal="right" vertical="center"/>
    </xf>
    <xf numFmtId="178" fontId="12" fillId="0" borderId="12" xfId="2" applyNumberFormat="1" applyFont="1" applyFill="1" applyBorder="1" applyAlignment="1">
      <alignment horizontal="right" vertical="center"/>
    </xf>
    <xf numFmtId="178" fontId="12" fillId="0" borderId="10" xfId="2" applyNumberFormat="1" applyFont="1" applyFill="1" applyBorder="1" applyAlignment="1">
      <alignment horizontal="right" vertical="center"/>
    </xf>
    <xf numFmtId="178" fontId="12" fillId="0" borderId="14" xfId="0" applyNumberFormat="1" applyFont="1" applyFill="1" applyBorder="1" applyAlignment="1">
      <alignment horizontal="center" vertical="center"/>
    </xf>
    <xf numFmtId="178" fontId="12" fillId="0" borderId="15" xfId="2" applyNumberFormat="1" applyFont="1" applyFill="1" applyBorder="1" applyAlignment="1">
      <alignment horizontal="right" vertical="center"/>
    </xf>
    <xf numFmtId="178" fontId="12" fillId="0" borderId="1" xfId="2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180" fontId="12" fillId="0" borderId="16" xfId="0" applyNumberFormat="1" applyFont="1" applyFill="1" applyBorder="1" applyAlignment="1">
      <alignment horizontal="right" vertical="center"/>
    </xf>
    <xf numFmtId="180" fontId="12" fillId="0" borderId="17" xfId="0" applyNumberFormat="1" applyFont="1" applyFill="1" applyBorder="1" applyAlignment="1">
      <alignment horizontal="right" vertical="center"/>
    </xf>
    <xf numFmtId="178" fontId="12" fillId="0" borderId="15" xfId="2" applyNumberFormat="1" applyFont="1" applyFill="1" applyBorder="1" applyAlignment="1">
      <alignment vertical="center"/>
    </xf>
    <xf numFmtId="178" fontId="12" fillId="0" borderId="1" xfId="2" applyNumberFormat="1" applyFont="1" applyFill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178" fontId="12" fillId="0" borderId="19" xfId="0" applyNumberFormat="1" applyFont="1" applyBorder="1" applyAlignment="1">
      <alignment horizontal="center" vertical="center"/>
    </xf>
    <xf numFmtId="178" fontId="12" fillId="0" borderId="20" xfId="2" applyNumberFormat="1" applyFont="1" applyBorder="1" applyAlignment="1">
      <alignment vertical="center"/>
    </xf>
    <xf numFmtId="178" fontId="0" fillId="0" borderId="0" xfId="0" applyNumberFormat="1" applyBorder="1" applyAlignment="1"/>
    <xf numFmtId="0" fontId="2" fillId="0" borderId="0" xfId="3"/>
    <xf numFmtId="0" fontId="2" fillId="0" borderId="0" xfId="3" applyAlignment="1">
      <alignment horizontal="right" vertical="center"/>
    </xf>
    <xf numFmtId="0" fontId="2" fillId="0" borderId="1" xfId="3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2" fillId="0" borderId="22" xfId="3" applyBorder="1" applyAlignment="1">
      <alignment horizontal="center" vertical="center"/>
    </xf>
    <xf numFmtId="178" fontId="14" fillId="0" borderId="22" xfId="3" applyNumberFormat="1" applyFont="1" applyBorder="1"/>
    <xf numFmtId="0" fontId="2" fillId="0" borderId="23" xfId="3" applyBorder="1" applyAlignment="1">
      <alignment horizontal="center" vertical="center"/>
    </xf>
    <xf numFmtId="178" fontId="14" fillId="0" borderId="23" xfId="3" applyNumberFormat="1" applyFont="1" applyBorder="1"/>
    <xf numFmtId="0" fontId="2" fillId="0" borderId="24" xfId="3" applyBorder="1" applyAlignment="1">
      <alignment horizontal="center" vertical="center"/>
    </xf>
    <xf numFmtId="178" fontId="14" fillId="0" borderId="24" xfId="3" applyNumberFormat="1" applyFont="1" applyBorder="1"/>
    <xf numFmtId="0" fontId="2" fillId="0" borderId="1" xfId="3" applyBorder="1" applyAlignment="1">
      <alignment horizontal="center" vertical="center"/>
    </xf>
    <xf numFmtId="178" fontId="14" fillId="0" borderId="1" xfId="3" applyNumberFormat="1" applyFont="1" applyBorder="1"/>
    <xf numFmtId="0" fontId="2" fillId="0" borderId="0" xfId="3" applyAlignment="1">
      <alignment horizontal="right"/>
    </xf>
    <xf numFmtId="178" fontId="0" fillId="0" borderId="0" xfId="0" applyNumberFormat="1" applyAlignment="1">
      <alignment vertical="center"/>
    </xf>
    <xf numFmtId="178" fontId="0" fillId="0" borderId="0" xfId="2" applyNumberFormat="1" applyFont="1" applyAlignment="1">
      <alignment vertical="center"/>
    </xf>
    <xf numFmtId="178" fontId="0" fillId="0" borderId="0" xfId="1" applyNumberFormat="1" applyFont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178" fontId="16" fillId="0" borderId="0" xfId="0" applyNumberFormat="1" applyFont="1" applyBorder="1" applyAlignment="1">
      <alignment horizontal="distributed" vertical="center"/>
    </xf>
    <xf numFmtId="178" fontId="17" fillId="0" borderId="0" xfId="0" applyNumberFormat="1" applyFont="1" applyAlignment="1">
      <alignment horizontal="center" vertical="center"/>
    </xf>
    <xf numFmtId="178" fontId="0" fillId="0" borderId="25" xfId="1" applyNumberFormat="1" applyFont="1" applyBorder="1" applyAlignme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19" fillId="0" borderId="0" xfId="0" applyFont="1" applyAlignment="1">
      <alignment vertical="center"/>
    </xf>
    <xf numFmtId="178" fontId="20" fillId="0" borderId="0" xfId="0" applyNumberFormat="1" applyFont="1" applyAlignment="1">
      <alignment horizontal="centerContinuous" vertical="center"/>
    </xf>
    <xf numFmtId="177" fontId="20" fillId="0" borderId="0" xfId="0" applyNumberFormat="1" applyFont="1" applyAlignment="1">
      <alignment horizontal="right" vertical="center"/>
    </xf>
    <xf numFmtId="178" fontId="20" fillId="0" borderId="26" xfId="0" applyNumberFormat="1" applyFont="1" applyBorder="1" applyAlignment="1">
      <alignment horizontal="center" vertical="center"/>
    </xf>
    <xf numFmtId="178" fontId="20" fillId="0" borderId="20" xfId="0" applyNumberFormat="1" applyFont="1" applyBorder="1" applyAlignment="1">
      <alignment horizontal="center" vertical="center"/>
    </xf>
    <xf numFmtId="178" fontId="20" fillId="0" borderId="19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/>
    </xf>
    <xf numFmtId="3" fontId="20" fillId="0" borderId="28" xfId="0" applyNumberFormat="1" applyFont="1" applyBorder="1" applyAlignment="1">
      <alignment horizontal="right" vertical="center"/>
    </xf>
    <xf numFmtId="3" fontId="20" fillId="0" borderId="29" xfId="0" applyNumberFormat="1" applyFont="1" applyBorder="1" applyAlignment="1">
      <alignment horizontal="right" vertical="center"/>
    </xf>
    <xf numFmtId="178" fontId="20" fillId="0" borderId="30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 vertical="center"/>
    </xf>
    <xf numFmtId="3" fontId="20" fillId="0" borderId="31" xfId="0" applyNumberFormat="1" applyFont="1" applyBorder="1" applyAlignment="1">
      <alignment horizontal="right" vertical="center"/>
    </xf>
    <xf numFmtId="178" fontId="20" fillId="0" borderId="32" xfId="0" applyNumberFormat="1" applyFont="1" applyBorder="1" applyAlignment="1">
      <alignment horizontal="center" vertical="center"/>
    </xf>
    <xf numFmtId="176" fontId="20" fillId="0" borderId="15" xfId="0" applyNumberFormat="1" applyFont="1" applyBorder="1" applyAlignment="1">
      <alignment vertical="center"/>
    </xf>
    <xf numFmtId="176" fontId="20" fillId="0" borderId="1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76" fontId="20" fillId="0" borderId="31" xfId="0" applyNumberFormat="1" applyFont="1" applyBorder="1" applyAlignment="1">
      <alignment vertical="center"/>
    </xf>
    <xf numFmtId="3" fontId="19" fillId="0" borderId="0" xfId="0" applyNumberFormat="1" applyFont="1" applyAlignment="1">
      <alignment vertical="center"/>
    </xf>
    <xf numFmtId="178" fontId="20" fillId="0" borderId="27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vertical="center"/>
    </xf>
    <xf numFmtId="176" fontId="20" fillId="0" borderId="3" xfId="0" applyNumberFormat="1" applyFont="1" applyBorder="1" applyAlignment="1">
      <alignment vertical="center"/>
    </xf>
    <xf numFmtId="176" fontId="20" fillId="0" borderId="35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36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177" fontId="14" fillId="0" borderId="39" xfId="0" applyNumberFormat="1" applyFont="1" applyFill="1" applyBorder="1" applyAlignment="1">
      <alignment vertical="center"/>
    </xf>
    <xf numFmtId="177" fontId="14" fillId="0" borderId="40" xfId="0" applyNumberFormat="1" applyFont="1" applyFill="1" applyBorder="1" applyAlignment="1">
      <alignment vertical="center"/>
    </xf>
    <xf numFmtId="177" fontId="14" fillId="0" borderId="41" xfId="0" applyNumberFormat="1" applyFont="1" applyFill="1" applyBorder="1" applyAlignment="1">
      <alignment vertical="center"/>
    </xf>
    <xf numFmtId="3" fontId="20" fillId="0" borderId="40" xfId="0" applyNumberFormat="1" applyFont="1" applyFill="1" applyBorder="1" applyAlignment="1">
      <alignment vertical="center"/>
    </xf>
    <xf numFmtId="177" fontId="14" fillId="0" borderId="42" xfId="0" applyNumberFormat="1" applyFont="1" applyFill="1" applyBorder="1" applyAlignment="1">
      <alignment vertical="center"/>
    </xf>
    <xf numFmtId="177" fontId="14" fillId="0" borderId="38" xfId="0" applyNumberFormat="1" applyFont="1" applyFill="1" applyBorder="1" applyAlignment="1">
      <alignment vertical="center"/>
    </xf>
    <xf numFmtId="178" fontId="14" fillId="0" borderId="0" xfId="0" applyNumberFormat="1" applyFont="1" applyFill="1" applyAlignment="1">
      <alignment vertical="center"/>
    </xf>
    <xf numFmtId="0" fontId="14" fillId="0" borderId="43" xfId="0" applyFont="1" applyFill="1" applyBorder="1" applyAlignment="1">
      <alignment horizontal="center" vertical="center"/>
    </xf>
    <xf numFmtId="177" fontId="14" fillId="0" borderId="44" xfId="0" applyNumberFormat="1" applyFont="1" applyFill="1" applyBorder="1" applyAlignment="1">
      <alignment vertical="center"/>
    </xf>
    <xf numFmtId="177" fontId="14" fillId="0" borderId="23" xfId="0" applyNumberFormat="1" applyFont="1" applyFill="1" applyBorder="1" applyAlignment="1">
      <alignment vertical="center"/>
    </xf>
    <xf numFmtId="177" fontId="14" fillId="0" borderId="45" xfId="0" applyNumberFormat="1" applyFont="1" applyFill="1" applyBorder="1" applyAlignment="1">
      <alignment vertical="center"/>
    </xf>
    <xf numFmtId="3" fontId="20" fillId="0" borderId="23" xfId="0" applyNumberFormat="1" applyFont="1" applyFill="1" applyBorder="1" applyAlignment="1">
      <alignment vertical="center"/>
    </xf>
    <xf numFmtId="177" fontId="14" fillId="0" borderId="46" xfId="0" applyNumberFormat="1" applyFont="1" applyFill="1" applyBorder="1" applyAlignment="1">
      <alignment vertical="center"/>
    </xf>
    <xf numFmtId="177" fontId="14" fillId="0" borderId="43" xfId="0" applyNumberFormat="1" applyFont="1" applyFill="1" applyBorder="1" applyAlignment="1">
      <alignment vertical="center"/>
    </xf>
    <xf numFmtId="0" fontId="14" fillId="0" borderId="47" xfId="0" applyFont="1" applyFill="1" applyBorder="1" applyAlignment="1">
      <alignment horizontal="center" vertical="center"/>
    </xf>
    <xf numFmtId="176" fontId="14" fillId="0" borderId="48" xfId="0" applyNumberFormat="1" applyFont="1" applyFill="1" applyBorder="1" applyAlignment="1">
      <alignment vertical="center"/>
    </xf>
    <xf numFmtId="176" fontId="14" fillId="0" borderId="24" xfId="0" applyNumberFormat="1" applyFont="1" applyFill="1" applyBorder="1" applyAlignment="1">
      <alignment vertical="center"/>
    </xf>
    <xf numFmtId="176" fontId="14" fillId="0" borderId="49" xfId="0" applyNumberFormat="1" applyFont="1" applyFill="1" applyBorder="1" applyAlignment="1">
      <alignment vertical="center"/>
    </xf>
    <xf numFmtId="0" fontId="14" fillId="0" borderId="50" xfId="0" applyFont="1" applyFill="1" applyBorder="1" applyAlignment="1">
      <alignment horizontal="center" vertical="center"/>
    </xf>
    <xf numFmtId="177" fontId="14" fillId="0" borderId="51" xfId="0" applyNumberFormat="1" applyFont="1" applyFill="1" applyBorder="1" applyAlignment="1">
      <alignment vertical="center"/>
    </xf>
    <xf numFmtId="177" fontId="14" fillId="0" borderId="22" xfId="0" applyNumberFormat="1" applyFont="1" applyFill="1" applyBorder="1" applyAlignment="1">
      <alignment vertical="center"/>
    </xf>
    <xf numFmtId="177" fontId="14" fillId="0" borderId="50" xfId="0" applyNumberFormat="1" applyFont="1" applyFill="1" applyBorder="1" applyAlignment="1">
      <alignment vertical="center"/>
    </xf>
    <xf numFmtId="176" fontId="14" fillId="0" borderId="47" xfId="0" applyNumberFormat="1" applyFont="1" applyFill="1" applyBorder="1" applyAlignment="1">
      <alignment vertical="center"/>
    </xf>
    <xf numFmtId="177" fontId="14" fillId="0" borderId="52" xfId="0" applyNumberFormat="1" applyFont="1" applyFill="1" applyBorder="1" applyAlignment="1">
      <alignment vertical="center"/>
    </xf>
    <xf numFmtId="0" fontId="14" fillId="0" borderId="49" xfId="0" applyFont="1" applyFill="1" applyBorder="1" applyAlignment="1">
      <alignment horizontal="center" vertical="center"/>
    </xf>
    <xf numFmtId="176" fontId="14" fillId="0" borderId="53" xfId="0" applyNumberFormat="1" applyFont="1" applyFill="1" applyBorder="1" applyAlignment="1">
      <alignment vertical="center"/>
    </xf>
    <xf numFmtId="0" fontId="14" fillId="0" borderId="54" xfId="0" applyFont="1" applyFill="1" applyBorder="1" applyAlignment="1">
      <alignment horizontal="center" vertical="center"/>
    </xf>
    <xf numFmtId="176" fontId="14" fillId="0" borderId="55" xfId="0" applyNumberFormat="1" applyFont="1" applyFill="1" applyBorder="1" applyAlignment="1">
      <alignment vertical="center"/>
    </xf>
    <xf numFmtId="176" fontId="14" fillId="0" borderId="56" xfId="0" applyNumberFormat="1" applyFont="1" applyFill="1" applyBorder="1" applyAlignment="1">
      <alignment vertical="center"/>
    </xf>
    <xf numFmtId="176" fontId="14" fillId="0" borderId="57" xfId="0" applyNumberFormat="1" applyFont="1" applyFill="1" applyBorder="1" applyAlignment="1">
      <alignment vertical="center"/>
    </xf>
    <xf numFmtId="176" fontId="14" fillId="0" borderId="54" xfId="0" applyNumberFormat="1" applyFont="1" applyFill="1" applyBorder="1" applyAlignment="1">
      <alignment vertical="center"/>
    </xf>
    <xf numFmtId="177" fontId="14" fillId="0" borderId="58" xfId="0" applyNumberFormat="1" applyFont="1" applyFill="1" applyBorder="1" applyAlignment="1">
      <alignment vertical="center"/>
    </xf>
    <xf numFmtId="177" fontId="14" fillId="0" borderId="59" xfId="0" applyNumberFormat="1" applyFont="1" applyFill="1" applyBorder="1" applyAlignment="1">
      <alignment vertical="center"/>
    </xf>
    <xf numFmtId="177" fontId="14" fillId="0" borderId="60" xfId="0" applyNumberFormat="1" applyFont="1" applyFill="1" applyBorder="1" applyAlignment="1">
      <alignment vertical="center"/>
    </xf>
    <xf numFmtId="178" fontId="14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2" fillId="0" borderId="0" xfId="4"/>
    <xf numFmtId="0" fontId="2" fillId="0" borderId="0" xfId="4" applyAlignment="1">
      <alignment horizontal="right" vertical="center"/>
    </xf>
    <xf numFmtId="0" fontId="8" fillId="0" borderId="61" xfId="4" applyFont="1" applyFill="1" applyBorder="1" applyAlignment="1"/>
    <xf numFmtId="0" fontId="8" fillId="0" borderId="61" xfId="4" applyFont="1" applyBorder="1" applyAlignment="1"/>
    <xf numFmtId="178" fontId="13" fillId="0" borderId="0" xfId="0" applyNumberFormat="1" applyFont="1" applyAlignment="1">
      <alignment horizontal="centerContinuous" vertical="center"/>
    </xf>
    <xf numFmtId="178" fontId="18" fillId="0" borderId="0" xfId="0" applyNumberFormat="1" applyFont="1" applyAlignment="1">
      <alignment horizontal="centerContinuous" vertical="center"/>
    </xf>
    <xf numFmtId="178" fontId="20" fillId="0" borderId="21" xfId="0" applyNumberFormat="1" applyFont="1" applyBorder="1" applyAlignment="1">
      <alignment horizontal="centerContinuous" vertical="center"/>
    </xf>
    <xf numFmtId="178" fontId="20" fillId="0" borderId="62" xfId="0" applyNumberFormat="1" applyFont="1" applyBorder="1" applyAlignment="1">
      <alignment horizontal="centerContinuous" vertical="center"/>
    </xf>
    <xf numFmtId="0" fontId="14" fillId="0" borderId="63" xfId="0" applyFont="1" applyFill="1" applyBorder="1" applyAlignment="1">
      <alignment horizontal="centerContinuous" vertical="center"/>
    </xf>
    <xf numFmtId="0" fontId="14" fillId="0" borderId="64" xfId="0" applyFont="1" applyFill="1" applyBorder="1" applyAlignment="1">
      <alignment horizontal="centerContinuous" vertical="center"/>
    </xf>
    <xf numFmtId="0" fontId="14" fillId="0" borderId="65" xfId="0" applyFont="1" applyFill="1" applyBorder="1" applyAlignment="1">
      <alignment horizontal="centerContinuous" vertical="center"/>
    </xf>
    <xf numFmtId="0" fontId="14" fillId="0" borderId="66" xfId="0" applyFont="1" applyFill="1" applyBorder="1" applyAlignment="1">
      <alignment horizontal="centerContinuous" vertical="center"/>
    </xf>
    <xf numFmtId="0" fontId="14" fillId="0" borderId="67" xfId="0" applyFont="1" applyFill="1" applyBorder="1" applyAlignment="1">
      <alignment horizontal="centerContinuous" vertical="center"/>
    </xf>
    <xf numFmtId="0" fontId="17" fillId="0" borderId="0" xfId="0" applyNumberFormat="1" applyFont="1" applyAlignment="1">
      <alignment horizontal="centerContinuous" vertical="center"/>
    </xf>
    <xf numFmtId="0" fontId="14" fillId="0" borderId="21" xfId="0" applyFont="1" applyBorder="1" applyAlignment="1">
      <alignment horizontal="centerContinuous" vertical="center"/>
    </xf>
    <xf numFmtId="0" fontId="0" fillId="0" borderId="62" xfId="0" applyBorder="1" applyAlignment="1">
      <alignment horizontal="centerContinuous" vertical="center"/>
    </xf>
    <xf numFmtId="0" fontId="6" fillId="0" borderId="0" xfId="5" applyFont="1" applyFill="1" applyBorder="1" applyAlignment="1">
      <alignment horizontal="centerContinuous" vertical="center"/>
    </xf>
    <xf numFmtId="178" fontId="11" fillId="0" borderId="0" xfId="0" applyNumberFormat="1" applyFont="1" applyAlignment="1">
      <alignment horizontal="centerContinuous" vertical="center"/>
    </xf>
    <xf numFmtId="178" fontId="0" fillId="0" borderId="0" xfId="0" applyNumberFormat="1" applyAlignment="1">
      <alignment horizontal="centerContinuous" vertical="center"/>
    </xf>
    <xf numFmtId="178" fontId="12" fillId="0" borderId="68" xfId="0" applyNumberFormat="1" applyFont="1" applyBorder="1" applyAlignment="1"/>
    <xf numFmtId="178" fontId="12" fillId="0" borderId="69" xfId="0" applyNumberFormat="1" applyFont="1" applyBorder="1" applyAlignment="1"/>
    <xf numFmtId="0" fontId="11" fillId="0" borderId="0" xfId="4" applyFont="1" applyAlignment="1">
      <alignment horizontal="centerContinuous" vertical="center"/>
    </xf>
    <xf numFmtId="0" fontId="4" fillId="0" borderId="70" xfId="5" applyFont="1" applyBorder="1" applyAlignment="1">
      <alignment horizontal="right" vertical="center"/>
    </xf>
    <xf numFmtId="178" fontId="0" fillId="0" borderId="26" xfId="2" applyNumberFormat="1" applyFont="1" applyFill="1" applyBorder="1" applyAlignment="1">
      <alignment horizontal="right" vertical="center" shrinkToFit="1"/>
    </xf>
    <xf numFmtId="180" fontId="0" fillId="0" borderId="71" xfId="0" applyNumberFormat="1" applyFill="1" applyBorder="1" applyAlignment="1">
      <alignment horizontal="right" vertical="center" shrinkToFit="1"/>
    </xf>
    <xf numFmtId="180" fontId="0" fillId="0" borderId="62" xfId="0" applyNumberFormat="1" applyFill="1" applyBorder="1" applyAlignment="1">
      <alignment horizontal="right" vertical="center" shrinkToFit="1"/>
    </xf>
    <xf numFmtId="178" fontId="0" fillId="0" borderId="0" xfId="0" applyNumberFormat="1" applyAlignment="1">
      <alignment vertical="center" shrinkToFit="1"/>
    </xf>
    <xf numFmtId="178" fontId="0" fillId="0" borderId="29" xfId="0" applyNumberFormat="1" applyFill="1" applyBorder="1" applyAlignment="1">
      <alignment horizontal="center" vertical="center" shrinkToFit="1"/>
    </xf>
    <xf numFmtId="178" fontId="0" fillId="0" borderId="31" xfId="0" applyNumberFormat="1" applyFill="1" applyBorder="1" applyAlignment="1">
      <alignment horizontal="center" vertical="center" shrinkToFit="1"/>
    </xf>
    <xf numFmtId="178" fontId="2" fillId="0" borderId="31" xfId="0" applyNumberFormat="1" applyFont="1" applyFill="1" applyBorder="1" applyAlignment="1">
      <alignment horizontal="center" vertical="center" shrinkToFit="1"/>
    </xf>
    <xf numFmtId="178" fontId="0" fillId="0" borderId="35" xfId="0" applyNumberFormat="1" applyFill="1" applyBorder="1" applyAlignment="1">
      <alignment horizontal="center" vertical="center" shrinkToFit="1"/>
    </xf>
    <xf numFmtId="178" fontId="0" fillId="0" borderId="0" xfId="0" applyNumberFormat="1" applyBorder="1" applyAlignment="1">
      <alignment vertical="center" shrinkToFit="1"/>
    </xf>
    <xf numFmtId="178" fontId="0" fillId="0" borderId="63" xfId="0" applyNumberFormat="1" applyBorder="1" applyAlignment="1">
      <alignment vertical="center" shrinkToFit="1"/>
    </xf>
    <xf numFmtId="178" fontId="0" fillId="0" borderId="7" xfId="1" applyNumberFormat="1" applyFont="1" applyBorder="1" applyAlignment="1">
      <alignment horizontal="centerContinuous" vertical="center" shrinkToFit="1"/>
    </xf>
    <xf numFmtId="178" fontId="0" fillId="0" borderId="72" xfId="1" applyNumberFormat="1" applyFont="1" applyBorder="1" applyAlignment="1">
      <alignment horizontal="centerContinuous" vertical="center" shrinkToFit="1"/>
    </xf>
    <xf numFmtId="178" fontId="0" fillId="0" borderId="73" xfId="1" applyNumberFormat="1" applyFont="1" applyBorder="1" applyAlignment="1">
      <alignment horizontal="centerContinuous" vertical="center" shrinkToFit="1"/>
    </xf>
    <xf numFmtId="178" fontId="0" fillId="0" borderId="7" xfId="2" applyNumberFormat="1" applyFont="1" applyBorder="1" applyAlignment="1">
      <alignment horizontal="centerContinuous" vertical="center" shrinkToFit="1"/>
    </xf>
    <xf numFmtId="178" fontId="0" fillId="0" borderId="72" xfId="2" applyNumberFormat="1" applyFont="1" applyBorder="1" applyAlignment="1">
      <alignment horizontal="centerContinuous" vertical="center" shrinkToFit="1"/>
    </xf>
    <xf numFmtId="178" fontId="0" fillId="0" borderId="73" xfId="2" applyNumberFormat="1" applyFont="1" applyBorder="1" applyAlignment="1">
      <alignment horizontal="centerContinuous" vertical="center" shrinkToFit="1"/>
    </xf>
    <xf numFmtId="178" fontId="0" fillId="0" borderId="12" xfId="0" applyNumberFormat="1" applyBorder="1" applyAlignment="1">
      <alignment horizontal="distributed" vertical="center" shrinkToFit="1"/>
    </xf>
    <xf numFmtId="178" fontId="0" fillId="0" borderId="13" xfId="0" applyNumberFormat="1" applyBorder="1" applyAlignment="1">
      <alignment horizontal="centerContinuous" vertical="center" shrinkToFit="1"/>
    </xf>
    <xf numFmtId="178" fontId="0" fillId="0" borderId="65" xfId="0" applyNumberFormat="1" applyBorder="1" applyAlignment="1">
      <alignment vertical="center" shrinkToFit="1"/>
    </xf>
    <xf numFmtId="178" fontId="0" fillId="0" borderId="25" xfId="2" applyNumberFormat="1" applyFont="1" applyBorder="1" applyAlignment="1">
      <alignment horizontal="center" vertical="center" shrinkToFit="1"/>
    </xf>
    <xf numFmtId="178" fontId="0" fillId="0" borderId="3" xfId="2" applyNumberFormat="1" applyFont="1" applyBorder="1" applyAlignment="1">
      <alignment horizontal="center" vertical="center" shrinkToFit="1"/>
    </xf>
    <xf numFmtId="178" fontId="0" fillId="0" borderId="3" xfId="1" applyNumberFormat="1" applyFont="1" applyBorder="1" applyAlignment="1">
      <alignment horizontal="center" vertical="center" shrinkToFit="1"/>
    </xf>
    <xf numFmtId="178" fontId="0" fillId="0" borderId="34" xfId="1" applyNumberFormat="1" applyFont="1" applyBorder="1" applyAlignment="1">
      <alignment horizontal="center" vertical="center" shrinkToFit="1"/>
    </xf>
    <xf numFmtId="178" fontId="0" fillId="0" borderId="33" xfId="0" applyNumberFormat="1" applyBorder="1" applyAlignment="1">
      <alignment horizontal="distributed" vertical="center" shrinkToFit="1"/>
    </xf>
    <xf numFmtId="178" fontId="0" fillId="0" borderId="6" xfId="0" applyNumberFormat="1" applyBorder="1" applyAlignment="1">
      <alignment horizontal="centerContinuous" vertical="center" shrinkToFit="1"/>
    </xf>
    <xf numFmtId="178" fontId="0" fillId="0" borderId="7" xfId="2" applyNumberFormat="1" applyFont="1" applyFill="1" applyBorder="1" applyAlignment="1">
      <alignment horizontal="right" vertical="center" shrinkToFit="1"/>
    </xf>
    <xf numFmtId="178" fontId="0" fillId="0" borderId="9" xfId="2" applyNumberFormat="1" applyFont="1" applyFill="1" applyBorder="1" applyAlignment="1">
      <alignment horizontal="right" vertical="center" shrinkToFit="1"/>
    </xf>
    <xf numFmtId="176" fontId="0" fillId="0" borderId="9" xfId="1" applyNumberFormat="1" applyFont="1" applyFill="1" applyBorder="1" applyAlignment="1">
      <alignment horizontal="right" vertical="center" shrinkToFit="1"/>
    </xf>
    <xf numFmtId="178" fontId="0" fillId="0" borderId="8" xfId="2" applyNumberFormat="1" applyFont="1" applyFill="1" applyBorder="1" applyAlignment="1">
      <alignment horizontal="right" vertical="center" shrinkToFit="1"/>
    </xf>
    <xf numFmtId="178" fontId="0" fillId="0" borderId="74" xfId="0" applyNumberFormat="1" applyBorder="1" applyAlignment="1">
      <alignment vertical="center" shrinkToFit="1"/>
    </xf>
    <xf numFmtId="178" fontId="0" fillId="0" borderId="14" xfId="2" applyNumberFormat="1" applyFont="1" applyFill="1" applyBorder="1" applyAlignment="1">
      <alignment horizontal="right" vertical="center" shrinkToFit="1"/>
    </xf>
    <xf numFmtId="178" fontId="0" fillId="0" borderId="1" xfId="2" applyNumberFormat="1" applyFont="1" applyFill="1" applyBorder="1" applyAlignment="1">
      <alignment horizontal="right" vertical="center" shrinkToFit="1"/>
    </xf>
    <xf numFmtId="176" fontId="0" fillId="0" borderId="1" xfId="1" applyNumberFormat="1" applyFont="1" applyFill="1" applyBorder="1" applyAlignment="1">
      <alignment horizontal="right" vertical="center" shrinkToFit="1"/>
    </xf>
    <xf numFmtId="178" fontId="0" fillId="0" borderId="75" xfId="2" applyNumberFormat="1" applyFont="1" applyFill="1" applyBorder="1" applyAlignment="1">
      <alignment horizontal="right" vertical="center" shrinkToFit="1"/>
    </xf>
    <xf numFmtId="178" fontId="2" fillId="0" borderId="14" xfId="2" applyNumberFormat="1" applyFont="1" applyFill="1" applyBorder="1" applyAlignment="1">
      <alignment horizontal="right" vertical="center" shrinkToFit="1"/>
    </xf>
    <xf numFmtId="178" fontId="2" fillId="0" borderId="1" xfId="2" applyNumberFormat="1" applyFont="1" applyFill="1" applyBorder="1" applyAlignment="1">
      <alignment horizontal="right" vertical="center" shrinkToFit="1"/>
    </xf>
    <xf numFmtId="178" fontId="2" fillId="0" borderId="16" xfId="1" applyNumberFormat="1" applyFont="1" applyFill="1" applyBorder="1" applyAlignment="1">
      <alignment horizontal="right" vertical="center" shrinkToFit="1"/>
    </xf>
    <xf numFmtId="178" fontId="0" fillId="0" borderId="1" xfId="2" applyNumberFormat="1" applyFont="1" applyBorder="1" applyAlignment="1">
      <alignment vertical="center" shrinkToFit="1"/>
    </xf>
    <xf numFmtId="178" fontId="0" fillId="0" borderId="2" xfId="2" applyNumberFormat="1" applyFont="1" applyFill="1" applyBorder="1" applyAlignment="1">
      <alignment horizontal="right" vertical="center" shrinkToFit="1"/>
    </xf>
    <xf numFmtId="178" fontId="0" fillId="0" borderId="3" xfId="2" applyNumberFormat="1" applyFont="1" applyFill="1" applyBorder="1" applyAlignment="1">
      <alignment horizontal="right" vertical="center" shrinkToFit="1"/>
    </xf>
    <xf numFmtId="176" fontId="0" fillId="0" borderId="3" xfId="1" applyNumberFormat="1" applyFont="1" applyFill="1" applyBorder="1" applyAlignment="1">
      <alignment horizontal="right" vertical="center" shrinkToFit="1"/>
    </xf>
    <xf numFmtId="178" fontId="2" fillId="0" borderId="19" xfId="0" applyNumberFormat="1" applyFont="1" applyFill="1" applyBorder="1" applyAlignment="1">
      <alignment horizontal="center" vertical="center" shrinkToFit="1"/>
    </xf>
    <xf numFmtId="176" fontId="0" fillId="0" borderId="26" xfId="1" applyNumberFormat="1" applyFont="1" applyFill="1" applyBorder="1" applyAlignment="1">
      <alignment horizontal="right" vertical="center" shrinkToFit="1"/>
    </xf>
    <xf numFmtId="178" fontId="0" fillId="0" borderId="36" xfId="2" applyNumberFormat="1" applyFont="1" applyBorder="1" applyAlignment="1">
      <alignment vertical="center" shrinkToFit="1"/>
    </xf>
    <xf numFmtId="178" fontId="0" fillId="0" borderId="36" xfId="0" applyNumberFormat="1" applyBorder="1" applyAlignment="1">
      <alignment vertical="center" shrinkToFit="1"/>
    </xf>
    <xf numFmtId="0" fontId="2" fillId="0" borderId="23" xfId="3" applyBorder="1" applyAlignment="1">
      <alignment horizontal="center" vertical="center" shrinkToFit="1"/>
    </xf>
    <xf numFmtId="0" fontId="0" fillId="0" borderId="1" xfId="3" applyFont="1" applyBorder="1" applyAlignment="1">
      <alignment horizontal="center" vertical="center" wrapText="1"/>
    </xf>
    <xf numFmtId="0" fontId="4" fillId="0" borderId="0" xfId="5" applyFont="1" applyFill="1" applyBorder="1" applyAlignment="1">
      <alignment vertical="center"/>
    </xf>
    <xf numFmtId="180" fontId="12" fillId="0" borderId="5" xfId="0" applyNumberFormat="1" applyFont="1" applyBorder="1" applyAlignment="1">
      <alignment horizontal="right" vertical="center"/>
    </xf>
    <xf numFmtId="182" fontId="12" fillId="0" borderId="18" xfId="2" applyNumberFormat="1" applyFont="1" applyBorder="1" applyAlignment="1">
      <alignment vertical="center"/>
    </xf>
    <xf numFmtId="176" fontId="12" fillId="0" borderId="20" xfId="2" applyNumberFormat="1" applyFont="1" applyBorder="1" applyAlignment="1">
      <alignment horizontal="right" vertical="center"/>
    </xf>
    <xf numFmtId="180" fontId="12" fillId="0" borderId="13" xfId="0" applyNumberFormat="1" applyFont="1" applyFill="1" applyBorder="1" applyAlignment="1">
      <alignment horizontal="right" vertical="center"/>
    </xf>
    <xf numFmtId="180" fontId="12" fillId="0" borderId="34" xfId="0" applyNumberFormat="1" applyFont="1" applyBorder="1" applyAlignment="1">
      <alignment horizontal="right" vertical="center"/>
    </xf>
    <xf numFmtId="38" fontId="9" fillId="0" borderId="1" xfId="2" applyFont="1" applyFill="1" applyBorder="1" applyAlignment="1">
      <alignment vertical="center"/>
    </xf>
    <xf numFmtId="38" fontId="8" fillId="0" borderId="1" xfId="2" applyFont="1" applyFill="1" applyBorder="1" applyAlignment="1">
      <alignment vertical="center"/>
    </xf>
    <xf numFmtId="38" fontId="8" fillId="0" borderId="1" xfId="2" applyFont="1" applyBorder="1" applyAlignment="1">
      <alignment vertical="center"/>
    </xf>
    <xf numFmtId="0" fontId="21" fillId="0" borderId="0" xfId="0" applyFont="1">
      <alignment vertical="center"/>
    </xf>
    <xf numFmtId="178" fontId="14" fillId="0" borderId="0" xfId="0" applyNumberFormat="1" applyFont="1" applyBorder="1" applyAlignment="1"/>
    <xf numFmtId="176" fontId="20" fillId="0" borderId="34" xfId="0" applyNumberFormat="1" applyFont="1" applyBorder="1" applyAlignment="1">
      <alignment vertical="center"/>
    </xf>
    <xf numFmtId="0" fontId="0" fillId="0" borderId="0" xfId="4" applyFont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1" fillId="0" borderId="0" xfId="6">
      <alignment vertical="center"/>
    </xf>
    <xf numFmtId="0" fontId="2" fillId="0" borderId="58" xfId="3" applyBorder="1" applyAlignment="1">
      <alignment horizontal="center" vertical="center"/>
    </xf>
    <xf numFmtId="178" fontId="14" fillId="0" borderId="58" xfId="3" applyNumberFormat="1" applyFont="1" applyBorder="1"/>
    <xf numFmtId="0" fontId="2" fillId="0" borderId="76" xfId="3" applyBorder="1" applyAlignment="1">
      <alignment horizontal="center" vertical="center" shrinkToFit="1"/>
    </xf>
    <xf numFmtId="178" fontId="1" fillId="0" borderId="0" xfId="6" applyNumberFormat="1">
      <alignment vertical="center"/>
    </xf>
    <xf numFmtId="0" fontId="13" fillId="0" borderId="0" xfId="3" applyFont="1" applyAlignment="1">
      <alignment horizontal="center" vertical="center"/>
    </xf>
    <xf numFmtId="178" fontId="14" fillId="0" borderId="76" xfId="3" applyNumberFormat="1" applyFont="1" applyBorder="1"/>
    <xf numFmtId="0" fontId="13" fillId="0" borderId="0" xfId="3" applyFont="1" applyAlignment="1">
      <alignment horizontal="center" vertical="center"/>
    </xf>
    <xf numFmtId="38" fontId="23" fillId="0" borderId="1" xfId="2" applyFont="1" applyFill="1" applyBorder="1" applyAlignment="1">
      <alignment vertical="center"/>
    </xf>
    <xf numFmtId="176" fontId="23" fillId="0" borderId="1" xfId="4" applyNumberFormat="1" applyFont="1" applyFill="1" applyBorder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2" fillId="0" borderId="0" xfId="3" applyAlignment="1">
      <alignment horizontal="center"/>
    </xf>
    <xf numFmtId="38" fontId="8" fillId="0" borderId="1" xfId="2" applyFont="1" applyBorder="1" applyAlignment="1">
      <alignment horizontal="right" vertical="center"/>
    </xf>
    <xf numFmtId="0" fontId="13" fillId="0" borderId="0" xfId="3" applyFont="1" applyAlignment="1">
      <alignment horizontal="center" vertical="center"/>
    </xf>
    <xf numFmtId="182" fontId="0" fillId="0" borderId="17" xfId="0" applyNumberFormat="1" applyFill="1" applyBorder="1" applyAlignment="1">
      <alignment horizontal="right" vertical="center" shrinkToFit="1"/>
    </xf>
    <xf numFmtId="182" fontId="0" fillId="0" borderId="34" xfId="1" applyNumberFormat="1" applyFont="1" applyFill="1" applyBorder="1" applyAlignment="1">
      <alignment horizontal="right" vertical="center" shrinkToFit="1"/>
    </xf>
    <xf numFmtId="182" fontId="0" fillId="0" borderId="15" xfId="2" applyNumberFormat="1" applyFont="1" applyFill="1" applyBorder="1" applyAlignment="1">
      <alignment horizontal="right" vertical="center" shrinkToFit="1"/>
    </xf>
    <xf numFmtId="182" fontId="0" fillId="0" borderId="1" xfId="2" applyNumberFormat="1" applyFont="1" applyFill="1" applyBorder="1" applyAlignment="1">
      <alignment horizontal="right" vertical="center" shrinkToFit="1"/>
    </xf>
    <xf numFmtId="182" fontId="0" fillId="0" borderId="3" xfId="2" applyNumberFormat="1" applyFont="1" applyFill="1" applyBorder="1" applyAlignment="1">
      <alignment horizontal="right" vertical="center" shrinkToFit="1"/>
    </xf>
    <xf numFmtId="182" fontId="0" fillId="0" borderId="34" xfId="2" applyNumberFormat="1" applyFont="1" applyFill="1" applyBorder="1" applyAlignment="1">
      <alignment horizontal="right" vertical="center" shrinkToFit="1"/>
    </xf>
    <xf numFmtId="182" fontId="20" fillId="0" borderId="1" xfId="0" applyNumberFormat="1" applyFont="1" applyBorder="1" applyAlignment="1">
      <alignment horizontal="right" vertical="center"/>
    </xf>
    <xf numFmtId="182" fontId="20" fillId="0" borderId="16" xfId="0" applyNumberFormat="1" applyFont="1" applyBorder="1" applyAlignment="1">
      <alignment horizontal="right" vertical="center"/>
    </xf>
    <xf numFmtId="182" fontId="12" fillId="0" borderId="3" xfId="2" applyNumberFormat="1" applyFont="1" applyBorder="1" applyAlignment="1">
      <alignment vertical="center"/>
    </xf>
    <xf numFmtId="182" fontId="14" fillId="0" borderId="40" xfId="0" applyNumberFormat="1" applyFont="1" applyFill="1" applyBorder="1" applyAlignment="1">
      <alignment vertical="center"/>
    </xf>
    <xf numFmtId="182" fontId="14" fillId="0" borderId="23" xfId="0" applyNumberFormat="1" applyFont="1" applyFill="1" applyBorder="1" applyAlignment="1">
      <alignment vertical="center"/>
    </xf>
    <xf numFmtId="182" fontId="2" fillId="0" borderId="0" xfId="3" applyNumberFormat="1"/>
    <xf numFmtId="182" fontId="0" fillId="0" borderId="0" xfId="0" applyNumberFormat="1">
      <alignment vertical="center"/>
    </xf>
    <xf numFmtId="182" fontId="4" fillId="0" borderId="0" xfId="5" applyNumberFormat="1" applyFont="1" applyAlignment="1">
      <alignment vertical="center"/>
    </xf>
    <xf numFmtId="182" fontId="19" fillId="0" borderId="0" xfId="0" applyNumberFormat="1" applyFont="1" applyAlignment="1">
      <alignment vertical="center"/>
    </xf>
    <xf numFmtId="182" fontId="0" fillId="0" borderId="0" xfId="2" applyNumberFormat="1" applyFont="1" applyAlignment="1">
      <alignment vertical="center"/>
    </xf>
    <xf numFmtId="182" fontId="0" fillId="0" borderId="0" xfId="1" applyNumberFormat="1" applyFont="1" applyAlignment="1">
      <alignment vertical="center"/>
    </xf>
    <xf numFmtId="182" fontId="0" fillId="0" borderId="0" xfId="0" applyNumberFormat="1" applyAlignment="1">
      <alignment vertical="center"/>
    </xf>
    <xf numFmtId="182" fontId="2" fillId="0" borderId="0" xfId="4" applyNumberFormat="1"/>
    <xf numFmtId="178" fontId="12" fillId="0" borderId="77" xfId="2" applyNumberFormat="1" applyFont="1" applyBorder="1" applyAlignment="1">
      <alignment vertical="center"/>
    </xf>
    <xf numFmtId="0" fontId="2" fillId="0" borderId="78" xfId="3" applyBorder="1"/>
    <xf numFmtId="0" fontId="2" fillId="0" borderId="79" xfId="3" applyBorder="1"/>
    <xf numFmtId="3" fontId="4" fillId="0" borderId="78" xfId="5" applyNumberFormat="1" applyFont="1" applyFill="1" applyBorder="1" applyAlignment="1">
      <alignment vertical="center"/>
    </xf>
    <xf numFmtId="3" fontId="4" fillId="0" borderId="79" xfId="5" applyNumberFormat="1" applyFont="1" applyFill="1" applyBorder="1" applyAlignment="1">
      <alignment vertical="center"/>
    </xf>
    <xf numFmtId="0" fontId="2" fillId="0" borderId="78" xfId="4" applyBorder="1"/>
    <xf numFmtId="0" fontId="2" fillId="0" borderId="79" xfId="4" applyBorder="1"/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8" fillId="0" borderId="70" xfId="5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76" fontId="14" fillId="0" borderId="56" xfId="0" applyNumberFormat="1" applyFont="1" applyFill="1" applyBorder="1" applyAlignment="1">
      <alignment horizontal="right" vertical="center"/>
    </xf>
    <xf numFmtId="3" fontId="8" fillId="0" borderId="1" xfId="5" applyNumberFormat="1" applyFont="1" applyFill="1" applyBorder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0" fillId="0" borderId="0" xfId="3" applyFont="1" applyBorder="1" applyAlignment="1">
      <alignment horizontal="center" vertical="center" wrapText="1"/>
    </xf>
    <xf numFmtId="0" fontId="2" fillId="0" borderId="0" xfId="3" applyBorder="1" applyAlignment="1">
      <alignment horizontal="center"/>
    </xf>
    <xf numFmtId="0" fontId="2" fillId="0" borderId="0" xfId="3" applyBorder="1"/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83" fontId="12" fillId="0" borderId="15" xfId="2" applyNumberFormat="1" applyFont="1" applyFill="1" applyBorder="1" applyAlignment="1">
      <alignment horizontal="right" vertical="center"/>
    </xf>
    <xf numFmtId="183" fontId="12" fillId="0" borderId="1" xfId="2" applyNumberFormat="1" applyFont="1" applyFill="1" applyBorder="1" applyAlignment="1">
      <alignment horizontal="right" vertical="center"/>
    </xf>
    <xf numFmtId="183" fontId="12" fillId="0" borderId="15" xfId="2" applyNumberFormat="1" applyFont="1" applyFill="1" applyBorder="1" applyAlignment="1">
      <alignment vertical="center"/>
    </xf>
    <xf numFmtId="183" fontId="12" fillId="0" borderId="1" xfId="2" applyNumberFormat="1" applyFont="1" applyFill="1" applyBorder="1" applyAlignment="1">
      <alignment vertical="center"/>
    </xf>
    <xf numFmtId="183" fontId="12" fillId="0" borderId="18" xfId="2" applyNumberFormat="1" applyFont="1" applyBorder="1" applyAlignment="1">
      <alignment vertical="center"/>
    </xf>
    <xf numFmtId="183" fontId="12" fillId="0" borderId="3" xfId="2" applyNumberFormat="1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3" fontId="8" fillId="2" borderId="1" xfId="5" applyNumberFormat="1" applyFont="1" applyFill="1" applyBorder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24" fillId="0" borderId="0" xfId="4" applyFont="1"/>
    <xf numFmtId="0" fontId="25" fillId="0" borderId="0" xfId="0" applyFo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78" fontId="14" fillId="0" borderId="0" xfId="2" applyNumberFormat="1" applyFont="1" applyAlignment="1">
      <alignment vertical="center"/>
    </xf>
    <xf numFmtId="178" fontId="26" fillId="0" borderId="14" xfId="2" applyNumberFormat="1" applyFont="1" applyFill="1" applyBorder="1" applyAlignment="1">
      <alignment horizontal="right" vertical="center" shrinkToFit="1"/>
    </xf>
    <xf numFmtId="178" fontId="26" fillId="0" borderId="18" xfId="2" applyNumberFormat="1" applyFont="1" applyFill="1" applyBorder="1" applyAlignment="1">
      <alignment horizontal="right" vertical="center" shrinkToFit="1"/>
    </xf>
    <xf numFmtId="178" fontId="26" fillId="0" borderId="26" xfId="2" applyNumberFormat="1" applyFont="1" applyFill="1" applyBorder="1" applyAlignment="1">
      <alignment horizontal="right" vertical="center" shrinkToFit="1"/>
    </xf>
    <xf numFmtId="38" fontId="23" fillId="0" borderId="1" xfId="2" applyFont="1" applyBorder="1" applyAlignment="1">
      <alignment vertical="center"/>
    </xf>
    <xf numFmtId="178" fontId="10" fillId="0" borderId="7" xfId="2" applyNumberFormat="1" applyFont="1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0" fontId="0" fillId="0" borderId="73" xfId="0" applyBorder="1" applyAlignment="1">
      <alignment horizontal="distributed" vertical="center" justifyLastLine="1"/>
    </xf>
    <xf numFmtId="0" fontId="13" fillId="0" borderId="0" xfId="3" applyFont="1" applyAlignment="1">
      <alignment horizontal="center" vertical="center"/>
    </xf>
    <xf numFmtId="178" fontId="14" fillId="0" borderId="0" xfId="2" applyNumberFormat="1" applyFont="1" applyAlignment="1">
      <alignment vertical="top"/>
    </xf>
  </cellXfs>
  <cellStyles count="8">
    <cellStyle name="パーセント" xfId="1" builtinId="5"/>
    <cellStyle name="桁区切り" xfId="2" builtinId="6"/>
    <cellStyle name="桁区切り 3" xfId="7"/>
    <cellStyle name="標準" xfId="0" builtinId="0"/>
    <cellStyle name="標準 2" xfId="6"/>
    <cellStyle name="標準_siryou230510" xfId="3"/>
    <cellStyle name="標準_グラフsiryou20110915【データが重い】" xfId="4"/>
    <cellStyle name="標準_月別来道輸送実績の推移（Ｈ１２～Ｈ１６）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17784"/>
        <c:axId val="435618176"/>
      </c:barChart>
      <c:catAx>
        <c:axId val="435617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1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1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177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28368"/>
        <c:axId val="435628760"/>
      </c:barChart>
      <c:catAx>
        <c:axId val="435628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8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2876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8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65808"/>
        <c:axId val="444566200"/>
      </c:barChart>
      <c:catAx>
        <c:axId val="44456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6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66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5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66984"/>
        <c:axId val="444567376"/>
      </c:barChart>
      <c:catAx>
        <c:axId val="444566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6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6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3753613076851E-2"/>
          <c:y val="0.16610409310346999"/>
          <c:w val="0.81410867492850336"/>
          <c:h val="0.729857819905213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フェリー!$B$22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フェリー!$C$22:$N$22</c:f>
              <c:numCache>
                <c:formatCode>#,##0.0</c:formatCode>
                <c:ptCount val="12"/>
                <c:pt idx="0">
                  <c:v>63.161999999999999</c:v>
                </c:pt>
                <c:pt idx="1">
                  <c:v>74.504000000000005</c:v>
                </c:pt>
                <c:pt idx="2">
                  <c:v>73.724000000000004</c:v>
                </c:pt>
                <c:pt idx="3">
                  <c:v>107.18300000000001</c:v>
                </c:pt>
                <c:pt idx="4">
                  <c:v>169.29300000000001</c:v>
                </c:pt>
                <c:pt idx="5">
                  <c:v>82.35</c:v>
                </c:pt>
                <c:pt idx="6">
                  <c:v>63.939</c:v>
                </c:pt>
                <c:pt idx="7">
                  <c:v>48.290999999999997</c:v>
                </c:pt>
                <c:pt idx="8">
                  <c:v>57.292000000000002</c:v>
                </c:pt>
                <c:pt idx="9">
                  <c:v>40.363999999999997</c:v>
                </c:pt>
                <c:pt idx="10">
                  <c:v>34.915999999999997</c:v>
                </c:pt>
                <c:pt idx="11">
                  <c:v>53.7</c:v>
                </c:pt>
              </c:numCache>
            </c:numRef>
          </c:val>
        </c:ser>
        <c:ser>
          <c:idx val="2"/>
          <c:order val="2"/>
          <c:tx>
            <c:strRef>
              <c:f>フェリー!$B$23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フェリー!$C$23:$N$23</c:f>
              <c:numCache>
                <c:formatCode>#,##0.0</c:formatCode>
                <c:ptCount val="12"/>
                <c:pt idx="0">
                  <c:v>59.63</c:v>
                </c:pt>
                <c:pt idx="1">
                  <c:v>75.468999999999994</c:v>
                </c:pt>
                <c:pt idx="2">
                  <c:v>71.361999999999995</c:v>
                </c:pt>
                <c:pt idx="3">
                  <c:v>99.965999999999994</c:v>
                </c:pt>
                <c:pt idx="4">
                  <c:v>156.88999999999999</c:v>
                </c:pt>
                <c:pt idx="5">
                  <c:v>79.584000000000003</c:v>
                </c:pt>
                <c:pt idx="6">
                  <c:v>63.713000000000001</c:v>
                </c:pt>
                <c:pt idx="7">
                  <c:v>49.350999999999999</c:v>
                </c:pt>
                <c:pt idx="8">
                  <c:v>55.335000000000001</c:v>
                </c:pt>
                <c:pt idx="9">
                  <c:v>38.365000000000002</c:v>
                </c:pt>
                <c:pt idx="10">
                  <c:v>34.923000000000002</c:v>
                </c:pt>
                <c:pt idx="11">
                  <c:v>51.636000000000003</c:v>
                </c:pt>
              </c:numCache>
            </c:numRef>
          </c:val>
        </c:ser>
        <c:ser>
          <c:idx val="3"/>
          <c:order val="3"/>
          <c:tx>
            <c:strRef>
              <c:f>フェリー!$B$24</c:f>
              <c:strCache>
                <c:ptCount val="1"/>
                <c:pt idx="0">
                  <c:v>平成27年度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フェリー!$C$24:$N$24</c:f>
              <c:numCache>
                <c:formatCode>#,##0.0</c:formatCode>
                <c:ptCount val="12"/>
                <c:pt idx="0">
                  <c:v>59.567999999999998</c:v>
                </c:pt>
                <c:pt idx="1">
                  <c:v>78.525999999999996</c:v>
                </c:pt>
                <c:pt idx="2">
                  <c:v>70.78</c:v>
                </c:pt>
                <c:pt idx="3">
                  <c:v>99.644999999999996</c:v>
                </c:pt>
                <c:pt idx="4">
                  <c:v>155.511</c:v>
                </c:pt>
                <c:pt idx="5">
                  <c:v>96.516000000000005</c:v>
                </c:pt>
                <c:pt idx="6">
                  <c:v>64.188000000000002</c:v>
                </c:pt>
                <c:pt idx="7">
                  <c:v>47.194000000000003</c:v>
                </c:pt>
                <c:pt idx="8">
                  <c:v>56.829000000000001</c:v>
                </c:pt>
                <c:pt idx="9">
                  <c:v>39.037999999999997</c:v>
                </c:pt>
                <c:pt idx="10">
                  <c:v>38.481000000000002</c:v>
                </c:pt>
                <c:pt idx="11">
                  <c:v>59.322000000000003</c:v>
                </c:pt>
              </c:numCache>
            </c:numRef>
          </c:val>
        </c:ser>
        <c:ser>
          <c:idx val="4"/>
          <c:order val="4"/>
          <c:tx>
            <c:strRef>
              <c:f>フェリー!$B$25</c:f>
              <c:strCache>
                <c:ptCount val="1"/>
                <c:pt idx="0">
                  <c:v>平成28年度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フェリー!$C$25:$N$25</c:f>
              <c:numCache>
                <c:formatCode>#,##0.0</c:formatCode>
                <c:ptCount val="12"/>
                <c:pt idx="0">
                  <c:v>71.661000000000001</c:v>
                </c:pt>
                <c:pt idx="1">
                  <c:v>82.466999999999999</c:v>
                </c:pt>
                <c:pt idx="2">
                  <c:v>70.772999999999996</c:v>
                </c:pt>
                <c:pt idx="3">
                  <c:v>100.596</c:v>
                </c:pt>
                <c:pt idx="4">
                  <c:v>149.47300000000001</c:v>
                </c:pt>
                <c:pt idx="5">
                  <c:v>81.254999999999995</c:v>
                </c:pt>
                <c:pt idx="6">
                  <c:v>66.242999999999995</c:v>
                </c:pt>
                <c:pt idx="7">
                  <c:v>48.203000000000003</c:v>
                </c:pt>
                <c:pt idx="8">
                  <c:v>57.847999999999999</c:v>
                </c:pt>
                <c:pt idx="9">
                  <c:v>39.993000000000002</c:v>
                </c:pt>
                <c:pt idx="10">
                  <c:v>39.103999999999999</c:v>
                </c:pt>
                <c:pt idx="11">
                  <c:v>62.942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07352"/>
        <c:axId val="4453077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フェリー!$C$21:$N$21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45307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07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07744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5.9103908484270731E-2"/>
              <c:y val="2.6066350710900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07352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563331007674671"/>
          <c:y val="0.2063714697533312"/>
          <c:w val="0.12042689125884581"/>
          <c:h val="0.37343404016943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08528"/>
        <c:axId val="445308920"/>
      </c:barChart>
      <c:catAx>
        <c:axId val="44530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08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08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08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09704"/>
        <c:axId val="445310096"/>
      </c:barChart>
      <c:catAx>
        <c:axId val="445309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1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09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10880"/>
        <c:axId val="445311272"/>
      </c:barChart>
      <c:catAx>
        <c:axId val="445310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1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11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0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12056"/>
        <c:axId val="445312448"/>
      </c:barChart>
      <c:catAx>
        <c:axId val="44531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1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20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13232"/>
        <c:axId val="445313624"/>
      </c:barChart>
      <c:catAx>
        <c:axId val="44531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3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13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3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14408"/>
        <c:axId val="445314800"/>
      </c:barChart>
      <c:catAx>
        <c:axId val="445314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4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1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4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15584"/>
        <c:axId val="445315976"/>
      </c:barChart>
      <c:catAx>
        <c:axId val="445315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5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15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5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29544"/>
        <c:axId val="435629936"/>
      </c:barChart>
      <c:catAx>
        <c:axId val="435629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9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2993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9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16760"/>
        <c:axId val="445317152"/>
      </c:barChart>
      <c:catAx>
        <c:axId val="445316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7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17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6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17936"/>
        <c:axId val="445318328"/>
      </c:barChart>
      <c:catAx>
        <c:axId val="445317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8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18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7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19112"/>
        <c:axId val="445319504"/>
      </c:barChart>
      <c:catAx>
        <c:axId val="445319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9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1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19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20288"/>
        <c:axId val="445320680"/>
      </c:barChart>
      <c:catAx>
        <c:axId val="44532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20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20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5320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321464"/>
        <c:axId val="445321856"/>
      </c:barChart>
      <c:catAx>
        <c:axId val="445321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532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32185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532146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322640"/>
        <c:axId val="445323032"/>
      </c:lineChart>
      <c:catAx>
        <c:axId val="445322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2303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445323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22640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#REF!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051672"/>
        <c:axId val="439052064"/>
      </c:barChart>
      <c:catAx>
        <c:axId val="43905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9052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05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9051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47273616899649E-2"/>
          <c:y val="4.5160203769425686E-2"/>
          <c:w val="0.9560765923496648"/>
          <c:h val="0.901604982856007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'訪日外国人の推移（全国）'!$A$77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'訪日外国人の推移（全国）'!$B$76:$BX$76</c:f>
              <c:strCache>
                <c:ptCount val="7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</c:strCache>
            </c:strRef>
          </c:cat>
          <c:val>
            <c:numRef>
              <c:f>'訪日外国人の推移（全国）'!$B$77:$BX$77</c:f>
              <c:numCache>
                <c:formatCode>General</c:formatCode>
                <c:ptCount val="75"/>
                <c:pt idx="0">
                  <c:v>157151</c:v>
                </c:pt>
                <c:pt idx="1">
                  <c:v>142963</c:v>
                </c:pt>
                <c:pt idx="2">
                  <c:v>166755</c:v>
                </c:pt>
                <c:pt idx="3">
                  <c:v>93985</c:v>
                </c:pt>
                <c:pt idx="4">
                  <c:v>108618</c:v>
                </c:pt>
                <c:pt idx="5">
                  <c:v>120933</c:v>
                </c:pt>
                <c:pt idx="6">
                  <c:v>144601</c:v>
                </c:pt>
                <c:pt idx="7">
                  <c:v>132288</c:v>
                </c:pt>
                <c:pt idx="8">
                  <c:v>147396</c:v>
                </c:pt>
                <c:pt idx="9">
                  <c:v>183228</c:v>
                </c:pt>
                <c:pt idx="10">
                  <c:v>161670</c:v>
                </c:pt>
                <c:pt idx="11">
                  <c:v>154789</c:v>
                </c:pt>
                <c:pt idx="12">
                  <c:v>147338</c:v>
                </c:pt>
                <c:pt idx="13">
                  <c:v>132682</c:v>
                </c:pt>
                <c:pt idx="14">
                  <c:v>200297</c:v>
                </c:pt>
                <c:pt idx="15">
                  <c:v>212614</c:v>
                </c:pt>
                <c:pt idx="16">
                  <c:v>181812</c:v>
                </c:pt>
                <c:pt idx="17">
                  <c:v>183963</c:v>
                </c:pt>
                <c:pt idx="18">
                  <c:v>194551</c:v>
                </c:pt>
                <c:pt idx="19">
                  <c:v>172864</c:v>
                </c:pt>
                <c:pt idx="20">
                  <c:v>181141</c:v>
                </c:pt>
                <c:pt idx="21">
                  <c:v>227707</c:v>
                </c:pt>
                <c:pt idx="22">
                  <c:v>185286</c:v>
                </c:pt>
                <c:pt idx="23">
                  <c:v>186075</c:v>
                </c:pt>
                <c:pt idx="24">
                  <c:v>156783</c:v>
                </c:pt>
                <c:pt idx="25">
                  <c:v>145078</c:v>
                </c:pt>
                <c:pt idx="26">
                  <c:v>246747</c:v>
                </c:pt>
                <c:pt idx="27">
                  <c:v>253407</c:v>
                </c:pt>
                <c:pt idx="28">
                  <c:v>222610</c:v>
                </c:pt>
                <c:pt idx="29">
                  <c:v>219372</c:v>
                </c:pt>
                <c:pt idx="30">
                  <c:v>227742</c:v>
                </c:pt>
                <c:pt idx="31">
                  <c:v>207698</c:v>
                </c:pt>
                <c:pt idx="32">
                  <c:v>209982</c:v>
                </c:pt>
                <c:pt idx="33">
                  <c:v>259707</c:v>
                </c:pt>
                <c:pt idx="34">
                  <c:v>212692</c:v>
                </c:pt>
                <c:pt idx="35">
                  <c:v>210381</c:v>
                </c:pt>
                <c:pt idx="36">
                  <c:v>183084</c:v>
                </c:pt>
                <c:pt idx="37">
                  <c:v>168836</c:v>
                </c:pt>
                <c:pt idx="38">
                  <c:v>269119</c:v>
                </c:pt>
                <c:pt idx="39">
                  <c:v>336266</c:v>
                </c:pt>
                <c:pt idx="40">
                  <c:v>261699</c:v>
                </c:pt>
                <c:pt idx="41">
                  <c:v>244505</c:v>
                </c:pt>
                <c:pt idx="42">
                  <c:v>275185</c:v>
                </c:pt>
                <c:pt idx="43">
                  <c:v>238800</c:v>
                </c:pt>
                <c:pt idx="44">
                  <c:v>252800</c:v>
                </c:pt>
                <c:pt idx="45">
                  <c:v>313700</c:v>
                </c:pt>
                <c:pt idx="46">
                  <c:v>255700</c:v>
                </c:pt>
                <c:pt idx="47">
                  <c:v>255600</c:v>
                </c:pt>
                <c:pt idx="48">
                  <c:v>211800</c:v>
                </c:pt>
                <c:pt idx="49">
                  <c:v>209400</c:v>
                </c:pt>
                <c:pt idx="50">
                  <c:v>351600</c:v>
                </c:pt>
                <c:pt idx="51">
                  <c:v>393200</c:v>
                </c:pt>
                <c:pt idx="52">
                  <c:v>322700</c:v>
                </c:pt>
                <c:pt idx="53">
                  <c:v>292400</c:v>
                </c:pt>
                <c:pt idx="54">
                  <c:v>362800</c:v>
                </c:pt>
                <c:pt idx="55">
                  <c:v>305100</c:v>
                </c:pt>
                <c:pt idx="56">
                  <c:v>292200</c:v>
                </c:pt>
                <c:pt idx="57">
                  <c:v>370900</c:v>
                </c:pt>
                <c:pt idx="58">
                  <c:v>314200</c:v>
                </c:pt>
                <c:pt idx="59">
                  <c:v>326900</c:v>
                </c:pt>
                <c:pt idx="60">
                  <c:v>263800</c:v>
                </c:pt>
                <c:pt idx="61">
                  <c:v>253400</c:v>
                </c:pt>
                <c:pt idx="62">
                  <c:v>435200</c:v>
                </c:pt>
                <c:pt idx="63">
                  <c:v>462500</c:v>
                </c:pt>
                <c:pt idx="64">
                  <c:v>388200</c:v>
                </c:pt>
                <c:pt idx="65">
                  <c:v>363300</c:v>
                </c:pt>
                <c:pt idx="66">
                  <c:v>403100</c:v>
                </c:pt>
                <c:pt idx="67">
                  <c:v>339100</c:v>
                </c:pt>
                <c:pt idx="68">
                  <c:v>353300</c:v>
                </c:pt>
                <c:pt idx="69">
                  <c:v>469000</c:v>
                </c:pt>
                <c:pt idx="70">
                  <c:v>361600</c:v>
                </c:pt>
                <c:pt idx="71">
                  <c:v>373100</c:v>
                </c:pt>
                <c:pt idx="72">
                  <c:v>322200</c:v>
                </c:pt>
                <c:pt idx="73">
                  <c:v>283000</c:v>
                </c:pt>
                <c:pt idx="74">
                  <c:v>474900</c:v>
                </c:pt>
              </c:numCache>
            </c:numRef>
          </c:val>
        </c:ser>
        <c:ser>
          <c:idx val="1"/>
          <c:order val="1"/>
          <c:tx>
            <c:strRef>
              <c:f>'訪日外国人の推移（全国）'!$A$78</c:f>
              <c:strCache>
                <c:ptCount val="1"/>
                <c:pt idx="0">
                  <c:v>豪州</c:v>
                </c:pt>
              </c:strCache>
            </c:strRef>
          </c:tx>
          <c:invertIfNegative val="0"/>
          <c:cat>
            <c:strRef>
              <c:f>'訪日外国人の推移（全国）'!$B$76:$BX$76</c:f>
              <c:strCache>
                <c:ptCount val="7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</c:strCache>
            </c:strRef>
          </c:cat>
          <c:val>
            <c:numRef>
              <c:f>'訪日外国人の推移（全国）'!$B$78:$BX$78</c:f>
              <c:numCache>
                <c:formatCode>General</c:formatCode>
                <c:ptCount val="75"/>
                <c:pt idx="0">
                  <c:v>30689</c:v>
                </c:pt>
                <c:pt idx="1">
                  <c:v>21467</c:v>
                </c:pt>
                <c:pt idx="2">
                  <c:v>10853</c:v>
                </c:pt>
                <c:pt idx="3">
                  <c:v>6490</c:v>
                </c:pt>
                <c:pt idx="4">
                  <c:v>7406</c:v>
                </c:pt>
                <c:pt idx="5">
                  <c:v>9362</c:v>
                </c:pt>
                <c:pt idx="6">
                  <c:v>10108</c:v>
                </c:pt>
                <c:pt idx="7">
                  <c:v>7631</c:v>
                </c:pt>
                <c:pt idx="8">
                  <c:v>13222</c:v>
                </c:pt>
                <c:pt idx="9">
                  <c:v>14823</c:v>
                </c:pt>
                <c:pt idx="10">
                  <c:v>12056</c:v>
                </c:pt>
                <c:pt idx="11">
                  <c:v>18471</c:v>
                </c:pt>
                <c:pt idx="12">
                  <c:v>22232</c:v>
                </c:pt>
                <c:pt idx="13">
                  <c:v>17911</c:v>
                </c:pt>
                <c:pt idx="14">
                  <c:v>18951</c:v>
                </c:pt>
                <c:pt idx="15">
                  <c:v>17486</c:v>
                </c:pt>
                <c:pt idx="16">
                  <c:v>13161</c:v>
                </c:pt>
                <c:pt idx="17">
                  <c:v>15713</c:v>
                </c:pt>
                <c:pt idx="18">
                  <c:v>14030</c:v>
                </c:pt>
                <c:pt idx="19">
                  <c:v>10861</c:v>
                </c:pt>
                <c:pt idx="20">
                  <c:v>18918</c:v>
                </c:pt>
                <c:pt idx="21">
                  <c:v>17890</c:v>
                </c:pt>
                <c:pt idx="22">
                  <c:v>13964</c:v>
                </c:pt>
                <c:pt idx="23">
                  <c:v>25420</c:v>
                </c:pt>
                <c:pt idx="24">
                  <c:v>31669</c:v>
                </c:pt>
                <c:pt idx="25">
                  <c:v>21271</c:v>
                </c:pt>
                <c:pt idx="26">
                  <c:v>22557</c:v>
                </c:pt>
                <c:pt idx="27">
                  <c:v>22747</c:v>
                </c:pt>
                <c:pt idx="28">
                  <c:v>16050</c:v>
                </c:pt>
                <c:pt idx="29">
                  <c:v>17509</c:v>
                </c:pt>
                <c:pt idx="30">
                  <c:v>16190</c:v>
                </c:pt>
                <c:pt idx="31">
                  <c:v>10553</c:v>
                </c:pt>
                <c:pt idx="32">
                  <c:v>21505</c:v>
                </c:pt>
                <c:pt idx="33">
                  <c:v>18099</c:v>
                </c:pt>
                <c:pt idx="34">
                  <c:v>16089</c:v>
                </c:pt>
                <c:pt idx="35">
                  <c:v>30330</c:v>
                </c:pt>
                <c:pt idx="36">
                  <c:v>37367</c:v>
                </c:pt>
                <c:pt idx="37">
                  <c:v>26589</c:v>
                </c:pt>
                <c:pt idx="38">
                  <c:v>21334</c:v>
                </c:pt>
                <c:pt idx="39">
                  <c:v>30174</c:v>
                </c:pt>
                <c:pt idx="40">
                  <c:v>18547</c:v>
                </c:pt>
                <c:pt idx="41">
                  <c:v>21081</c:v>
                </c:pt>
                <c:pt idx="42">
                  <c:v>20086</c:v>
                </c:pt>
                <c:pt idx="43">
                  <c:v>13100</c:v>
                </c:pt>
                <c:pt idx="44">
                  <c:v>30600</c:v>
                </c:pt>
                <c:pt idx="45">
                  <c:v>24000</c:v>
                </c:pt>
                <c:pt idx="46">
                  <c:v>22200</c:v>
                </c:pt>
                <c:pt idx="47">
                  <c:v>37600</c:v>
                </c:pt>
                <c:pt idx="48">
                  <c:v>48600</c:v>
                </c:pt>
                <c:pt idx="49">
                  <c:v>30300</c:v>
                </c:pt>
                <c:pt idx="50">
                  <c:v>29200</c:v>
                </c:pt>
                <c:pt idx="51">
                  <c:v>34100</c:v>
                </c:pt>
                <c:pt idx="52">
                  <c:v>24800</c:v>
                </c:pt>
                <c:pt idx="53">
                  <c:v>22700</c:v>
                </c:pt>
                <c:pt idx="54">
                  <c:v>25400</c:v>
                </c:pt>
                <c:pt idx="55">
                  <c:v>17900</c:v>
                </c:pt>
                <c:pt idx="56">
                  <c:v>34700</c:v>
                </c:pt>
                <c:pt idx="57">
                  <c:v>29600</c:v>
                </c:pt>
                <c:pt idx="58">
                  <c:v>29500</c:v>
                </c:pt>
                <c:pt idx="59">
                  <c:v>49400</c:v>
                </c:pt>
                <c:pt idx="60">
                  <c:v>56100</c:v>
                </c:pt>
                <c:pt idx="61">
                  <c:v>35900</c:v>
                </c:pt>
                <c:pt idx="62">
                  <c:v>41800</c:v>
                </c:pt>
                <c:pt idx="63">
                  <c:v>39700</c:v>
                </c:pt>
                <c:pt idx="64">
                  <c:v>29800</c:v>
                </c:pt>
                <c:pt idx="65">
                  <c:v>30200</c:v>
                </c:pt>
                <c:pt idx="66">
                  <c:v>29100</c:v>
                </c:pt>
                <c:pt idx="67">
                  <c:v>19400</c:v>
                </c:pt>
                <c:pt idx="68">
                  <c:v>41100</c:v>
                </c:pt>
                <c:pt idx="69">
                  <c:v>37700</c:v>
                </c:pt>
                <c:pt idx="70">
                  <c:v>33100</c:v>
                </c:pt>
                <c:pt idx="71">
                  <c:v>51500</c:v>
                </c:pt>
                <c:pt idx="72">
                  <c:v>61100</c:v>
                </c:pt>
                <c:pt idx="73">
                  <c:v>40700</c:v>
                </c:pt>
                <c:pt idx="74">
                  <c:v>40000</c:v>
                </c:pt>
              </c:numCache>
            </c:numRef>
          </c:val>
        </c:ser>
        <c:ser>
          <c:idx val="2"/>
          <c:order val="2"/>
          <c:tx>
            <c:strRef>
              <c:f>'訪日外国人の推移（全国）'!$A$79</c:f>
              <c:strCache>
                <c:ptCount val="1"/>
                <c:pt idx="0">
                  <c:v>マレーシア</c:v>
                </c:pt>
              </c:strCache>
            </c:strRef>
          </c:tx>
          <c:invertIfNegative val="0"/>
          <c:cat>
            <c:strRef>
              <c:f>'訪日外国人の推移（全国）'!$B$76:$BX$76</c:f>
              <c:strCache>
                <c:ptCount val="7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</c:strCache>
            </c:strRef>
          </c:cat>
          <c:val>
            <c:numRef>
              <c:f>'訪日外国人の推移（全国）'!$B$79:$BX$79</c:f>
              <c:numCache>
                <c:formatCode>General</c:formatCode>
                <c:ptCount val="75"/>
                <c:pt idx="0">
                  <c:v>6789</c:v>
                </c:pt>
                <c:pt idx="1">
                  <c:v>9133</c:v>
                </c:pt>
                <c:pt idx="2">
                  <c:v>5483</c:v>
                </c:pt>
                <c:pt idx="3">
                  <c:v>3462</c:v>
                </c:pt>
                <c:pt idx="4">
                  <c:v>4139</c:v>
                </c:pt>
                <c:pt idx="5">
                  <c:v>4683</c:v>
                </c:pt>
                <c:pt idx="6">
                  <c:v>5730</c:v>
                </c:pt>
                <c:pt idx="7">
                  <c:v>5219</c:v>
                </c:pt>
                <c:pt idx="8">
                  <c:v>8540</c:v>
                </c:pt>
                <c:pt idx="9">
                  <c:v>7042</c:v>
                </c:pt>
                <c:pt idx="10">
                  <c:v>7724</c:v>
                </c:pt>
                <c:pt idx="11">
                  <c:v>13572</c:v>
                </c:pt>
                <c:pt idx="12">
                  <c:v>8900</c:v>
                </c:pt>
                <c:pt idx="13">
                  <c:v>7369</c:v>
                </c:pt>
                <c:pt idx="14">
                  <c:v>11778</c:v>
                </c:pt>
                <c:pt idx="15">
                  <c:v>12244</c:v>
                </c:pt>
                <c:pt idx="16">
                  <c:v>12752</c:v>
                </c:pt>
                <c:pt idx="17">
                  <c:v>8447</c:v>
                </c:pt>
                <c:pt idx="18">
                  <c:v>7904</c:v>
                </c:pt>
                <c:pt idx="19">
                  <c:v>7729</c:v>
                </c:pt>
                <c:pt idx="20">
                  <c:v>9440</c:v>
                </c:pt>
                <c:pt idx="21">
                  <c:v>11334</c:v>
                </c:pt>
                <c:pt idx="22">
                  <c:v>15170</c:v>
                </c:pt>
                <c:pt idx="23">
                  <c:v>17221</c:v>
                </c:pt>
                <c:pt idx="24">
                  <c:v>7609</c:v>
                </c:pt>
                <c:pt idx="25">
                  <c:v>10982</c:v>
                </c:pt>
                <c:pt idx="26">
                  <c:v>13409</c:v>
                </c:pt>
                <c:pt idx="27">
                  <c:v>14716</c:v>
                </c:pt>
                <c:pt idx="28">
                  <c:v>15013</c:v>
                </c:pt>
                <c:pt idx="29">
                  <c:v>9802</c:v>
                </c:pt>
                <c:pt idx="30">
                  <c:v>9929</c:v>
                </c:pt>
                <c:pt idx="31">
                  <c:v>10951</c:v>
                </c:pt>
                <c:pt idx="32">
                  <c:v>11681</c:v>
                </c:pt>
                <c:pt idx="33">
                  <c:v>17760</c:v>
                </c:pt>
                <c:pt idx="34">
                  <c:v>26453</c:v>
                </c:pt>
                <c:pt idx="35">
                  <c:v>28524</c:v>
                </c:pt>
                <c:pt idx="36">
                  <c:v>13961</c:v>
                </c:pt>
                <c:pt idx="37">
                  <c:v>14109</c:v>
                </c:pt>
                <c:pt idx="38">
                  <c:v>23372</c:v>
                </c:pt>
                <c:pt idx="39">
                  <c:v>25166</c:v>
                </c:pt>
                <c:pt idx="40">
                  <c:v>22607</c:v>
                </c:pt>
                <c:pt idx="41">
                  <c:v>17029</c:v>
                </c:pt>
                <c:pt idx="42">
                  <c:v>16249</c:v>
                </c:pt>
                <c:pt idx="43">
                  <c:v>9900</c:v>
                </c:pt>
                <c:pt idx="44">
                  <c:v>16100</c:v>
                </c:pt>
                <c:pt idx="45">
                  <c:v>24000</c:v>
                </c:pt>
                <c:pt idx="46">
                  <c:v>27700</c:v>
                </c:pt>
                <c:pt idx="47">
                  <c:v>39300</c:v>
                </c:pt>
                <c:pt idx="48">
                  <c:v>12300</c:v>
                </c:pt>
                <c:pt idx="49">
                  <c:v>19300</c:v>
                </c:pt>
                <c:pt idx="50">
                  <c:v>28200</c:v>
                </c:pt>
                <c:pt idx="51">
                  <c:v>29600</c:v>
                </c:pt>
                <c:pt idx="52">
                  <c:v>25800</c:v>
                </c:pt>
                <c:pt idx="53">
                  <c:v>18500</c:v>
                </c:pt>
                <c:pt idx="54">
                  <c:v>20000</c:v>
                </c:pt>
                <c:pt idx="55">
                  <c:v>12300</c:v>
                </c:pt>
                <c:pt idx="56">
                  <c:v>21300</c:v>
                </c:pt>
                <c:pt idx="57">
                  <c:v>28500</c:v>
                </c:pt>
                <c:pt idx="58">
                  <c:v>39500</c:v>
                </c:pt>
                <c:pt idx="59">
                  <c:v>50300</c:v>
                </c:pt>
                <c:pt idx="60">
                  <c:v>19800</c:v>
                </c:pt>
                <c:pt idx="61">
                  <c:v>29900</c:v>
                </c:pt>
                <c:pt idx="62">
                  <c:v>38200</c:v>
                </c:pt>
                <c:pt idx="63">
                  <c:v>38000</c:v>
                </c:pt>
                <c:pt idx="64">
                  <c:v>36600</c:v>
                </c:pt>
                <c:pt idx="65">
                  <c:v>20900</c:v>
                </c:pt>
                <c:pt idx="66">
                  <c:v>25000</c:v>
                </c:pt>
                <c:pt idx="67">
                  <c:v>15500</c:v>
                </c:pt>
                <c:pt idx="68">
                  <c:v>25900</c:v>
                </c:pt>
                <c:pt idx="69">
                  <c:v>36700</c:v>
                </c:pt>
                <c:pt idx="70">
                  <c:v>44400</c:v>
                </c:pt>
                <c:pt idx="71">
                  <c:v>63300</c:v>
                </c:pt>
                <c:pt idx="72">
                  <c:v>34500</c:v>
                </c:pt>
                <c:pt idx="73">
                  <c:v>26700</c:v>
                </c:pt>
                <c:pt idx="74">
                  <c:v>43700</c:v>
                </c:pt>
              </c:numCache>
            </c:numRef>
          </c:val>
        </c:ser>
        <c:ser>
          <c:idx val="3"/>
          <c:order val="3"/>
          <c:tx>
            <c:strRef>
              <c:f>'訪日外国人の推移（全国）'!$A$80</c:f>
              <c:strCache>
                <c:ptCount val="1"/>
                <c:pt idx="0">
                  <c:v>タイ</c:v>
                </c:pt>
              </c:strCache>
            </c:strRef>
          </c:tx>
          <c:invertIfNegative val="0"/>
          <c:cat>
            <c:strRef>
              <c:f>'訪日外国人の推移（全国）'!$B$76:$BX$76</c:f>
              <c:strCache>
                <c:ptCount val="7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</c:strCache>
            </c:strRef>
          </c:cat>
          <c:val>
            <c:numRef>
              <c:f>'訪日外国人の推移（全国）'!$B$80:$BX$80</c:f>
              <c:numCache>
                <c:formatCode>General</c:formatCode>
                <c:ptCount val="75"/>
                <c:pt idx="0">
                  <c:v>11412</c:v>
                </c:pt>
                <c:pt idx="1">
                  <c:v>13597</c:v>
                </c:pt>
                <c:pt idx="2">
                  <c:v>11718</c:v>
                </c:pt>
                <c:pt idx="3">
                  <c:v>8001</c:v>
                </c:pt>
                <c:pt idx="4">
                  <c:v>8457</c:v>
                </c:pt>
                <c:pt idx="5">
                  <c:v>7507</c:v>
                </c:pt>
                <c:pt idx="6">
                  <c:v>12180</c:v>
                </c:pt>
                <c:pt idx="7">
                  <c:v>8631</c:v>
                </c:pt>
                <c:pt idx="8">
                  <c:v>13701</c:v>
                </c:pt>
                <c:pt idx="9">
                  <c:v>19517</c:v>
                </c:pt>
                <c:pt idx="10">
                  <c:v>11488</c:v>
                </c:pt>
                <c:pt idx="11">
                  <c:v>18760</c:v>
                </c:pt>
                <c:pt idx="12">
                  <c:v>12104</c:v>
                </c:pt>
                <c:pt idx="13">
                  <c:v>15351</c:v>
                </c:pt>
                <c:pt idx="14">
                  <c:v>26341</c:v>
                </c:pt>
                <c:pt idx="15">
                  <c:v>40976</c:v>
                </c:pt>
                <c:pt idx="16">
                  <c:v>24028</c:v>
                </c:pt>
                <c:pt idx="17">
                  <c:v>13618</c:v>
                </c:pt>
                <c:pt idx="18">
                  <c:v>16439</c:v>
                </c:pt>
                <c:pt idx="19">
                  <c:v>11810</c:v>
                </c:pt>
                <c:pt idx="20">
                  <c:v>18773</c:v>
                </c:pt>
                <c:pt idx="21">
                  <c:v>31700</c:v>
                </c:pt>
                <c:pt idx="22">
                  <c:v>24239</c:v>
                </c:pt>
                <c:pt idx="23">
                  <c:v>25571</c:v>
                </c:pt>
                <c:pt idx="24">
                  <c:v>16101</c:v>
                </c:pt>
                <c:pt idx="25">
                  <c:v>19890</c:v>
                </c:pt>
                <c:pt idx="26">
                  <c:v>44848</c:v>
                </c:pt>
                <c:pt idx="27">
                  <c:v>60212</c:v>
                </c:pt>
                <c:pt idx="28">
                  <c:v>40263</c:v>
                </c:pt>
                <c:pt idx="29">
                  <c:v>20502</c:v>
                </c:pt>
                <c:pt idx="30">
                  <c:v>30189</c:v>
                </c:pt>
                <c:pt idx="31">
                  <c:v>23849</c:v>
                </c:pt>
                <c:pt idx="32">
                  <c:v>29278</c:v>
                </c:pt>
                <c:pt idx="33">
                  <c:v>61306</c:v>
                </c:pt>
                <c:pt idx="34">
                  <c:v>51185</c:v>
                </c:pt>
                <c:pt idx="35">
                  <c:v>56109</c:v>
                </c:pt>
                <c:pt idx="36">
                  <c:v>27161</c:v>
                </c:pt>
                <c:pt idx="37">
                  <c:v>34334</c:v>
                </c:pt>
                <c:pt idx="38">
                  <c:v>71122</c:v>
                </c:pt>
                <c:pt idx="39">
                  <c:v>99396</c:v>
                </c:pt>
                <c:pt idx="40">
                  <c:v>62254</c:v>
                </c:pt>
                <c:pt idx="41">
                  <c:v>36323</c:v>
                </c:pt>
                <c:pt idx="42">
                  <c:v>42891</c:v>
                </c:pt>
                <c:pt idx="43">
                  <c:v>29400</c:v>
                </c:pt>
                <c:pt idx="44">
                  <c:v>31100</c:v>
                </c:pt>
                <c:pt idx="45">
                  <c:v>79400</c:v>
                </c:pt>
                <c:pt idx="46">
                  <c:v>68000</c:v>
                </c:pt>
                <c:pt idx="47">
                  <c:v>76300</c:v>
                </c:pt>
                <c:pt idx="48">
                  <c:v>44800</c:v>
                </c:pt>
                <c:pt idx="49">
                  <c:v>44000</c:v>
                </c:pt>
                <c:pt idx="50">
                  <c:v>92400</c:v>
                </c:pt>
                <c:pt idx="51">
                  <c:v>117900</c:v>
                </c:pt>
                <c:pt idx="52">
                  <c:v>81000</c:v>
                </c:pt>
                <c:pt idx="53">
                  <c:v>43400</c:v>
                </c:pt>
                <c:pt idx="54">
                  <c:v>51900</c:v>
                </c:pt>
                <c:pt idx="55">
                  <c:v>31300</c:v>
                </c:pt>
                <c:pt idx="56">
                  <c:v>34400</c:v>
                </c:pt>
                <c:pt idx="57">
                  <c:v>86000</c:v>
                </c:pt>
                <c:pt idx="58">
                  <c:v>76100</c:v>
                </c:pt>
                <c:pt idx="59">
                  <c:v>93500</c:v>
                </c:pt>
                <c:pt idx="60">
                  <c:v>61100</c:v>
                </c:pt>
                <c:pt idx="61">
                  <c:v>61300</c:v>
                </c:pt>
                <c:pt idx="62">
                  <c:v>99700</c:v>
                </c:pt>
                <c:pt idx="63">
                  <c:v>131000</c:v>
                </c:pt>
                <c:pt idx="64">
                  <c:v>84900</c:v>
                </c:pt>
                <c:pt idx="65">
                  <c:v>47900</c:v>
                </c:pt>
                <c:pt idx="66">
                  <c:v>61300</c:v>
                </c:pt>
                <c:pt idx="67">
                  <c:v>34700</c:v>
                </c:pt>
                <c:pt idx="68">
                  <c:v>44700</c:v>
                </c:pt>
                <c:pt idx="69">
                  <c:v>98300</c:v>
                </c:pt>
                <c:pt idx="70">
                  <c:v>80300</c:v>
                </c:pt>
                <c:pt idx="71">
                  <c:v>96400</c:v>
                </c:pt>
                <c:pt idx="72">
                  <c:v>65200</c:v>
                </c:pt>
                <c:pt idx="73">
                  <c:v>75100</c:v>
                </c:pt>
                <c:pt idx="74">
                  <c:v>111500</c:v>
                </c:pt>
              </c:numCache>
            </c:numRef>
          </c:val>
        </c:ser>
        <c:ser>
          <c:idx val="4"/>
          <c:order val="4"/>
          <c:tx>
            <c:strRef>
              <c:f>'訪日外国人の推移（全国）'!$A$81</c:f>
              <c:strCache>
                <c:ptCount val="1"/>
                <c:pt idx="0">
                  <c:v>シンガポール</c:v>
                </c:pt>
              </c:strCache>
            </c:strRef>
          </c:tx>
          <c:invertIfNegative val="0"/>
          <c:cat>
            <c:strRef>
              <c:f>'訪日外国人の推移（全国）'!$B$76:$BX$76</c:f>
              <c:strCache>
                <c:ptCount val="7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</c:strCache>
            </c:strRef>
          </c:cat>
          <c:val>
            <c:numRef>
              <c:f>'訪日外国人の推移（全国）'!$B$81:$BX$81</c:f>
              <c:numCache>
                <c:formatCode>General</c:formatCode>
                <c:ptCount val="75"/>
                <c:pt idx="0">
                  <c:v>9034</c:v>
                </c:pt>
                <c:pt idx="1">
                  <c:v>12474</c:v>
                </c:pt>
                <c:pt idx="2">
                  <c:v>6290</c:v>
                </c:pt>
                <c:pt idx="3">
                  <c:v>2360</c:v>
                </c:pt>
                <c:pt idx="4">
                  <c:v>6999</c:v>
                </c:pt>
                <c:pt idx="5">
                  <c:v>8947</c:v>
                </c:pt>
                <c:pt idx="6">
                  <c:v>7870</c:v>
                </c:pt>
                <c:pt idx="7">
                  <c:v>5502</c:v>
                </c:pt>
                <c:pt idx="8">
                  <c:v>7671</c:v>
                </c:pt>
                <c:pt idx="9">
                  <c:v>8787</c:v>
                </c:pt>
                <c:pt idx="10">
                  <c:v>12552</c:v>
                </c:pt>
                <c:pt idx="11">
                  <c:v>22868</c:v>
                </c:pt>
                <c:pt idx="12">
                  <c:v>8991</c:v>
                </c:pt>
                <c:pt idx="13">
                  <c:v>7725</c:v>
                </c:pt>
                <c:pt idx="14">
                  <c:v>11616</c:v>
                </c:pt>
                <c:pt idx="15">
                  <c:v>12821</c:v>
                </c:pt>
                <c:pt idx="16">
                  <c:v>13000</c:v>
                </c:pt>
                <c:pt idx="17">
                  <c:v>13228</c:v>
                </c:pt>
                <c:pt idx="18">
                  <c:v>8390</c:v>
                </c:pt>
                <c:pt idx="19">
                  <c:v>5870</c:v>
                </c:pt>
                <c:pt idx="20">
                  <c:v>8017</c:v>
                </c:pt>
                <c:pt idx="21">
                  <c:v>10263</c:v>
                </c:pt>
                <c:pt idx="22">
                  <c:v>14792</c:v>
                </c:pt>
                <c:pt idx="23">
                  <c:v>27450</c:v>
                </c:pt>
                <c:pt idx="24">
                  <c:v>7109</c:v>
                </c:pt>
                <c:pt idx="25">
                  <c:v>10134</c:v>
                </c:pt>
                <c:pt idx="26">
                  <c:v>13409</c:v>
                </c:pt>
                <c:pt idx="27">
                  <c:v>14583</c:v>
                </c:pt>
                <c:pt idx="28">
                  <c:v>16334</c:v>
                </c:pt>
                <c:pt idx="29">
                  <c:v>21735</c:v>
                </c:pt>
                <c:pt idx="30">
                  <c:v>11248</c:v>
                </c:pt>
                <c:pt idx="31">
                  <c:v>8831</c:v>
                </c:pt>
                <c:pt idx="32">
                  <c:v>11597</c:v>
                </c:pt>
                <c:pt idx="33">
                  <c:v>16146</c:v>
                </c:pt>
                <c:pt idx="34">
                  <c:v>20003</c:v>
                </c:pt>
                <c:pt idx="35">
                  <c:v>38151</c:v>
                </c:pt>
                <c:pt idx="36">
                  <c:v>10888</c:v>
                </c:pt>
                <c:pt idx="37">
                  <c:v>10370</c:v>
                </c:pt>
                <c:pt idx="38">
                  <c:v>16378</c:v>
                </c:pt>
                <c:pt idx="39">
                  <c:v>18662</c:v>
                </c:pt>
                <c:pt idx="40">
                  <c:v>18256</c:v>
                </c:pt>
                <c:pt idx="41">
                  <c:v>23298</c:v>
                </c:pt>
                <c:pt idx="42">
                  <c:v>13047</c:v>
                </c:pt>
                <c:pt idx="43">
                  <c:v>8300</c:v>
                </c:pt>
                <c:pt idx="44">
                  <c:v>14100</c:v>
                </c:pt>
                <c:pt idx="45">
                  <c:v>20100</c:v>
                </c:pt>
                <c:pt idx="46">
                  <c:v>26700</c:v>
                </c:pt>
                <c:pt idx="47">
                  <c:v>47800</c:v>
                </c:pt>
                <c:pt idx="48">
                  <c:v>11800</c:v>
                </c:pt>
                <c:pt idx="49">
                  <c:v>16300</c:v>
                </c:pt>
                <c:pt idx="50">
                  <c:v>23100</c:v>
                </c:pt>
                <c:pt idx="51">
                  <c:v>24800</c:v>
                </c:pt>
                <c:pt idx="52">
                  <c:v>24600</c:v>
                </c:pt>
                <c:pt idx="53">
                  <c:v>29200</c:v>
                </c:pt>
                <c:pt idx="54">
                  <c:v>17200</c:v>
                </c:pt>
                <c:pt idx="55">
                  <c:v>12600</c:v>
                </c:pt>
                <c:pt idx="56">
                  <c:v>18700</c:v>
                </c:pt>
                <c:pt idx="57">
                  <c:v>25200</c:v>
                </c:pt>
                <c:pt idx="58">
                  <c:v>38200</c:v>
                </c:pt>
                <c:pt idx="59">
                  <c:v>67000</c:v>
                </c:pt>
                <c:pt idx="60">
                  <c:v>15100</c:v>
                </c:pt>
                <c:pt idx="61">
                  <c:v>20400</c:v>
                </c:pt>
                <c:pt idx="62">
                  <c:v>33000</c:v>
                </c:pt>
                <c:pt idx="63">
                  <c:v>30600</c:v>
                </c:pt>
                <c:pt idx="64">
                  <c:v>29300</c:v>
                </c:pt>
                <c:pt idx="65">
                  <c:v>32600</c:v>
                </c:pt>
                <c:pt idx="66">
                  <c:v>18000</c:v>
                </c:pt>
                <c:pt idx="67">
                  <c:v>12100</c:v>
                </c:pt>
                <c:pt idx="68">
                  <c:v>21900</c:v>
                </c:pt>
                <c:pt idx="69">
                  <c:v>29900</c:v>
                </c:pt>
                <c:pt idx="70">
                  <c:v>43300</c:v>
                </c:pt>
                <c:pt idx="71">
                  <c:v>75900</c:v>
                </c:pt>
                <c:pt idx="72">
                  <c:v>20400</c:v>
                </c:pt>
                <c:pt idx="73">
                  <c:v>17600</c:v>
                </c:pt>
                <c:pt idx="74">
                  <c:v>33800</c:v>
                </c:pt>
              </c:numCache>
            </c:numRef>
          </c:val>
        </c:ser>
        <c:ser>
          <c:idx val="5"/>
          <c:order val="5"/>
          <c:tx>
            <c:strRef>
              <c:f>'訪日外国人の推移（全国）'!$A$82</c:f>
              <c:strCache>
                <c:ptCount val="1"/>
                <c:pt idx="0">
                  <c:v>香港</c:v>
                </c:pt>
              </c:strCache>
            </c:strRef>
          </c:tx>
          <c:invertIfNegative val="0"/>
          <c:cat>
            <c:strRef>
              <c:f>'訪日外国人の推移（全国）'!$B$76:$BX$76</c:f>
              <c:strCache>
                <c:ptCount val="7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</c:strCache>
            </c:strRef>
          </c:cat>
          <c:val>
            <c:numRef>
              <c:f>'訪日外国人の推移（全国）'!$B$82:$BX$82</c:f>
              <c:numCache>
                <c:formatCode>General</c:formatCode>
                <c:ptCount val="75"/>
                <c:pt idx="0">
                  <c:v>34410</c:v>
                </c:pt>
                <c:pt idx="1">
                  <c:v>49311</c:v>
                </c:pt>
                <c:pt idx="2">
                  <c:v>14116</c:v>
                </c:pt>
                <c:pt idx="3">
                  <c:v>5774</c:v>
                </c:pt>
                <c:pt idx="4">
                  <c:v>11584</c:v>
                </c:pt>
                <c:pt idx="5">
                  <c:v>28522</c:v>
                </c:pt>
                <c:pt idx="6">
                  <c:v>40524</c:v>
                </c:pt>
                <c:pt idx="7">
                  <c:v>38436</c:v>
                </c:pt>
                <c:pt idx="8">
                  <c:v>28507</c:v>
                </c:pt>
                <c:pt idx="9">
                  <c:v>35468</c:v>
                </c:pt>
                <c:pt idx="10">
                  <c:v>33711</c:v>
                </c:pt>
                <c:pt idx="11">
                  <c:v>44502</c:v>
                </c:pt>
                <c:pt idx="12">
                  <c:v>48477</c:v>
                </c:pt>
                <c:pt idx="13">
                  <c:v>28762</c:v>
                </c:pt>
                <c:pt idx="14">
                  <c:v>36714</c:v>
                </c:pt>
                <c:pt idx="15">
                  <c:v>44241</c:v>
                </c:pt>
                <c:pt idx="16">
                  <c:v>32506</c:v>
                </c:pt>
                <c:pt idx="17">
                  <c:v>44190</c:v>
                </c:pt>
                <c:pt idx="18">
                  <c:v>51465</c:v>
                </c:pt>
                <c:pt idx="19">
                  <c:v>44337</c:v>
                </c:pt>
                <c:pt idx="20">
                  <c:v>36352</c:v>
                </c:pt>
                <c:pt idx="21">
                  <c:v>33819</c:v>
                </c:pt>
                <c:pt idx="22">
                  <c:v>36210</c:v>
                </c:pt>
                <c:pt idx="23">
                  <c:v>44641</c:v>
                </c:pt>
                <c:pt idx="24">
                  <c:v>31237</c:v>
                </c:pt>
                <c:pt idx="25">
                  <c:v>56539</c:v>
                </c:pt>
                <c:pt idx="26">
                  <c:v>59405</c:v>
                </c:pt>
                <c:pt idx="27">
                  <c:v>55040</c:v>
                </c:pt>
                <c:pt idx="28">
                  <c:v>59182</c:v>
                </c:pt>
                <c:pt idx="29">
                  <c:v>74711</c:v>
                </c:pt>
                <c:pt idx="30">
                  <c:v>85335</c:v>
                </c:pt>
                <c:pt idx="31">
                  <c:v>71767</c:v>
                </c:pt>
                <c:pt idx="32">
                  <c:v>55379</c:v>
                </c:pt>
                <c:pt idx="33">
                  <c:v>62433</c:v>
                </c:pt>
                <c:pt idx="34">
                  <c:v>62679</c:v>
                </c:pt>
                <c:pt idx="35">
                  <c:v>72174</c:v>
                </c:pt>
                <c:pt idx="36">
                  <c:v>63503</c:v>
                </c:pt>
                <c:pt idx="37">
                  <c:v>64809</c:v>
                </c:pt>
                <c:pt idx="38">
                  <c:v>64482</c:v>
                </c:pt>
                <c:pt idx="39">
                  <c:v>79357</c:v>
                </c:pt>
                <c:pt idx="40">
                  <c:v>70804</c:v>
                </c:pt>
                <c:pt idx="41">
                  <c:v>78129</c:v>
                </c:pt>
                <c:pt idx="42">
                  <c:v>91224</c:v>
                </c:pt>
                <c:pt idx="43">
                  <c:v>74900</c:v>
                </c:pt>
                <c:pt idx="44">
                  <c:v>69800</c:v>
                </c:pt>
                <c:pt idx="45">
                  <c:v>77300</c:v>
                </c:pt>
                <c:pt idx="46">
                  <c:v>85200</c:v>
                </c:pt>
                <c:pt idx="47">
                  <c:v>106200</c:v>
                </c:pt>
                <c:pt idx="48">
                  <c:v>87700</c:v>
                </c:pt>
                <c:pt idx="49">
                  <c:v>109400</c:v>
                </c:pt>
                <c:pt idx="50">
                  <c:v>117200</c:v>
                </c:pt>
                <c:pt idx="51">
                  <c:v>119600</c:v>
                </c:pt>
                <c:pt idx="52">
                  <c:v>120600</c:v>
                </c:pt>
                <c:pt idx="53">
                  <c:v>137000</c:v>
                </c:pt>
                <c:pt idx="54">
                  <c:v>158700</c:v>
                </c:pt>
                <c:pt idx="55">
                  <c:v>141500</c:v>
                </c:pt>
                <c:pt idx="56">
                  <c:v>115200</c:v>
                </c:pt>
                <c:pt idx="57">
                  <c:v>129100</c:v>
                </c:pt>
                <c:pt idx="58">
                  <c:v>130800</c:v>
                </c:pt>
                <c:pt idx="59">
                  <c:v>157400</c:v>
                </c:pt>
                <c:pt idx="60">
                  <c:v>125000</c:v>
                </c:pt>
                <c:pt idx="61">
                  <c:v>151800</c:v>
                </c:pt>
                <c:pt idx="62">
                  <c:v>161000</c:v>
                </c:pt>
                <c:pt idx="63">
                  <c:v>127200</c:v>
                </c:pt>
                <c:pt idx="64">
                  <c:v>140000</c:v>
                </c:pt>
                <c:pt idx="65">
                  <c:v>163100</c:v>
                </c:pt>
                <c:pt idx="66">
                  <c:v>184600</c:v>
                </c:pt>
                <c:pt idx="67">
                  <c:v>159300</c:v>
                </c:pt>
                <c:pt idx="68">
                  <c:v>130900</c:v>
                </c:pt>
                <c:pt idx="69">
                  <c:v>154000</c:v>
                </c:pt>
                <c:pt idx="70">
                  <c:v>152300</c:v>
                </c:pt>
                <c:pt idx="71">
                  <c:v>189800</c:v>
                </c:pt>
                <c:pt idx="72">
                  <c:v>185500</c:v>
                </c:pt>
                <c:pt idx="73">
                  <c:v>140600</c:v>
                </c:pt>
                <c:pt idx="74">
                  <c:v>164500</c:v>
                </c:pt>
              </c:numCache>
            </c:numRef>
          </c:val>
        </c:ser>
        <c:ser>
          <c:idx val="6"/>
          <c:order val="6"/>
          <c:tx>
            <c:strRef>
              <c:f>'訪日外国人の推移（全国）'!$A$83</c:f>
              <c:strCache>
                <c:ptCount val="1"/>
                <c:pt idx="0">
                  <c:v>台湾</c:v>
                </c:pt>
              </c:strCache>
            </c:strRef>
          </c:tx>
          <c:invertIfNegative val="0"/>
          <c:cat>
            <c:strRef>
              <c:f>'訪日外国人の推移（全国）'!$B$76:$BX$76</c:f>
              <c:strCache>
                <c:ptCount val="7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</c:strCache>
            </c:strRef>
          </c:cat>
          <c:val>
            <c:numRef>
              <c:f>'訪日外国人の推移（全国）'!$B$83:$BX$83</c:f>
              <c:numCache>
                <c:formatCode>General</c:formatCode>
                <c:ptCount val="75"/>
                <c:pt idx="0">
                  <c:v>97115</c:v>
                </c:pt>
                <c:pt idx="1">
                  <c:v>93446</c:v>
                </c:pt>
                <c:pt idx="2">
                  <c:v>42095</c:v>
                </c:pt>
                <c:pt idx="3">
                  <c:v>35800</c:v>
                </c:pt>
                <c:pt idx="4">
                  <c:v>67958</c:v>
                </c:pt>
                <c:pt idx="5">
                  <c:v>87693</c:v>
                </c:pt>
                <c:pt idx="6">
                  <c:v>113460</c:v>
                </c:pt>
                <c:pt idx="7">
                  <c:v>99126</c:v>
                </c:pt>
                <c:pt idx="8">
                  <c:v>84756</c:v>
                </c:pt>
                <c:pt idx="9">
                  <c:v>108403</c:v>
                </c:pt>
                <c:pt idx="10">
                  <c:v>86207</c:v>
                </c:pt>
                <c:pt idx="11">
                  <c:v>77915</c:v>
                </c:pt>
                <c:pt idx="12">
                  <c:v>125029</c:v>
                </c:pt>
                <c:pt idx="13">
                  <c:v>86275</c:v>
                </c:pt>
                <c:pt idx="14">
                  <c:v>92143</c:v>
                </c:pt>
                <c:pt idx="15">
                  <c:v>138855</c:v>
                </c:pt>
                <c:pt idx="16">
                  <c:v>121055</c:v>
                </c:pt>
                <c:pt idx="17">
                  <c:v>125834</c:v>
                </c:pt>
                <c:pt idx="18">
                  <c:v>160349</c:v>
                </c:pt>
                <c:pt idx="19">
                  <c:v>128667</c:v>
                </c:pt>
                <c:pt idx="20">
                  <c:v>118113</c:v>
                </c:pt>
                <c:pt idx="21">
                  <c:v>135161</c:v>
                </c:pt>
                <c:pt idx="22">
                  <c:v>123292</c:v>
                </c:pt>
                <c:pt idx="23">
                  <c:v>111015</c:v>
                </c:pt>
                <c:pt idx="24">
                  <c:v>111345</c:v>
                </c:pt>
                <c:pt idx="25">
                  <c:v>150273</c:v>
                </c:pt>
                <c:pt idx="26">
                  <c:v>147438</c:v>
                </c:pt>
                <c:pt idx="27">
                  <c:v>197932</c:v>
                </c:pt>
                <c:pt idx="28">
                  <c:v>195715</c:v>
                </c:pt>
                <c:pt idx="29">
                  <c:v>226974</c:v>
                </c:pt>
                <c:pt idx="30">
                  <c:v>238502</c:v>
                </c:pt>
                <c:pt idx="31">
                  <c:v>194944</c:v>
                </c:pt>
                <c:pt idx="32">
                  <c:v>206844</c:v>
                </c:pt>
                <c:pt idx="33">
                  <c:v>213501</c:v>
                </c:pt>
                <c:pt idx="34">
                  <c:v>177949</c:v>
                </c:pt>
                <c:pt idx="35">
                  <c:v>149404</c:v>
                </c:pt>
                <c:pt idx="36">
                  <c:v>196923</c:v>
                </c:pt>
                <c:pt idx="37">
                  <c:v>191235</c:v>
                </c:pt>
                <c:pt idx="38">
                  <c:v>208610</c:v>
                </c:pt>
                <c:pt idx="39">
                  <c:v>257894</c:v>
                </c:pt>
                <c:pt idx="40">
                  <c:v>281997</c:v>
                </c:pt>
                <c:pt idx="41">
                  <c:v>254274</c:v>
                </c:pt>
                <c:pt idx="42">
                  <c:v>279316</c:v>
                </c:pt>
                <c:pt idx="43">
                  <c:v>229900</c:v>
                </c:pt>
                <c:pt idx="44">
                  <c:v>220800</c:v>
                </c:pt>
                <c:pt idx="45">
                  <c:v>260300</c:v>
                </c:pt>
                <c:pt idx="46">
                  <c:v>236500</c:v>
                </c:pt>
                <c:pt idx="47">
                  <c:v>212000</c:v>
                </c:pt>
                <c:pt idx="48">
                  <c:v>217000</c:v>
                </c:pt>
                <c:pt idx="49">
                  <c:v>277600</c:v>
                </c:pt>
                <c:pt idx="50">
                  <c:v>277900</c:v>
                </c:pt>
                <c:pt idx="51">
                  <c:v>335100</c:v>
                </c:pt>
                <c:pt idx="52">
                  <c:v>339700</c:v>
                </c:pt>
                <c:pt idx="53">
                  <c:v>345200</c:v>
                </c:pt>
                <c:pt idx="54">
                  <c:v>361700</c:v>
                </c:pt>
                <c:pt idx="55">
                  <c:v>313900</c:v>
                </c:pt>
                <c:pt idx="56">
                  <c:v>302900</c:v>
                </c:pt>
                <c:pt idx="57">
                  <c:v>343600</c:v>
                </c:pt>
                <c:pt idx="58">
                  <c:v>296500</c:v>
                </c:pt>
                <c:pt idx="59">
                  <c:v>265800</c:v>
                </c:pt>
                <c:pt idx="60">
                  <c:v>321000</c:v>
                </c:pt>
                <c:pt idx="61">
                  <c:v>349000</c:v>
                </c:pt>
                <c:pt idx="62">
                  <c:v>328400</c:v>
                </c:pt>
                <c:pt idx="63">
                  <c:v>384200</c:v>
                </c:pt>
                <c:pt idx="64">
                  <c:v>375500</c:v>
                </c:pt>
                <c:pt idx="65">
                  <c:v>397800</c:v>
                </c:pt>
                <c:pt idx="66">
                  <c:v>397000</c:v>
                </c:pt>
                <c:pt idx="67">
                  <c:v>333200</c:v>
                </c:pt>
                <c:pt idx="68">
                  <c:v>347500</c:v>
                </c:pt>
                <c:pt idx="69">
                  <c:v>354500</c:v>
                </c:pt>
                <c:pt idx="70">
                  <c:v>300700</c:v>
                </c:pt>
                <c:pt idx="71">
                  <c:v>278700</c:v>
                </c:pt>
                <c:pt idx="72">
                  <c:v>350800</c:v>
                </c:pt>
                <c:pt idx="73">
                  <c:v>343000</c:v>
                </c:pt>
                <c:pt idx="74">
                  <c:v>339900</c:v>
                </c:pt>
              </c:numCache>
            </c:numRef>
          </c:val>
        </c:ser>
        <c:ser>
          <c:idx val="7"/>
          <c:order val="7"/>
          <c:tx>
            <c:strRef>
              <c:f>'訪日外国人の推移（全国）'!$A$84</c:f>
              <c:strCache>
                <c:ptCount val="1"/>
                <c:pt idx="0">
                  <c:v>韓国</c:v>
                </c:pt>
              </c:strCache>
            </c:strRef>
          </c:tx>
          <c:invertIfNegative val="0"/>
          <c:cat>
            <c:strRef>
              <c:f>'訪日外国人の推移（全国）'!$B$76:$BX$76</c:f>
              <c:strCache>
                <c:ptCount val="7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</c:strCache>
            </c:strRef>
          </c:cat>
          <c:val>
            <c:numRef>
              <c:f>'訪日外国人の推移（全国）'!$B$84:$BX$84</c:f>
              <c:numCache>
                <c:formatCode>General</c:formatCode>
                <c:ptCount val="75"/>
                <c:pt idx="0">
                  <c:v>268368</c:v>
                </c:pt>
                <c:pt idx="1">
                  <c:v>231640</c:v>
                </c:pt>
                <c:pt idx="2">
                  <c:v>89121</c:v>
                </c:pt>
                <c:pt idx="3">
                  <c:v>63790</c:v>
                </c:pt>
                <c:pt idx="4">
                  <c:v>84014</c:v>
                </c:pt>
                <c:pt idx="5">
                  <c:v>103817</c:v>
                </c:pt>
                <c:pt idx="6">
                  <c:v>140053</c:v>
                </c:pt>
                <c:pt idx="7">
                  <c:v>147030</c:v>
                </c:pt>
                <c:pt idx="8">
                  <c:v>122436</c:v>
                </c:pt>
                <c:pt idx="9">
                  <c:v>132259</c:v>
                </c:pt>
                <c:pt idx="10">
                  <c:v>134009</c:v>
                </c:pt>
                <c:pt idx="11">
                  <c:v>141536</c:v>
                </c:pt>
                <c:pt idx="12">
                  <c:v>173397</c:v>
                </c:pt>
                <c:pt idx="13">
                  <c:v>169206</c:v>
                </c:pt>
                <c:pt idx="14">
                  <c:v>150615</c:v>
                </c:pt>
                <c:pt idx="15">
                  <c:v>152722</c:v>
                </c:pt>
                <c:pt idx="16">
                  <c:v>157398</c:v>
                </c:pt>
                <c:pt idx="17">
                  <c:v>152160</c:v>
                </c:pt>
                <c:pt idx="18">
                  <c:v>189687</c:v>
                </c:pt>
                <c:pt idx="19">
                  <c:v>201733</c:v>
                </c:pt>
                <c:pt idx="20">
                  <c:v>145707</c:v>
                </c:pt>
                <c:pt idx="21">
                  <c:v>168136</c:v>
                </c:pt>
                <c:pt idx="22">
                  <c:v>183536</c:v>
                </c:pt>
                <c:pt idx="23">
                  <c:v>199950</c:v>
                </c:pt>
                <c:pt idx="24">
                  <c:v>234456</c:v>
                </c:pt>
                <c:pt idx="25">
                  <c:v>234390</c:v>
                </c:pt>
                <c:pt idx="26">
                  <c:v>206946</c:v>
                </c:pt>
                <c:pt idx="27">
                  <c:v>204220</c:v>
                </c:pt>
                <c:pt idx="28">
                  <c:v>228670</c:v>
                </c:pt>
                <c:pt idx="29">
                  <c:v>211465</c:v>
                </c:pt>
                <c:pt idx="30">
                  <c:v>243992</c:v>
                </c:pt>
                <c:pt idx="31">
                  <c:v>215498</c:v>
                </c:pt>
                <c:pt idx="32">
                  <c:v>164499</c:v>
                </c:pt>
                <c:pt idx="33">
                  <c:v>158273</c:v>
                </c:pt>
                <c:pt idx="34">
                  <c:v>170901</c:v>
                </c:pt>
                <c:pt idx="35">
                  <c:v>182846</c:v>
                </c:pt>
                <c:pt idx="36">
                  <c:v>255517</c:v>
                </c:pt>
                <c:pt idx="37">
                  <c:v>231502</c:v>
                </c:pt>
                <c:pt idx="38">
                  <c:v>192078</c:v>
                </c:pt>
                <c:pt idx="39">
                  <c:v>193998</c:v>
                </c:pt>
                <c:pt idx="40">
                  <c:v>195263</c:v>
                </c:pt>
                <c:pt idx="41">
                  <c:v>207588</c:v>
                </c:pt>
                <c:pt idx="42">
                  <c:v>250741</c:v>
                </c:pt>
                <c:pt idx="43">
                  <c:v>251400</c:v>
                </c:pt>
                <c:pt idx="44">
                  <c:v>217700</c:v>
                </c:pt>
                <c:pt idx="45">
                  <c:v>249600</c:v>
                </c:pt>
                <c:pt idx="46">
                  <c:v>239000</c:v>
                </c:pt>
                <c:pt idx="47">
                  <c:v>270900</c:v>
                </c:pt>
                <c:pt idx="48">
                  <c:v>358100</c:v>
                </c:pt>
                <c:pt idx="49">
                  <c:v>321600</c:v>
                </c:pt>
                <c:pt idx="50">
                  <c:v>268200</c:v>
                </c:pt>
                <c:pt idx="51">
                  <c:v>304600</c:v>
                </c:pt>
                <c:pt idx="52">
                  <c:v>315400</c:v>
                </c:pt>
                <c:pt idx="53">
                  <c:v>251500</c:v>
                </c:pt>
                <c:pt idx="54">
                  <c:v>343800</c:v>
                </c:pt>
                <c:pt idx="55">
                  <c:v>391000</c:v>
                </c:pt>
                <c:pt idx="56">
                  <c:v>301700</c:v>
                </c:pt>
                <c:pt idx="57">
                  <c:v>370800</c:v>
                </c:pt>
                <c:pt idx="58">
                  <c:v>359800</c:v>
                </c:pt>
                <c:pt idx="59">
                  <c:v>415700</c:v>
                </c:pt>
                <c:pt idx="60">
                  <c:v>514900</c:v>
                </c:pt>
                <c:pt idx="61">
                  <c:v>490800</c:v>
                </c:pt>
                <c:pt idx="62">
                  <c:v>374100</c:v>
                </c:pt>
                <c:pt idx="63">
                  <c:v>353700</c:v>
                </c:pt>
                <c:pt idx="64">
                  <c:v>302100</c:v>
                </c:pt>
                <c:pt idx="65">
                  <c:v>347400</c:v>
                </c:pt>
                <c:pt idx="66">
                  <c:v>447000</c:v>
                </c:pt>
                <c:pt idx="67">
                  <c:v>458900</c:v>
                </c:pt>
                <c:pt idx="68">
                  <c:v>430600</c:v>
                </c:pt>
                <c:pt idx="69">
                  <c:v>449600</c:v>
                </c:pt>
                <c:pt idx="70">
                  <c:v>426900</c:v>
                </c:pt>
                <c:pt idx="71">
                  <c:v>494400</c:v>
                </c:pt>
                <c:pt idx="72">
                  <c:v>625400</c:v>
                </c:pt>
                <c:pt idx="73">
                  <c:v>600000</c:v>
                </c:pt>
                <c:pt idx="74">
                  <c:v>488400</c:v>
                </c:pt>
              </c:numCache>
            </c:numRef>
          </c:val>
        </c:ser>
        <c:ser>
          <c:idx val="8"/>
          <c:order val="8"/>
          <c:tx>
            <c:strRef>
              <c:f>'訪日外国人の推移（全国）'!$A$85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strRef>
              <c:f>'訪日外国人の推移（全国）'!$B$76:$BX$76</c:f>
              <c:strCache>
                <c:ptCount val="7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</c:strCache>
            </c:strRef>
          </c:cat>
          <c:val>
            <c:numRef>
              <c:f>'訪日外国人の推移（全国）'!$B$85:$BX$85</c:f>
              <c:numCache>
                <c:formatCode>General</c:formatCode>
                <c:ptCount val="75"/>
                <c:pt idx="0">
                  <c:v>99131</c:v>
                </c:pt>
                <c:pt idx="1">
                  <c:v>105362</c:v>
                </c:pt>
                <c:pt idx="2">
                  <c:v>6245</c:v>
                </c:pt>
                <c:pt idx="3">
                  <c:v>76164</c:v>
                </c:pt>
                <c:pt idx="4">
                  <c:v>58608</c:v>
                </c:pt>
                <c:pt idx="5">
                  <c:v>61419</c:v>
                </c:pt>
                <c:pt idx="6">
                  <c:v>86963</c:v>
                </c:pt>
                <c:pt idx="7">
                  <c:v>102640</c:v>
                </c:pt>
                <c:pt idx="8">
                  <c:v>112498</c:v>
                </c:pt>
                <c:pt idx="9">
                  <c:v>106174</c:v>
                </c:pt>
                <c:pt idx="10">
                  <c:v>92154</c:v>
                </c:pt>
                <c:pt idx="11">
                  <c:v>79688</c:v>
                </c:pt>
                <c:pt idx="12">
                  <c:v>138351</c:v>
                </c:pt>
                <c:pt idx="13">
                  <c:v>82667</c:v>
                </c:pt>
                <c:pt idx="14">
                  <c:v>130293</c:v>
                </c:pt>
                <c:pt idx="15">
                  <c:v>149542</c:v>
                </c:pt>
                <c:pt idx="16">
                  <c:v>113349</c:v>
                </c:pt>
                <c:pt idx="17">
                  <c:v>125943</c:v>
                </c:pt>
                <c:pt idx="18">
                  <c:v>204152</c:v>
                </c:pt>
                <c:pt idx="19">
                  <c:v>190143</c:v>
                </c:pt>
                <c:pt idx="20">
                  <c:v>121550</c:v>
                </c:pt>
                <c:pt idx="21">
                  <c:v>69631</c:v>
                </c:pt>
                <c:pt idx="22">
                  <c:v>51898</c:v>
                </c:pt>
                <c:pt idx="23">
                  <c:v>52336</c:v>
                </c:pt>
                <c:pt idx="24">
                  <c:v>72301</c:v>
                </c:pt>
                <c:pt idx="25">
                  <c:v>80903</c:v>
                </c:pt>
                <c:pt idx="26">
                  <c:v>102265</c:v>
                </c:pt>
                <c:pt idx="27">
                  <c:v>100160</c:v>
                </c:pt>
                <c:pt idx="28">
                  <c:v>81571</c:v>
                </c:pt>
                <c:pt idx="29">
                  <c:v>98996</c:v>
                </c:pt>
                <c:pt idx="30">
                  <c:v>139905</c:v>
                </c:pt>
                <c:pt idx="31">
                  <c:v>162288</c:v>
                </c:pt>
                <c:pt idx="32">
                  <c:v>156201</c:v>
                </c:pt>
                <c:pt idx="33">
                  <c:v>121335</c:v>
                </c:pt>
                <c:pt idx="34">
                  <c:v>101940</c:v>
                </c:pt>
                <c:pt idx="35">
                  <c:v>96572</c:v>
                </c:pt>
                <c:pt idx="36">
                  <c:v>155605</c:v>
                </c:pt>
                <c:pt idx="37">
                  <c:v>138236</c:v>
                </c:pt>
                <c:pt idx="38">
                  <c:v>184064</c:v>
                </c:pt>
                <c:pt idx="39">
                  <c:v>190558</c:v>
                </c:pt>
                <c:pt idx="40">
                  <c:v>165784</c:v>
                </c:pt>
                <c:pt idx="41">
                  <c:v>173046</c:v>
                </c:pt>
                <c:pt idx="42">
                  <c:v>281309</c:v>
                </c:pt>
                <c:pt idx="43">
                  <c:v>253900</c:v>
                </c:pt>
                <c:pt idx="44">
                  <c:v>246100</c:v>
                </c:pt>
                <c:pt idx="45">
                  <c:v>223300</c:v>
                </c:pt>
                <c:pt idx="46">
                  <c:v>207500</c:v>
                </c:pt>
                <c:pt idx="47">
                  <c:v>190400</c:v>
                </c:pt>
                <c:pt idx="48">
                  <c:v>226300</c:v>
                </c:pt>
                <c:pt idx="49">
                  <c:v>359100</c:v>
                </c:pt>
                <c:pt idx="50">
                  <c:v>338200</c:v>
                </c:pt>
                <c:pt idx="51">
                  <c:v>405800</c:v>
                </c:pt>
                <c:pt idx="52">
                  <c:v>387200</c:v>
                </c:pt>
                <c:pt idx="53">
                  <c:v>462300</c:v>
                </c:pt>
                <c:pt idx="54">
                  <c:v>576900</c:v>
                </c:pt>
                <c:pt idx="55">
                  <c:v>591500</c:v>
                </c:pt>
                <c:pt idx="56">
                  <c:v>491200</c:v>
                </c:pt>
                <c:pt idx="57">
                  <c:v>445600</c:v>
                </c:pt>
                <c:pt idx="58">
                  <c:v>363000</c:v>
                </c:pt>
                <c:pt idx="59">
                  <c:v>347100</c:v>
                </c:pt>
                <c:pt idx="60">
                  <c:v>475000</c:v>
                </c:pt>
                <c:pt idx="61">
                  <c:v>498900</c:v>
                </c:pt>
                <c:pt idx="62">
                  <c:v>498100</c:v>
                </c:pt>
                <c:pt idx="63">
                  <c:v>514900</c:v>
                </c:pt>
                <c:pt idx="64">
                  <c:v>507200</c:v>
                </c:pt>
                <c:pt idx="65">
                  <c:v>582500</c:v>
                </c:pt>
                <c:pt idx="66">
                  <c:v>731400</c:v>
                </c:pt>
                <c:pt idx="67">
                  <c:v>677000</c:v>
                </c:pt>
                <c:pt idx="68">
                  <c:v>522300</c:v>
                </c:pt>
                <c:pt idx="69">
                  <c:v>506200</c:v>
                </c:pt>
                <c:pt idx="70">
                  <c:v>432800</c:v>
                </c:pt>
                <c:pt idx="71">
                  <c:v>427500</c:v>
                </c:pt>
                <c:pt idx="72">
                  <c:v>630600</c:v>
                </c:pt>
                <c:pt idx="73">
                  <c:v>509100</c:v>
                </c:pt>
                <c:pt idx="74">
                  <c:v>509000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052848"/>
        <c:axId val="439053240"/>
      </c:barChart>
      <c:catAx>
        <c:axId val="439052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9053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053240"/>
        <c:scaling>
          <c:orientation val="minMax"/>
          <c:max val="2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9052848"/>
        <c:crosses val="autoZero"/>
        <c:crossBetween val="between"/>
        <c:majorUnit val="1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8619866115927"/>
          <c:y val="7.6298558829257179E-2"/>
          <c:w val="4.0386190125306261E-2"/>
          <c:h val="0.409781495156420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anchor="ctr" anchorCtr="0"/>
        <a:lstStyle/>
        <a:p>
          <a:pPr>
            <a:defRPr sz="1800" b="0" i="0" u="none" strike="noStrike" kern="20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30720"/>
        <c:axId val="435631112"/>
      </c:barChart>
      <c:catAx>
        <c:axId val="43563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31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3111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30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31896"/>
        <c:axId val="437364200"/>
      </c:barChart>
      <c:catAx>
        <c:axId val="435631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6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6420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31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合計!#REF!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合計!#REF!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合計!#REF!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64984"/>
        <c:axId val="437365376"/>
      </c:barChart>
      <c:catAx>
        <c:axId val="437364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7365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65376"/>
        <c:scaling>
          <c:orientation val="minMax"/>
          <c:max val="16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7364984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66160"/>
        <c:axId val="437366552"/>
      </c:barChart>
      <c:catAx>
        <c:axId val="437366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66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66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66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67336"/>
        <c:axId val="437367728"/>
      </c:barChart>
      <c:catAx>
        <c:axId val="43736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6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6772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67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68512"/>
        <c:axId val="437368904"/>
      </c:barChart>
      <c:catAx>
        <c:axId val="43736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68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68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68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69688"/>
        <c:axId val="437370080"/>
      </c:barChart>
      <c:catAx>
        <c:axId val="43736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7008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69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70864"/>
        <c:axId val="437371256"/>
      </c:barChart>
      <c:catAx>
        <c:axId val="437370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1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71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08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18960"/>
        <c:axId val="435619352"/>
      </c:barChart>
      <c:catAx>
        <c:axId val="43561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19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1935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18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72040"/>
        <c:axId val="437372432"/>
      </c:barChart>
      <c:catAx>
        <c:axId val="43737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7243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2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73216"/>
        <c:axId val="437373608"/>
      </c:barChart>
      <c:catAx>
        <c:axId val="43737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3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7360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3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74392"/>
        <c:axId val="437374784"/>
      </c:barChart>
      <c:catAx>
        <c:axId val="43737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4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7478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4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75568"/>
        <c:axId val="437375960"/>
      </c:barChart>
      <c:catAx>
        <c:axId val="43737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5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75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5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76744"/>
        <c:axId val="437377136"/>
      </c:barChart>
      <c:catAx>
        <c:axId val="437376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7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7713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6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77920"/>
        <c:axId val="437378312"/>
      </c:barChart>
      <c:catAx>
        <c:axId val="43737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8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7831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7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79096"/>
        <c:axId val="437379488"/>
      </c:barChart>
      <c:catAx>
        <c:axId val="437379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37948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379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66856"/>
        <c:axId val="438567248"/>
      </c:barChart>
      <c:catAx>
        <c:axId val="438566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6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6724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66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89925681255164E-2"/>
          <c:y val="7.5428494847911476E-2"/>
          <c:w val="0.88285095470318609"/>
          <c:h val="0.820207217523286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合計!$B$20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合計!$C$20:$N$20</c:f>
              <c:numCache>
                <c:formatCode>#,##0.0</c:formatCode>
                <c:ptCount val="12"/>
                <c:pt idx="0">
                  <c:v>784.18200000000002</c:v>
                </c:pt>
                <c:pt idx="1">
                  <c:v>990.05200000000002</c:v>
                </c:pt>
                <c:pt idx="2">
                  <c:v>1077.8150000000001</c:v>
                </c:pt>
                <c:pt idx="3">
                  <c:v>1181.693</c:v>
                </c:pt>
                <c:pt idx="4">
                  <c:v>1422.848</c:v>
                </c:pt>
                <c:pt idx="5">
                  <c:v>1217.855</c:v>
                </c:pt>
                <c:pt idx="6">
                  <c:v>1112.0229999999999</c:v>
                </c:pt>
                <c:pt idx="7">
                  <c:v>907.12699999999995</c:v>
                </c:pt>
                <c:pt idx="8">
                  <c:v>926.22299999999996</c:v>
                </c:pt>
                <c:pt idx="9">
                  <c:v>845.149</c:v>
                </c:pt>
                <c:pt idx="10">
                  <c:v>827.43799999999999</c:v>
                </c:pt>
                <c:pt idx="11">
                  <c:v>975.91</c:v>
                </c:pt>
              </c:numCache>
            </c:numRef>
          </c:val>
        </c:ser>
        <c:ser>
          <c:idx val="2"/>
          <c:order val="2"/>
          <c:tx>
            <c:strRef>
              <c:f>合計!$B$21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合計!$C$21:$N$21</c:f>
              <c:numCache>
                <c:formatCode>#,##0.0</c:formatCode>
                <c:ptCount val="12"/>
                <c:pt idx="0">
                  <c:v>785.73299999999995</c:v>
                </c:pt>
                <c:pt idx="1">
                  <c:v>991.49599999999998</c:v>
                </c:pt>
                <c:pt idx="2">
                  <c:v>1052.68</c:v>
                </c:pt>
                <c:pt idx="3">
                  <c:v>1179.8599999999999</c:v>
                </c:pt>
                <c:pt idx="4">
                  <c:v>1395.674</c:v>
                </c:pt>
                <c:pt idx="5">
                  <c:v>1216.1489999999999</c:v>
                </c:pt>
                <c:pt idx="6">
                  <c:v>1110.75</c:v>
                </c:pt>
                <c:pt idx="7">
                  <c:v>927.43100000000004</c:v>
                </c:pt>
                <c:pt idx="8">
                  <c:v>927.73699999999997</c:v>
                </c:pt>
                <c:pt idx="9">
                  <c:v>848.49099999999999</c:v>
                </c:pt>
                <c:pt idx="10">
                  <c:v>894.81200000000001</c:v>
                </c:pt>
                <c:pt idx="11">
                  <c:v>976.89599999999996</c:v>
                </c:pt>
              </c:numCache>
            </c:numRef>
          </c:val>
        </c:ser>
        <c:ser>
          <c:idx val="3"/>
          <c:order val="3"/>
          <c:tx>
            <c:strRef>
              <c:f>合計!$B$22</c:f>
              <c:strCache>
                <c:ptCount val="1"/>
                <c:pt idx="0">
                  <c:v>平成27年度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合計!$C$22:$N$22</c:f>
              <c:numCache>
                <c:formatCode>#,##0.0</c:formatCode>
                <c:ptCount val="12"/>
                <c:pt idx="0">
                  <c:v>822.16300000000001</c:v>
                </c:pt>
                <c:pt idx="1">
                  <c:v>1034.835</c:v>
                </c:pt>
                <c:pt idx="2">
                  <c:v>1083.06</c:v>
                </c:pt>
                <c:pt idx="3">
                  <c:v>1221.33</c:v>
                </c:pt>
                <c:pt idx="4">
                  <c:v>1403.875</c:v>
                </c:pt>
                <c:pt idx="5">
                  <c:v>1270.8430000000001</c:v>
                </c:pt>
                <c:pt idx="6">
                  <c:v>1154.2619999999999</c:v>
                </c:pt>
                <c:pt idx="7">
                  <c:v>959.423</c:v>
                </c:pt>
                <c:pt idx="8">
                  <c:v>994.11699999999996</c:v>
                </c:pt>
                <c:pt idx="9">
                  <c:v>913.61500000000001</c:v>
                </c:pt>
                <c:pt idx="10">
                  <c:v>933.74900000000002</c:v>
                </c:pt>
                <c:pt idx="11">
                  <c:v>1031.6279999999999</c:v>
                </c:pt>
              </c:numCache>
            </c:numRef>
          </c:val>
        </c:ser>
        <c:ser>
          <c:idx val="4"/>
          <c:order val="4"/>
          <c:tx>
            <c:strRef>
              <c:f>合計!$B$23</c:f>
              <c:strCache>
                <c:ptCount val="1"/>
                <c:pt idx="0">
                  <c:v>平成28年度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合計!$C$23:$N$23</c:f>
              <c:numCache>
                <c:formatCode>#,##0.0</c:formatCode>
                <c:ptCount val="12"/>
                <c:pt idx="0">
                  <c:v>934.73</c:v>
                </c:pt>
                <c:pt idx="1">
                  <c:v>1098.1669999999999</c:v>
                </c:pt>
                <c:pt idx="2">
                  <c:v>1167.298</c:v>
                </c:pt>
                <c:pt idx="3">
                  <c:v>1302.9190000000001</c:v>
                </c:pt>
                <c:pt idx="4">
                  <c:v>1475.9390000000001</c:v>
                </c:pt>
                <c:pt idx="5">
                  <c:v>1332.3520000000001</c:v>
                </c:pt>
                <c:pt idx="6">
                  <c:v>1214.2739999999999</c:v>
                </c:pt>
                <c:pt idx="7">
                  <c:v>998.81299999999999</c:v>
                </c:pt>
                <c:pt idx="8">
                  <c:v>987.26300000000003</c:v>
                </c:pt>
                <c:pt idx="9">
                  <c:v>960.6</c:v>
                </c:pt>
                <c:pt idx="10">
                  <c:v>944.06299999999999</c:v>
                </c:pt>
                <c:pt idx="11">
                  <c:v>1083.5150000000001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68032"/>
        <c:axId val="4385684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合計!$C$19:$N$19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38568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568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68424"/>
        <c:scaling>
          <c:orientation val="minMax"/>
          <c:max val="155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3.0516749308411622E-2"/>
              <c:y val="1.97061239831821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568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78940366988322"/>
          <c:y val="0.1797622521692378"/>
          <c:w val="0.10322047894302233"/>
          <c:h val="0.258064516129032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69208"/>
        <c:axId val="438569600"/>
      </c:lineChart>
      <c:catAx>
        <c:axId val="438569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569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6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569208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20136"/>
        <c:axId val="435620528"/>
      </c:barChart>
      <c:catAx>
        <c:axId val="435620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2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0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43991345449044E-2"/>
          <c:y val="5.2301308656377339E-2"/>
          <c:w val="0.83268514131092741"/>
          <c:h val="0.8723858283883739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'直接入国外国人の推移（北海道）'!$B$33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'直接入国外国人の推移（北海道）'!$C$33:$N$33</c:f>
              <c:numCache>
                <c:formatCode>#,##0_);[Red]\(#,##0\)</c:formatCode>
                <c:ptCount val="12"/>
                <c:pt idx="0">
                  <c:v>31415</c:v>
                </c:pt>
                <c:pt idx="1">
                  <c:v>42491</c:v>
                </c:pt>
                <c:pt idx="2">
                  <c:v>53576</c:v>
                </c:pt>
                <c:pt idx="3">
                  <c:v>78858</c:v>
                </c:pt>
                <c:pt idx="4">
                  <c:v>68015</c:v>
                </c:pt>
                <c:pt idx="5">
                  <c:v>48158</c:v>
                </c:pt>
                <c:pt idx="6">
                  <c:v>54498</c:v>
                </c:pt>
                <c:pt idx="7">
                  <c:v>42053</c:v>
                </c:pt>
                <c:pt idx="8">
                  <c:v>67088</c:v>
                </c:pt>
                <c:pt idx="9">
                  <c:v>71021</c:v>
                </c:pt>
                <c:pt idx="10">
                  <c:v>75381</c:v>
                </c:pt>
                <c:pt idx="11">
                  <c:v>49858</c:v>
                </c:pt>
              </c:numCache>
            </c:numRef>
          </c:val>
        </c:ser>
        <c:ser>
          <c:idx val="2"/>
          <c:order val="2"/>
          <c:tx>
            <c:strRef>
              <c:f>'直接入国外国人の推移（北海道）'!$B$34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'直接入国外国人の推移（北海道）'!$C$34:$N$34</c:f>
              <c:numCache>
                <c:formatCode>#,##0_);[Red]\(#,##0\)</c:formatCode>
                <c:ptCount val="12"/>
                <c:pt idx="0">
                  <c:v>44015</c:v>
                </c:pt>
                <c:pt idx="1">
                  <c:v>57333</c:v>
                </c:pt>
                <c:pt idx="2">
                  <c:v>57444</c:v>
                </c:pt>
                <c:pt idx="3">
                  <c:v>103012</c:v>
                </c:pt>
                <c:pt idx="4">
                  <c:v>85547</c:v>
                </c:pt>
                <c:pt idx="5">
                  <c:v>59609</c:v>
                </c:pt>
                <c:pt idx="6">
                  <c:v>73543</c:v>
                </c:pt>
                <c:pt idx="7">
                  <c:v>63013</c:v>
                </c:pt>
                <c:pt idx="8">
                  <c:v>98923</c:v>
                </c:pt>
                <c:pt idx="9">
                  <c:v>94804</c:v>
                </c:pt>
                <c:pt idx="10">
                  <c:v>110904</c:v>
                </c:pt>
                <c:pt idx="11">
                  <c:v>81854</c:v>
                </c:pt>
              </c:numCache>
            </c:numRef>
          </c:val>
        </c:ser>
        <c:ser>
          <c:idx val="3"/>
          <c:order val="3"/>
          <c:tx>
            <c:strRef>
              <c:f>'直接入国外国人の推移（北海道）'!$B$35</c:f>
              <c:strCache>
                <c:ptCount val="1"/>
                <c:pt idx="0">
                  <c:v>平成27年度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'直接入国外国人の推移（北海道）'!$C$35:$N$35</c:f>
              <c:numCache>
                <c:formatCode>#,##0_);[Red]\(#,##0\)</c:formatCode>
                <c:ptCount val="12"/>
                <c:pt idx="0">
                  <c:v>69258</c:v>
                </c:pt>
                <c:pt idx="1">
                  <c:v>84537</c:v>
                </c:pt>
                <c:pt idx="2">
                  <c:v>81124</c:v>
                </c:pt>
                <c:pt idx="3">
                  <c:v>130028</c:v>
                </c:pt>
                <c:pt idx="4">
                  <c:v>113594</c:v>
                </c:pt>
                <c:pt idx="5">
                  <c:v>80690</c:v>
                </c:pt>
                <c:pt idx="6">
                  <c:v>95936</c:v>
                </c:pt>
                <c:pt idx="7">
                  <c:v>76840</c:v>
                </c:pt>
                <c:pt idx="8">
                  <c:v>134964</c:v>
                </c:pt>
                <c:pt idx="9">
                  <c:v>139035</c:v>
                </c:pt>
                <c:pt idx="10">
                  <c:v>141358</c:v>
                </c:pt>
                <c:pt idx="11">
                  <c:v>95468</c:v>
                </c:pt>
              </c:numCache>
            </c:numRef>
          </c:val>
        </c:ser>
        <c:ser>
          <c:idx val="4"/>
          <c:order val="4"/>
          <c:tx>
            <c:strRef>
              <c:f>'直接入国外国人の推移（北海道）'!$B$36</c:f>
              <c:strCache>
                <c:ptCount val="1"/>
                <c:pt idx="0">
                  <c:v>平成28年度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'直接入国外国人の推移（北海道）'!$C$36:$N$36</c:f>
              <c:numCache>
                <c:formatCode>#,##0_);[Red]\(#,##0\)</c:formatCode>
                <c:ptCount val="12"/>
                <c:pt idx="0">
                  <c:v>74870</c:v>
                </c:pt>
                <c:pt idx="1">
                  <c:v>83551</c:v>
                </c:pt>
                <c:pt idx="2">
                  <c:v>96128</c:v>
                </c:pt>
                <c:pt idx="3">
                  <c:v>143004</c:v>
                </c:pt>
                <c:pt idx="4">
                  <c:v>121783</c:v>
                </c:pt>
                <c:pt idx="5">
                  <c:v>96962</c:v>
                </c:pt>
                <c:pt idx="6">
                  <c:v>114716</c:v>
                </c:pt>
                <c:pt idx="7">
                  <c:v>92631</c:v>
                </c:pt>
                <c:pt idx="8">
                  <c:v>151763</c:v>
                </c:pt>
                <c:pt idx="9">
                  <c:v>163014</c:v>
                </c:pt>
                <c:pt idx="10">
                  <c:v>148086</c:v>
                </c:pt>
                <c:pt idx="11">
                  <c:v>107898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0384"/>
        <c:axId val="438570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'直接入国外国人の推移（北海道）'!$C$32:$N$32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38570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570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70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570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5007622602618"/>
          <c:y val="0.33054434257010989"/>
          <c:w val="0.1112837685384207"/>
          <c:h val="0.29497929913572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1560"/>
        <c:axId val="438571952"/>
      </c:barChart>
      <c:catAx>
        <c:axId val="438571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7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1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2736"/>
        <c:axId val="438573128"/>
      </c:barChart>
      <c:catAx>
        <c:axId val="438572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3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73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2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3912"/>
        <c:axId val="438574304"/>
      </c:barChart>
      <c:catAx>
        <c:axId val="43857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4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7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3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5088"/>
        <c:axId val="438575480"/>
      </c:barChart>
      <c:catAx>
        <c:axId val="43857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5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75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5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6264"/>
        <c:axId val="438576656"/>
      </c:barChart>
      <c:catAx>
        <c:axId val="43857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6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7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6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7440"/>
        <c:axId val="438577832"/>
      </c:barChart>
      <c:catAx>
        <c:axId val="43857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77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7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8616"/>
        <c:axId val="438579008"/>
      </c:barChart>
      <c:catAx>
        <c:axId val="438578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9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7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8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9792"/>
        <c:axId val="438580184"/>
      </c:barChart>
      <c:catAx>
        <c:axId val="43857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80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80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79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80968"/>
        <c:axId val="438581360"/>
      </c:barChart>
      <c:catAx>
        <c:axId val="438580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81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81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80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21312"/>
        <c:axId val="435621704"/>
      </c:barChart>
      <c:catAx>
        <c:axId val="43562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1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2170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1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82144"/>
        <c:axId val="438582536"/>
      </c:barChart>
      <c:catAx>
        <c:axId val="43858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82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582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8582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54400"/>
        <c:axId val="439554792"/>
      </c:barChart>
      <c:catAx>
        <c:axId val="43955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54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54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54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航空機!#REF!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航空機!#REF!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航空機!#REF!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55576"/>
        <c:axId val="439555968"/>
      </c:barChart>
      <c:catAx>
        <c:axId val="439555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9555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55968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9555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56752"/>
        <c:axId val="439557144"/>
      </c:barChart>
      <c:catAx>
        <c:axId val="43955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57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57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56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57928"/>
        <c:axId val="439558320"/>
      </c:barChart>
      <c:catAx>
        <c:axId val="43955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58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5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57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59104"/>
        <c:axId val="439559496"/>
      </c:barChart>
      <c:catAx>
        <c:axId val="43955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59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59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591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60280"/>
        <c:axId val="439560672"/>
      </c:barChart>
      <c:catAx>
        <c:axId val="439560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0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6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0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61456"/>
        <c:axId val="439561848"/>
      </c:barChart>
      <c:catAx>
        <c:axId val="43956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1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61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14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62632"/>
        <c:axId val="439563024"/>
      </c:barChart>
      <c:catAx>
        <c:axId val="439562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3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6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2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63808"/>
        <c:axId val="439564200"/>
      </c:barChart>
      <c:catAx>
        <c:axId val="439563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64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3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22488"/>
        <c:axId val="435622880"/>
      </c:barChart>
      <c:catAx>
        <c:axId val="435622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2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2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64984"/>
        <c:axId val="439565376"/>
      </c:barChart>
      <c:catAx>
        <c:axId val="439564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5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6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4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66160"/>
        <c:axId val="439566552"/>
      </c:barChart>
      <c:catAx>
        <c:axId val="439566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6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66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6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67336"/>
        <c:axId val="439567728"/>
      </c:barChart>
      <c:catAx>
        <c:axId val="43956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6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73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68512"/>
        <c:axId val="439568904"/>
      </c:barChart>
      <c:catAx>
        <c:axId val="43956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8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568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9568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25728760092081E-2"/>
          <c:y val="0.13911304017397005"/>
          <c:w val="0.79266090554262181"/>
          <c:h val="0.756049131380272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航空機!$B$32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航空機!$C$32:$N$32</c:f>
              <c:numCache>
                <c:formatCode>#,##0.0</c:formatCode>
                <c:ptCount val="12"/>
                <c:pt idx="0">
                  <c:v>674.32</c:v>
                </c:pt>
                <c:pt idx="1">
                  <c:v>841.34799999999996</c:v>
                </c:pt>
                <c:pt idx="2">
                  <c:v>931.99099999999999</c:v>
                </c:pt>
                <c:pt idx="3">
                  <c:v>993.91</c:v>
                </c:pt>
                <c:pt idx="4">
                  <c:v>1149.7550000000001</c:v>
                </c:pt>
                <c:pt idx="5">
                  <c:v>1063.8050000000001</c:v>
                </c:pt>
                <c:pt idx="6">
                  <c:v>984.78399999999999</c:v>
                </c:pt>
                <c:pt idx="7">
                  <c:v>809.53599999999994</c:v>
                </c:pt>
                <c:pt idx="8">
                  <c:v>812.33100000000002</c:v>
                </c:pt>
                <c:pt idx="9">
                  <c:v>760.28499999999997</c:v>
                </c:pt>
                <c:pt idx="10">
                  <c:v>752.42200000000003</c:v>
                </c:pt>
                <c:pt idx="11">
                  <c:v>868.75</c:v>
                </c:pt>
              </c:numCache>
            </c:numRef>
          </c:val>
        </c:ser>
        <c:ser>
          <c:idx val="2"/>
          <c:order val="2"/>
          <c:tx>
            <c:strRef>
              <c:f>航空機!$B$33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航空機!$C$33:$N$33</c:f>
              <c:numCache>
                <c:formatCode>#,##0.0</c:formatCode>
                <c:ptCount val="12"/>
                <c:pt idx="0">
                  <c:v>683.803</c:v>
                </c:pt>
                <c:pt idx="1">
                  <c:v>846.52700000000004</c:v>
                </c:pt>
                <c:pt idx="2">
                  <c:v>915.51800000000003</c:v>
                </c:pt>
                <c:pt idx="3">
                  <c:v>1013.5940000000001</c:v>
                </c:pt>
                <c:pt idx="4">
                  <c:v>1144.9839999999999</c:v>
                </c:pt>
                <c:pt idx="5">
                  <c:v>1065.165</c:v>
                </c:pt>
                <c:pt idx="6">
                  <c:v>987.73699999999997</c:v>
                </c:pt>
                <c:pt idx="7">
                  <c:v>828.08</c:v>
                </c:pt>
                <c:pt idx="8">
                  <c:v>818.30200000000002</c:v>
                </c:pt>
                <c:pt idx="9">
                  <c:v>764.726</c:v>
                </c:pt>
                <c:pt idx="10">
                  <c:v>813.28899999999999</c:v>
                </c:pt>
                <c:pt idx="11">
                  <c:v>876.26</c:v>
                </c:pt>
              </c:numCache>
            </c:numRef>
          </c:val>
        </c:ser>
        <c:ser>
          <c:idx val="3"/>
          <c:order val="3"/>
          <c:tx>
            <c:strRef>
              <c:f>航空機!$B$34</c:f>
              <c:strCache>
                <c:ptCount val="1"/>
                <c:pt idx="0">
                  <c:v>平成27年度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航空機!$C$34:$N$34</c:f>
              <c:numCache>
                <c:formatCode>#,##0.0</c:formatCode>
                <c:ptCount val="12"/>
                <c:pt idx="0">
                  <c:v>719.79499999999996</c:v>
                </c:pt>
                <c:pt idx="1">
                  <c:v>893.00900000000001</c:v>
                </c:pt>
                <c:pt idx="2">
                  <c:v>945.88</c:v>
                </c:pt>
                <c:pt idx="3">
                  <c:v>1054.7850000000001</c:v>
                </c:pt>
                <c:pt idx="4">
                  <c:v>1155.2639999999999</c:v>
                </c:pt>
                <c:pt idx="5">
                  <c:v>1102.327</c:v>
                </c:pt>
                <c:pt idx="6">
                  <c:v>1034.674</c:v>
                </c:pt>
                <c:pt idx="7">
                  <c:v>862.529</c:v>
                </c:pt>
                <c:pt idx="8">
                  <c:v>882.88800000000003</c:v>
                </c:pt>
                <c:pt idx="9">
                  <c:v>831.67700000000002</c:v>
                </c:pt>
                <c:pt idx="10">
                  <c:v>852.46799999999996</c:v>
                </c:pt>
                <c:pt idx="11">
                  <c:v>910.30600000000004</c:v>
                </c:pt>
              </c:numCache>
            </c:numRef>
          </c:val>
        </c:ser>
        <c:ser>
          <c:idx val="4"/>
          <c:order val="4"/>
          <c:tx>
            <c:strRef>
              <c:f>航空機!$B$35</c:f>
              <c:strCache>
                <c:ptCount val="1"/>
                <c:pt idx="0">
                  <c:v>平成28年度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航空機!$C$35:$N$35</c:f>
              <c:numCache>
                <c:formatCode>#,##0.0</c:formatCode>
                <c:ptCount val="12"/>
                <c:pt idx="0">
                  <c:v>777.06899999999996</c:v>
                </c:pt>
                <c:pt idx="1">
                  <c:v>898.7</c:v>
                </c:pt>
                <c:pt idx="2">
                  <c:v>972.52499999999998</c:v>
                </c:pt>
                <c:pt idx="3">
                  <c:v>1079.3230000000001</c:v>
                </c:pt>
                <c:pt idx="4">
                  <c:v>1172.4659999999999</c:v>
                </c:pt>
                <c:pt idx="5">
                  <c:v>1129.097</c:v>
                </c:pt>
                <c:pt idx="6">
                  <c:v>1039.0309999999999</c:v>
                </c:pt>
                <c:pt idx="7">
                  <c:v>875.61</c:v>
                </c:pt>
                <c:pt idx="8">
                  <c:v>848.41200000000003</c:v>
                </c:pt>
                <c:pt idx="9">
                  <c:v>867.60699999999997</c:v>
                </c:pt>
                <c:pt idx="10">
                  <c:v>855.95899999999995</c:v>
                </c:pt>
                <c:pt idx="11">
                  <c:v>961.57299999999998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69688"/>
        <c:axId val="440950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航空機!$C$31:$N$31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3956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950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950840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7.5229357798165142E-2"/>
              <c:y val="3.6290322580645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9569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495005754735322"/>
          <c:y val="0.16949102154309917"/>
          <c:w val="0.11649814142472352"/>
          <c:h val="0.311637847249291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951624"/>
        <c:axId val="440952016"/>
      </c:barChart>
      <c:catAx>
        <c:axId val="440951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95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16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952800"/>
        <c:axId val="440953192"/>
      </c:barChart>
      <c:catAx>
        <c:axId val="440952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3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953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2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953976"/>
        <c:axId val="440954368"/>
      </c:barChart>
      <c:catAx>
        <c:axId val="440953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4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954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39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955152"/>
        <c:axId val="440955544"/>
      </c:barChart>
      <c:catAx>
        <c:axId val="440955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5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955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51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956328"/>
        <c:axId val="440956720"/>
      </c:barChart>
      <c:catAx>
        <c:axId val="44095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6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956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6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23664"/>
        <c:axId val="435624056"/>
      </c:barChart>
      <c:catAx>
        <c:axId val="43562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4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2405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3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957504"/>
        <c:axId val="440957896"/>
      </c:barChart>
      <c:catAx>
        <c:axId val="4409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7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957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0957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02832"/>
        <c:axId val="441803224"/>
      </c:barChart>
      <c:catAx>
        <c:axId val="44180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03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03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02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04008"/>
        <c:axId val="441804400"/>
      </c:barChart>
      <c:catAx>
        <c:axId val="441804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04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0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04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05184"/>
        <c:axId val="441805576"/>
      </c:barChart>
      <c:catAx>
        <c:axId val="441805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05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05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05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06360"/>
        <c:axId val="441806752"/>
      </c:barChart>
      <c:catAx>
        <c:axId val="4418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0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0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063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07536"/>
        <c:axId val="441807928"/>
      </c:barChart>
      <c:catAx>
        <c:axId val="441807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07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07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07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ＪＲ!#REF!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ＪＲ!#REF!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ＪＲ!#REF!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08712"/>
        <c:axId val="441809104"/>
      </c:barChart>
      <c:catAx>
        <c:axId val="441808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180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09104"/>
        <c:scaling>
          <c:orientation val="minMax"/>
          <c:max val="1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1808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09888"/>
        <c:axId val="441810280"/>
      </c:barChart>
      <c:catAx>
        <c:axId val="44180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0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10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09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11064"/>
        <c:axId val="441811456"/>
      </c:barChart>
      <c:catAx>
        <c:axId val="441811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1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1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12240"/>
        <c:axId val="441812632"/>
      </c:barChart>
      <c:catAx>
        <c:axId val="441812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2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12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2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24840"/>
        <c:axId val="435625232"/>
      </c:barChart>
      <c:catAx>
        <c:axId val="435624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5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2523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4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13416"/>
        <c:axId val="441813808"/>
      </c:barChart>
      <c:catAx>
        <c:axId val="441813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3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1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3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14592"/>
        <c:axId val="441814984"/>
      </c:barChart>
      <c:catAx>
        <c:axId val="441814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4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14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4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15768"/>
        <c:axId val="441816160"/>
      </c:barChart>
      <c:catAx>
        <c:axId val="441815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1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5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16944"/>
        <c:axId val="441817336"/>
      </c:barChart>
      <c:catAx>
        <c:axId val="44181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7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17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18120"/>
        <c:axId val="441818512"/>
      </c:barChart>
      <c:catAx>
        <c:axId val="441818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1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18181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56624"/>
        <c:axId val="443057016"/>
      </c:barChart>
      <c:catAx>
        <c:axId val="44305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57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57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566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57800"/>
        <c:axId val="443058192"/>
      </c:barChart>
      <c:catAx>
        <c:axId val="443057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5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5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57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58976"/>
        <c:axId val="443059368"/>
      </c:barChart>
      <c:catAx>
        <c:axId val="44305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59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59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589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5911534952498E-2"/>
          <c:y val="0.14020618556701031"/>
          <c:w val="0.81278611300131365"/>
          <c:h val="0.7546391752577319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ＪＲ!$B$18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ＪＲ!$C$18:$N$18</c:f>
              <c:numCache>
                <c:formatCode>#,##0.0</c:formatCode>
                <c:ptCount val="12"/>
                <c:pt idx="0">
                  <c:v>46.7</c:v>
                </c:pt>
                <c:pt idx="1">
                  <c:v>74.2</c:v>
                </c:pt>
                <c:pt idx="2">
                  <c:v>72.099999999999994</c:v>
                </c:pt>
                <c:pt idx="3">
                  <c:v>80.599999999999994</c:v>
                </c:pt>
                <c:pt idx="4">
                  <c:v>103.8</c:v>
                </c:pt>
                <c:pt idx="5">
                  <c:v>71.7</c:v>
                </c:pt>
                <c:pt idx="6">
                  <c:v>63.3</c:v>
                </c:pt>
                <c:pt idx="7">
                  <c:v>49.3</c:v>
                </c:pt>
                <c:pt idx="8">
                  <c:v>56.6</c:v>
                </c:pt>
                <c:pt idx="9">
                  <c:v>44.5</c:v>
                </c:pt>
                <c:pt idx="10">
                  <c:v>40.1</c:v>
                </c:pt>
                <c:pt idx="11">
                  <c:v>53.5</c:v>
                </c:pt>
              </c:numCache>
            </c:numRef>
          </c:val>
        </c:ser>
        <c:ser>
          <c:idx val="2"/>
          <c:order val="2"/>
          <c:tx>
            <c:strRef>
              <c:f>ＪＲ!$B$19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ＪＲ!$C$19:$N$19</c:f>
              <c:numCache>
                <c:formatCode>#,##0.0</c:formatCode>
                <c:ptCount val="12"/>
                <c:pt idx="0">
                  <c:v>42.3</c:v>
                </c:pt>
                <c:pt idx="1">
                  <c:v>69.5</c:v>
                </c:pt>
                <c:pt idx="2">
                  <c:v>65.8</c:v>
                </c:pt>
                <c:pt idx="3">
                  <c:v>66.3</c:v>
                </c:pt>
                <c:pt idx="4">
                  <c:v>93.8</c:v>
                </c:pt>
                <c:pt idx="5">
                  <c:v>71.400000000000006</c:v>
                </c:pt>
                <c:pt idx="6">
                  <c:v>59.3</c:v>
                </c:pt>
                <c:pt idx="7">
                  <c:v>50</c:v>
                </c:pt>
                <c:pt idx="8">
                  <c:v>54.1</c:v>
                </c:pt>
                <c:pt idx="9">
                  <c:v>45.4</c:v>
                </c:pt>
                <c:pt idx="10">
                  <c:v>46.6</c:v>
                </c:pt>
                <c:pt idx="11">
                  <c:v>49</c:v>
                </c:pt>
              </c:numCache>
            </c:numRef>
          </c:val>
        </c:ser>
        <c:ser>
          <c:idx val="3"/>
          <c:order val="3"/>
          <c:tx>
            <c:strRef>
              <c:f>ＪＲ!$B$20</c:f>
              <c:strCache>
                <c:ptCount val="1"/>
                <c:pt idx="0">
                  <c:v>平成27年度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ＪＲ!$C$20:$N$20</c:f>
              <c:numCache>
                <c:formatCode>#,##0.0</c:formatCode>
                <c:ptCount val="12"/>
                <c:pt idx="0">
                  <c:v>42.8</c:v>
                </c:pt>
                <c:pt idx="1">
                  <c:v>63.3</c:v>
                </c:pt>
                <c:pt idx="2">
                  <c:v>66.400000000000006</c:v>
                </c:pt>
                <c:pt idx="3">
                  <c:v>66.900000000000006</c:v>
                </c:pt>
                <c:pt idx="4">
                  <c:v>93.1</c:v>
                </c:pt>
                <c:pt idx="5">
                  <c:v>72</c:v>
                </c:pt>
                <c:pt idx="6">
                  <c:v>55.4</c:v>
                </c:pt>
                <c:pt idx="7">
                  <c:v>49.7</c:v>
                </c:pt>
                <c:pt idx="8">
                  <c:v>54.4</c:v>
                </c:pt>
                <c:pt idx="9">
                  <c:v>42.9</c:v>
                </c:pt>
                <c:pt idx="10">
                  <c:v>42.8</c:v>
                </c:pt>
                <c:pt idx="11">
                  <c:v>62</c:v>
                </c:pt>
              </c:numCache>
            </c:numRef>
          </c:val>
        </c:ser>
        <c:ser>
          <c:idx val="4"/>
          <c:order val="4"/>
          <c:tx>
            <c:strRef>
              <c:f>ＪＲ!$B$21</c:f>
              <c:strCache>
                <c:ptCount val="1"/>
                <c:pt idx="0">
                  <c:v>平成28年度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ＪＲ!$C$21:$N$21</c:f>
              <c:numCache>
                <c:formatCode>#,##0.0</c:formatCode>
                <c:ptCount val="12"/>
                <c:pt idx="0">
                  <c:v>86</c:v>
                </c:pt>
                <c:pt idx="1">
                  <c:v>117</c:v>
                </c:pt>
                <c:pt idx="2">
                  <c:v>124</c:v>
                </c:pt>
                <c:pt idx="3">
                  <c:v>123</c:v>
                </c:pt>
                <c:pt idx="4">
                  <c:v>154</c:v>
                </c:pt>
                <c:pt idx="5">
                  <c:v>122</c:v>
                </c:pt>
                <c:pt idx="6">
                  <c:v>109</c:v>
                </c:pt>
                <c:pt idx="7">
                  <c:v>75</c:v>
                </c:pt>
                <c:pt idx="8">
                  <c:v>81</c:v>
                </c:pt>
                <c:pt idx="9">
                  <c:v>53</c:v>
                </c:pt>
                <c:pt idx="10">
                  <c:v>49</c:v>
                </c:pt>
                <c:pt idx="11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60152"/>
        <c:axId val="4430605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ＪＲ!$C$17:$N$17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43060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306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60544"/>
        <c:scaling>
          <c:orientation val="minMax"/>
          <c:max val="12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6.1187310490298297E-2"/>
              <c:y val="3.2989690721649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306015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911718642868997"/>
          <c:y val="0.18775759826138239"/>
          <c:w val="0.11356433333092758"/>
          <c:h val="0.303390085947994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61328"/>
        <c:axId val="443061720"/>
      </c:barChart>
      <c:catAx>
        <c:axId val="44306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1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61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1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26016"/>
        <c:axId val="435626408"/>
      </c:barChart>
      <c:catAx>
        <c:axId val="4356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6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2640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6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62504"/>
        <c:axId val="443062896"/>
      </c:barChart>
      <c:catAx>
        <c:axId val="443062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6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2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63680"/>
        <c:axId val="443064072"/>
      </c:barChart>
      <c:catAx>
        <c:axId val="443063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4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64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36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64856"/>
        <c:axId val="443065248"/>
      </c:barChart>
      <c:catAx>
        <c:axId val="443064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5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6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4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66032"/>
        <c:axId val="443066424"/>
      </c:barChart>
      <c:catAx>
        <c:axId val="443066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6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66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60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67208"/>
        <c:axId val="443067600"/>
      </c:barChart>
      <c:catAx>
        <c:axId val="443067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7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67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7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68384"/>
        <c:axId val="443068776"/>
      </c:barChart>
      <c:catAx>
        <c:axId val="443068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8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68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8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69560"/>
        <c:axId val="443069952"/>
      </c:barChart>
      <c:catAx>
        <c:axId val="443069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6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69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70736"/>
        <c:axId val="443071128"/>
      </c:barChart>
      <c:catAx>
        <c:axId val="44307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71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71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70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71912"/>
        <c:axId val="444552088"/>
      </c:barChart>
      <c:catAx>
        <c:axId val="443071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2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52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3071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52872"/>
        <c:axId val="444553264"/>
      </c:barChart>
      <c:catAx>
        <c:axId val="444552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3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5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2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27192"/>
        <c:axId val="435627584"/>
      </c:barChart>
      <c:catAx>
        <c:axId val="435627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7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62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56271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フェリー!#REF!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フェリー!#REF!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フェリー!#REF!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54048"/>
        <c:axId val="444554440"/>
      </c:barChart>
      <c:catAx>
        <c:axId val="44455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4554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54440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455404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55224"/>
        <c:axId val="444555616"/>
      </c:barChart>
      <c:catAx>
        <c:axId val="444555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5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5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5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56400"/>
        <c:axId val="444556792"/>
      </c:barChart>
      <c:catAx>
        <c:axId val="44455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6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56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6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57576"/>
        <c:axId val="444557968"/>
      </c:barChart>
      <c:catAx>
        <c:axId val="444557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7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5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7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58752"/>
        <c:axId val="444559144"/>
      </c:barChart>
      <c:catAx>
        <c:axId val="44455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9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59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8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59928"/>
        <c:axId val="444560320"/>
      </c:barChart>
      <c:catAx>
        <c:axId val="444559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60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59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61104"/>
        <c:axId val="444561496"/>
      </c:barChart>
      <c:catAx>
        <c:axId val="444561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1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61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11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62280"/>
        <c:axId val="444562672"/>
      </c:barChart>
      <c:catAx>
        <c:axId val="444562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2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6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2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63456"/>
        <c:axId val="444563848"/>
      </c:barChart>
      <c:catAx>
        <c:axId val="44456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3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63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34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64632"/>
        <c:axId val="444565024"/>
      </c:barChart>
      <c:catAx>
        <c:axId val="444564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56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44564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18" Type="http://schemas.openxmlformats.org/officeDocument/2006/relationships/chart" Target="../charts/chart48.xml"/><Relationship Id="rId3" Type="http://schemas.openxmlformats.org/officeDocument/2006/relationships/chart" Target="../charts/chart33.xml"/><Relationship Id="rId21" Type="http://schemas.openxmlformats.org/officeDocument/2006/relationships/chart" Target="../charts/chart51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17" Type="http://schemas.openxmlformats.org/officeDocument/2006/relationships/chart" Target="../charts/chart47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20" Type="http://schemas.openxmlformats.org/officeDocument/2006/relationships/chart" Target="../charts/chart50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24" Type="http://schemas.openxmlformats.org/officeDocument/2006/relationships/chart" Target="../charts/chart54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23" Type="http://schemas.openxmlformats.org/officeDocument/2006/relationships/chart" Target="../charts/chart53.xml"/><Relationship Id="rId10" Type="http://schemas.openxmlformats.org/officeDocument/2006/relationships/chart" Target="../charts/chart40.xml"/><Relationship Id="rId19" Type="http://schemas.openxmlformats.org/officeDocument/2006/relationships/chart" Target="../charts/chart49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Relationship Id="rId22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7.xml"/><Relationship Id="rId21" Type="http://schemas.openxmlformats.org/officeDocument/2006/relationships/chart" Target="../charts/chart75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20" Type="http://schemas.openxmlformats.org/officeDocument/2006/relationships/chart" Target="../charts/chart74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24" Type="http://schemas.openxmlformats.org/officeDocument/2006/relationships/chart" Target="../charts/chart78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23" Type="http://schemas.openxmlformats.org/officeDocument/2006/relationships/chart" Target="../charts/chart77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chart" Target="../charts/chart7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13" Type="http://schemas.openxmlformats.org/officeDocument/2006/relationships/chart" Target="../charts/chart91.xml"/><Relationship Id="rId18" Type="http://schemas.openxmlformats.org/officeDocument/2006/relationships/chart" Target="../charts/chart96.xml"/><Relationship Id="rId3" Type="http://schemas.openxmlformats.org/officeDocument/2006/relationships/chart" Target="../charts/chart81.xml"/><Relationship Id="rId21" Type="http://schemas.openxmlformats.org/officeDocument/2006/relationships/chart" Target="../charts/chart99.xml"/><Relationship Id="rId7" Type="http://schemas.openxmlformats.org/officeDocument/2006/relationships/chart" Target="../charts/chart85.xml"/><Relationship Id="rId12" Type="http://schemas.openxmlformats.org/officeDocument/2006/relationships/chart" Target="../charts/chart90.xml"/><Relationship Id="rId17" Type="http://schemas.openxmlformats.org/officeDocument/2006/relationships/chart" Target="../charts/chart95.xml"/><Relationship Id="rId2" Type="http://schemas.openxmlformats.org/officeDocument/2006/relationships/chart" Target="../charts/chart80.xml"/><Relationship Id="rId16" Type="http://schemas.openxmlformats.org/officeDocument/2006/relationships/chart" Target="../charts/chart94.xml"/><Relationship Id="rId20" Type="http://schemas.openxmlformats.org/officeDocument/2006/relationships/chart" Target="../charts/chart98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11" Type="http://schemas.openxmlformats.org/officeDocument/2006/relationships/chart" Target="../charts/chart89.xml"/><Relationship Id="rId24" Type="http://schemas.openxmlformats.org/officeDocument/2006/relationships/chart" Target="../charts/chart102.xml"/><Relationship Id="rId5" Type="http://schemas.openxmlformats.org/officeDocument/2006/relationships/chart" Target="../charts/chart83.xml"/><Relationship Id="rId15" Type="http://schemas.openxmlformats.org/officeDocument/2006/relationships/chart" Target="../charts/chart93.xml"/><Relationship Id="rId23" Type="http://schemas.openxmlformats.org/officeDocument/2006/relationships/chart" Target="../charts/chart101.xml"/><Relationship Id="rId10" Type="http://schemas.openxmlformats.org/officeDocument/2006/relationships/chart" Target="../charts/chart88.xml"/><Relationship Id="rId19" Type="http://schemas.openxmlformats.org/officeDocument/2006/relationships/chart" Target="../charts/chart97.xml"/><Relationship Id="rId4" Type="http://schemas.openxmlformats.org/officeDocument/2006/relationships/chart" Target="../charts/chart82.xml"/><Relationship Id="rId9" Type="http://schemas.openxmlformats.org/officeDocument/2006/relationships/chart" Target="../charts/chart87.xml"/><Relationship Id="rId14" Type="http://schemas.openxmlformats.org/officeDocument/2006/relationships/chart" Target="../charts/chart92.xml"/><Relationship Id="rId22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0.xml"/><Relationship Id="rId3" Type="http://schemas.openxmlformats.org/officeDocument/2006/relationships/chart" Target="../charts/chart105.xml"/><Relationship Id="rId7" Type="http://schemas.openxmlformats.org/officeDocument/2006/relationships/chart" Target="../charts/chart109.xml"/><Relationship Id="rId12" Type="http://schemas.openxmlformats.org/officeDocument/2006/relationships/chart" Target="../charts/chart114.xml"/><Relationship Id="rId2" Type="http://schemas.openxmlformats.org/officeDocument/2006/relationships/chart" Target="../charts/chart104.xml"/><Relationship Id="rId1" Type="http://schemas.openxmlformats.org/officeDocument/2006/relationships/chart" Target="../charts/chart103.xml"/><Relationship Id="rId6" Type="http://schemas.openxmlformats.org/officeDocument/2006/relationships/chart" Target="../charts/chart108.xml"/><Relationship Id="rId11" Type="http://schemas.openxmlformats.org/officeDocument/2006/relationships/chart" Target="../charts/chart113.xml"/><Relationship Id="rId5" Type="http://schemas.openxmlformats.org/officeDocument/2006/relationships/chart" Target="../charts/chart107.xml"/><Relationship Id="rId10" Type="http://schemas.openxmlformats.org/officeDocument/2006/relationships/chart" Target="../charts/chart112.xml"/><Relationship Id="rId4" Type="http://schemas.openxmlformats.org/officeDocument/2006/relationships/chart" Target="../charts/chart106.xml"/><Relationship Id="rId9" Type="http://schemas.openxmlformats.org/officeDocument/2006/relationships/chart" Target="../charts/chart1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7.xml"/><Relationship Id="rId2" Type="http://schemas.openxmlformats.org/officeDocument/2006/relationships/chart" Target="../charts/chart116.xml"/><Relationship Id="rId1" Type="http://schemas.openxmlformats.org/officeDocument/2006/relationships/chart" Target="../charts/chart1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3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3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4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325530</xdr:colOff>
      <xdr:row>1</xdr:row>
      <xdr:rowOff>157443</xdr:rowOff>
    </xdr:from>
    <xdr:to>
      <xdr:col>15</xdr:col>
      <xdr:colOff>748392</xdr:colOff>
      <xdr:row>16</xdr:row>
      <xdr:rowOff>67236</xdr:rowOff>
    </xdr:to>
    <xdr:graphicFrame macro="">
      <xdr:nvGraphicFramePr>
        <xdr:cNvPr id="134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0</xdr:rowOff>
    </xdr:from>
    <xdr:to>
      <xdr:col>14</xdr:col>
      <xdr:colOff>695325</xdr:colOff>
      <xdr:row>0</xdr:row>
      <xdr:rowOff>0</xdr:rowOff>
    </xdr:to>
    <xdr:graphicFrame macro="">
      <xdr:nvGraphicFramePr>
        <xdr:cNvPr id="61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81642</xdr:colOff>
      <xdr:row>2</xdr:row>
      <xdr:rowOff>76200</xdr:rowOff>
    </xdr:from>
    <xdr:to>
      <xdr:col>16</xdr:col>
      <xdr:colOff>0</xdr:colOff>
      <xdr:row>29</xdr:row>
      <xdr:rowOff>0</xdr:rowOff>
    </xdr:to>
    <xdr:graphicFrame macro="">
      <xdr:nvGraphicFramePr>
        <xdr:cNvPr id="61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14</xdr:col>
      <xdr:colOff>914400</xdr:colOff>
      <xdr:row>0</xdr:row>
      <xdr:rowOff>0</xdr:rowOff>
    </xdr:to>
    <xdr:graphicFrame macro="">
      <xdr:nvGraphicFramePr>
        <xdr:cNvPr id="235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6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9526</xdr:colOff>
      <xdr:row>1</xdr:row>
      <xdr:rowOff>66675</xdr:rowOff>
    </xdr:from>
    <xdr:to>
      <xdr:col>14</xdr:col>
      <xdr:colOff>841376</xdr:colOff>
      <xdr:row>29</xdr:row>
      <xdr:rowOff>15875</xdr:rowOff>
    </xdr:to>
    <xdr:graphicFrame macro="">
      <xdr:nvGraphicFramePr>
        <xdr:cNvPr id="2368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6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714375</xdr:colOff>
      <xdr:row>0</xdr:row>
      <xdr:rowOff>0</xdr:rowOff>
    </xdr:to>
    <xdr:graphicFrame macro="">
      <xdr:nvGraphicFramePr>
        <xdr:cNvPr id="33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8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1</xdr:row>
      <xdr:rowOff>142875</xdr:rowOff>
    </xdr:from>
    <xdr:to>
      <xdr:col>15</xdr:col>
      <xdr:colOff>9525</xdr:colOff>
      <xdr:row>14</xdr:row>
      <xdr:rowOff>180975</xdr:rowOff>
    </xdr:to>
    <xdr:graphicFrame macro="">
      <xdr:nvGraphicFramePr>
        <xdr:cNvPr id="3392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3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3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723900</xdr:colOff>
      <xdr:row>0</xdr:row>
      <xdr:rowOff>0</xdr:rowOff>
    </xdr:to>
    <xdr:graphicFrame macro="">
      <xdr:nvGraphicFramePr>
        <xdr:cNvPr id="44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4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4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254000</xdr:colOff>
      <xdr:row>2</xdr:row>
      <xdr:rowOff>63500</xdr:rowOff>
    </xdr:from>
    <xdr:to>
      <xdr:col>14</xdr:col>
      <xdr:colOff>603250</xdr:colOff>
      <xdr:row>17</xdr:row>
      <xdr:rowOff>225425</xdr:rowOff>
    </xdr:to>
    <xdr:graphicFrame macro="">
      <xdr:nvGraphicFramePr>
        <xdr:cNvPr id="4416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</xdr:row>
      <xdr:rowOff>128957</xdr:rowOff>
    </xdr:from>
    <xdr:to>
      <xdr:col>76</xdr:col>
      <xdr:colOff>381000</xdr:colOff>
      <xdr:row>66</xdr:row>
      <xdr:rowOff>66800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0.10224</cdr:x>
      <cdr:y>0.96812</cdr:y>
    </cdr:from>
    <cdr:to>
      <cdr:x>0.14781</cdr:x>
      <cdr:y>0.99401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56461" y="11624627"/>
          <a:ext cx="2164691" cy="31087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Ｈ２３年</a:t>
          </a:r>
        </a:p>
      </cdr:txBody>
    </cdr:sp>
  </cdr:relSizeAnchor>
  <cdr:relSizeAnchor xmlns:cdr="http://schemas.openxmlformats.org/drawingml/2006/chartDrawing">
    <cdr:from>
      <cdr:x>0.25873</cdr:x>
      <cdr:y>0.96999</cdr:y>
    </cdr:from>
    <cdr:to>
      <cdr:x>0.3043</cdr:x>
      <cdr:y>0.99195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2290243" y="11647033"/>
          <a:ext cx="2164690" cy="26368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Ｈ２４年</a:t>
          </a:r>
        </a:p>
      </cdr:txBody>
    </cdr:sp>
  </cdr:relSizeAnchor>
  <cdr:relSizeAnchor xmlns:cdr="http://schemas.openxmlformats.org/drawingml/2006/chartDrawing">
    <cdr:from>
      <cdr:x>0.41589</cdr:x>
      <cdr:y>0.96875</cdr:y>
    </cdr:from>
    <cdr:to>
      <cdr:x>0.46146</cdr:x>
      <cdr:y>0.99363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9755744" y="11632106"/>
          <a:ext cx="2164691" cy="29874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Ｈ２５年</a:t>
          </a:r>
        </a:p>
      </cdr:txBody>
    </cdr:sp>
  </cdr:relSizeAnchor>
  <cdr:relSizeAnchor xmlns:cdr="http://schemas.openxmlformats.org/drawingml/2006/chartDrawing">
    <cdr:from>
      <cdr:x>0.57571</cdr:x>
      <cdr:y>0.97191</cdr:y>
    </cdr:from>
    <cdr:to>
      <cdr:x>0.61504</cdr:x>
      <cdr:y>0.99528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7347678" y="11670089"/>
          <a:ext cx="1868275" cy="28061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Ｈ２６年</a:t>
          </a:r>
        </a:p>
      </cdr:txBody>
    </cdr:sp>
  </cdr:relSizeAnchor>
  <cdr:relSizeAnchor xmlns:cdr="http://schemas.openxmlformats.org/drawingml/2006/chartDrawing">
    <cdr:from>
      <cdr:x>0.73147</cdr:x>
      <cdr:y>0.97147</cdr:y>
    </cdr:from>
    <cdr:to>
      <cdr:x>0.75821</cdr:x>
      <cdr:y>0.99867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4746799" y="11664844"/>
          <a:ext cx="1270218" cy="32660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Ｈ２７年</a:t>
          </a:r>
        </a:p>
      </cdr:txBody>
    </cdr:sp>
  </cdr:relSizeAnchor>
  <cdr:relSizeAnchor xmlns:cdr="http://schemas.openxmlformats.org/drawingml/2006/chartDrawing">
    <cdr:from>
      <cdr:x>0.88768</cdr:x>
      <cdr:y>0.9694</cdr:y>
    </cdr:from>
    <cdr:to>
      <cdr:x>0.91442</cdr:x>
      <cdr:y>0.9966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42167242" y="11639996"/>
          <a:ext cx="1270218" cy="32660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Ｈ２８年</a:t>
          </a:r>
        </a:p>
      </cdr:txBody>
    </cdr:sp>
  </cdr:relSizeAnchor>
  <cdr:relSizeAnchor xmlns:cdr="http://schemas.openxmlformats.org/drawingml/2006/chartDrawing">
    <cdr:from>
      <cdr:x>0.95571</cdr:x>
      <cdr:y>0.96951</cdr:y>
    </cdr:from>
    <cdr:to>
      <cdr:x>0.97321</cdr:x>
      <cdr:y>0.99547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46522534" y="11205929"/>
          <a:ext cx="851871" cy="3000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Ｈ２９年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0"/>
  <sheetViews>
    <sheetView showZeros="0" tabSelected="1" view="pageBreakPreview" topLeftCell="A7" zoomScale="70" zoomScaleNormal="75" zoomScaleSheetLayoutView="70" workbookViewId="0">
      <selection activeCell="M28" sqref="M28"/>
    </sheetView>
  </sheetViews>
  <sheetFormatPr defaultRowHeight="13.5"/>
  <cols>
    <col min="1" max="1" width="5.125" style="5" customWidth="1"/>
    <col min="2" max="2" width="14" style="5" customWidth="1"/>
    <col min="3" max="14" width="10.125" style="5" customWidth="1"/>
    <col min="15" max="15" width="10.625" style="5" customWidth="1"/>
    <col min="16" max="16" width="13.125" style="5" hidden="1" customWidth="1"/>
    <col min="17" max="17" width="2.375" style="5" customWidth="1"/>
    <col min="18" max="16384" width="9" style="5"/>
  </cols>
  <sheetData>
    <row r="1" spans="1:15" s="1" customFormat="1" ht="28.15" customHeight="1">
      <c r="A1" s="225"/>
      <c r="B1" s="171" t="s">
        <v>125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s="1" customFormat="1" ht="28.1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s="1" customFormat="1" ht="28.1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28.1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1" customFormat="1" ht="28.1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1" customFormat="1" ht="28.1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ht="28.1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ht="28.1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" customFormat="1" ht="28.1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28.1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s="1" customFormat="1" ht="28.1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1" customFormat="1" ht="28.1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8.1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s="1" customFormat="1" ht="28.1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ht="28.1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21" customHeight="1">
      <c r="O16" s="6"/>
    </row>
    <row r="17" spans="2:16" ht="13.5" customHeight="1">
      <c r="O17" s="6"/>
    </row>
    <row r="18" spans="2:16" s="7" customFormat="1" ht="21.75" customHeight="1">
      <c r="G18" s="281"/>
      <c r="H18" s="281"/>
      <c r="O18" s="8" t="s">
        <v>65</v>
      </c>
    </row>
    <row r="19" spans="2:16" s="9" customFormat="1" ht="21" customHeight="1">
      <c r="B19" s="10"/>
      <c r="C19" s="10" t="s">
        <v>9</v>
      </c>
      <c r="D19" s="10" t="s">
        <v>10</v>
      </c>
      <c r="E19" s="10" t="s">
        <v>11</v>
      </c>
      <c r="F19" s="10" t="s">
        <v>12</v>
      </c>
      <c r="G19" s="10" t="s">
        <v>13</v>
      </c>
      <c r="H19" s="10" t="s">
        <v>14</v>
      </c>
      <c r="I19" s="10" t="s">
        <v>15</v>
      </c>
      <c r="J19" s="10" t="s">
        <v>16</v>
      </c>
      <c r="K19" s="10" t="s">
        <v>17</v>
      </c>
      <c r="L19" s="10" t="s">
        <v>18</v>
      </c>
      <c r="M19" s="10" t="s">
        <v>19</v>
      </c>
      <c r="N19" s="10" t="s">
        <v>20</v>
      </c>
      <c r="O19" s="10" t="s">
        <v>84</v>
      </c>
      <c r="P19" s="310" t="s">
        <v>134</v>
      </c>
    </row>
    <row r="20" spans="2:16" s="9" customFormat="1" ht="19.5" customHeight="1">
      <c r="B20" s="10" t="s">
        <v>103</v>
      </c>
      <c r="C20" s="14">
        <v>784.18200000000002</v>
      </c>
      <c r="D20" s="12">
        <v>990.05200000000002</v>
      </c>
      <c r="E20" s="12">
        <v>1077.8150000000001</v>
      </c>
      <c r="F20" s="12">
        <v>1181.693</v>
      </c>
      <c r="G20" s="12">
        <v>1422.848</v>
      </c>
      <c r="H20" s="12">
        <v>1217.855</v>
      </c>
      <c r="I20" s="12">
        <v>1112.0229999999999</v>
      </c>
      <c r="J20" s="12">
        <v>907.12699999999995</v>
      </c>
      <c r="K20" s="12">
        <v>926.22299999999996</v>
      </c>
      <c r="L20" s="12">
        <v>845.149</v>
      </c>
      <c r="M20" s="12">
        <v>827.43799999999999</v>
      </c>
      <c r="N20" s="12">
        <v>975.91</v>
      </c>
      <c r="O20" s="12">
        <f>SUM(C20:N20)</f>
        <v>12268.314999999999</v>
      </c>
      <c r="P20" s="12">
        <f t="shared" ref="P20:P23" si="0">SUM(C20:M20)</f>
        <v>11292.404999999999</v>
      </c>
    </row>
    <row r="21" spans="2:16" s="9" customFormat="1" ht="19.5" customHeight="1">
      <c r="B21" s="10" t="s">
        <v>107</v>
      </c>
      <c r="C21" s="14">
        <v>785.73299999999995</v>
      </c>
      <c r="D21" s="12">
        <v>991.49599999999998</v>
      </c>
      <c r="E21" s="12">
        <v>1052.68</v>
      </c>
      <c r="F21" s="12">
        <v>1179.8599999999999</v>
      </c>
      <c r="G21" s="12">
        <v>1395.674</v>
      </c>
      <c r="H21" s="12">
        <v>1216.1489999999999</v>
      </c>
      <c r="I21" s="12">
        <v>1110.75</v>
      </c>
      <c r="J21" s="12">
        <v>927.43100000000004</v>
      </c>
      <c r="K21" s="12">
        <v>927.73699999999997</v>
      </c>
      <c r="L21" s="12">
        <v>848.49099999999999</v>
      </c>
      <c r="M21" s="12">
        <v>894.81200000000001</v>
      </c>
      <c r="N21" s="12">
        <v>976.89599999999996</v>
      </c>
      <c r="O21" s="12">
        <f>SUM(C21:N21)</f>
        <v>12307.708999999999</v>
      </c>
      <c r="P21" s="12">
        <f t="shared" si="0"/>
        <v>11330.812999999998</v>
      </c>
    </row>
    <row r="22" spans="2:16" s="9" customFormat="1" ht="19.5" customHeight="1">
      <c r="B22" s="10" t="s">
        <v>109</v>
      </c>
      <c r="C22" s="14">
        <v>822.16300000000001</v>
      </c>
      <c r="D22" s="12">
        <v>1034.835</v>
      </c>
      <c r="E22" s="12">
        <v>1083.06</v>
      </c>
      <c r="F22" s="12">
        <v>1221.33</v>
      </c>
      <c r="G22" s="12">
        <v>1403.875</v>
      </c>
      <c r="H22" s="12">
        <v>1270.8430000000001</v>
      </c>
      <c r="I22" s="12">
        <v>1154.2619999999999</v>
      </c>
      <c r="J22" s="12">
        <v>959.423</v>
      </c>
      <c r="K22" s="12">
        <v>994.11699999999996</v>
      </c>
      <c r="L22" s="12">
        <v>913.61500000000001</v>
      </c>
      <c r="M22" s="12">
        <v>933.74900000000002</v>
      </c>
      <c r="N22" s="12">
        <v>1031.6279999999999</v>
      </c>
      <c r="O22" s="12">
        <f>SUM(C22:N22)</f>
        <v>12822.9</v>
      </c>
      <c r="P22" s="12">
        <f t="shared" si="0"/>
        <v>11791.271999999999</v>
      </c>
    </row>
    <row r="23" spans="2:16" s="9" customFormat="1" ht="19.5" customHeight="1">
      <c r="B23" s="10" t="s">
        <v>117</v>
      </c>
      <c r="C23" s="14">
        <v>934.73</v>
      </c>
      <c r="D23" s="12">
        <v>1098.1669999999999</v>
      </c>
      <c r="E23" s="12">
        <v>1167.298</v>
      </c>
      <c r="F23" s="12">
        <v>1302.9190000000001</v>
      </c>
      <c r="G23" s="12">
        <v>1475.9390000000001</v>
      </c>
      <c r="H23" s="12">
        <v>1332.3520000000001</v>
      </c>
      <c r="I23" s="12">
        <v>1214.2739999999999</v>
      </c>
      <c r="J23" s="12">
        <v>998.81299999999999</v>
      </c>
      <c r="K23" s="12">
        <v>987.26300000000003</v>
      </c>
      <c r="L23" s="12">
        <v>960.6</v>
      </c>
      <c r="M23" s="12">
        <v>944.06299999999999</v>
      </c>
      <c r="N23" s="12">
        <v>1083.5150000000001</v>
      </c>
      <c r="O23" s="12">
        <v>13500.93</v>
      </c>
      <c r="P23" s="12">
        <f t="shared" si="0"/>
        <v>12416.418000000001</v>
      </c>
    </row>
    <row r="24" spans="2:16" s="7" customFormat="1" ht="19.5" hidden="1" customHeight="1">
      <c r="B24" s="11" t="s">
        <v>104</v>
      </c>
      <c r="C24" s="153">
        <f>+C22/C21</f>
        <v>1.046364350230931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2">
        <f t="shared" ref="O24" si="1">SUM(C24:N24)</f>
        <v>1.046364350230931</v>
      </c>
      <c r="P24" s="153">
        <f>+P22/P21</f>
        <v>1.0406377724175662</v>
      </c>
    </row>
    <row r="25" spans="2:16" s="7" customFormat="1" ht="19.5" customHeight="1">
      <c r="B25" s="11" t="s">
        <v>118</v>
      </c>
      <c r="C25" s="153">
        <f t="shared" ref="C25:H25" si="2">IF(C23="","",C23/C22)</f>
        <v>1.1369156724396501</v>
      </c>
      <c r="D25" s="153">
        <f t="shared" si="2"/>
        <v>1.0612000947010876</v>
      </c>
      <c r="E25" s="153">
        <f t="shared" si="2"/>
        <v>1.0777777777777777</v>
      </c>
      <c r="F25" s="153">
        <f t="shared" si="2"/>
        <v>1.0668034028477154</v>
      </c>
      <c r="G25" s="153">
        <f t="shared" si="2"/>
        <v>1.0513322055026266</v>
      </c>
      <c r="H25" s="153">
        <f t="shared" si="2"/>
        <v>1.048400156431597</v>
      </c>
      <c r="I25" s="153">
        <f t="shared" ref="I25:J25" si="3">IF(I23="","",I23/I22)</f>
        <v>1.0519916622049412</v>
      </c>
      <c r="J25" s="153">
        <f t="shared" si="3"/>
        <v>1.0410559263223833</v>
      </c>
      <c r="K25" s="153">
        <f t="shared" ref="K25:L25" si="4">IF(K23="","",K23/K22)</f>
        <v>0.99310543929939843</v>
      </c>
      <c r="L25" s="153">
        <f t="shared" si="4"/>
        <v>1.0514275706944392</v>
      </c>
      <c r="M25" s="153">
        <f t="shared" ref="M25:N25" si="5">IF(M23="","",M23/M22)</f>
        <v>1.0110457949620293</v>
      </c>
      <c r="N25" s="153">
        <f t="shared" si="5"/>
        <v>1.0502962308118819</v>
      </c>
      <c r="O25" s="153">
        <f t="shared" ref="O25" si="6">IF(O23="","",O23/O22)</f>
        <v>1.0528764943967435</v>
      </c>
      <c r="P25" s="153">
        <f>+P23/P22</f>
        <v>1.0530176896945471</v>
      </c>
    </row>
    <row r="26" spans="2:16" s="7" customFormat="1" ht="19.5" customHeight="1">
      <c r="B26" s="11" t="s">
        <v>119</v>
      </c>
      <c r="C26" s="153">
        <f t="shared" ref="C26:H26" si="7">IF(C23="","",C23/C21)</f>
        <v>1.1896280288596763</v>
      </c>
      <c r="D26" s="153">
        <f t="shared" si="7"/>
        <v>1.107585910583603</v>
      </c>
      <c r="E26" s="153">
        <f t="shared" si="7"/>
        <v>1.1088820914237945</v>
      </c>
      <c r="F26" s="153">
        <f t="shared" si="7"/>
        <v>1.1042996626718427</v>
      </c>
      <c r="G26" s="153">
        <f t="shared" si="7"/>
        <v>1.057509848288354</v>
      </c>
      <c r="H26" s="153">
        <f t="shared" si="7"/>
        <v>1.09554996961721</v>
      </c>
      <c r="I26" s="153">
        <f t="shared" ref="I26:J26" si="8">IF(I23="","",I23/I21)</f>
        <v>1.0932018906144496</v>
      </c>
      <c r="J26" s="153">
        <f t="shared" si="8"/>
        <v>1.0769674509478333</v>
      </c>
      <c r="K26" s="153">
        <f t="shared" ref="K26:L26" si="9">IF(K23="","",K23/K21)</f>
        <v>1.0641625805589301</v>
      </c>
      <c r="L26" s="153">
        <f t="shared" si="9"/>
        <v>1.1321275063612932</v>
      </c>
      <c r="M26" s="153">
        <f t="shared" ref="M26:N26" si="10">IF(M23="","",M23/M21)</f>
        <v>1.0550406118827196</v>
      </c>
      <c r="N26" s="153">
        <f t="shared" si="10"/>
        <v>1.1091405840539834</v>
      </c>
      <c r="O26" s="153">
        <f t="shared" ref="O26" si="11">IF(O23="","",O23/O21)</f>
        <v>1.0969490747628174</v>
      </c>
      <c r="P26" s="153">
        <f>+P23/P21</f>
        <v>1.0958099829200256</v>
      </c>
    </row>
    <row r="27" spans="2:16" s="7" customFormat="1" ht="19.5" hidden="1" customHeight="1">
      <c r="B27" s="11" t="s">
        <v>105</v>
      </c>
      <c r="C27" s="153">
        <f>C23/C20</f>
        <v>1.1919809431994104</v>
      </c>
      <c r="D27" s="153">
        <f t="shared" ref="D27:N27" si="12">D23/D20</f>
        <v>1.1092013348793799</v>
      </c>
      <c r="E27" s="153">
        <f t="shared" si="12"/>
        <v>1.0830225966422808</v>
      </c>
      <c r="F27" s="153">
        <f t="shared" si="12"/>
        <v>1.1025867124540809</v>
      </c>
      <c r="G27" s="153">
        <f t="shared" si="12"/>
        <v>1.037313191570709</v>
      </c>
      <c r="H27" s="153">
        <f t="shared" si="12"/>
        <v>1.09401529738762</v>
      </c>
      <c r="I27" s="153">
        <f t="shared" si="12"/>
        <v>1.0919504362769474</v>
      </c>
      <c r="J27" s="153">
        <f t="shared" si="12"/>
        <v>1.1010729478893253</v>
      </c>
      <c r="K27" s="153">
        <f t="shared" si="12"/>
        <v>1.0659020559843582</v>
      </c>
      <c r="L27" s="153">
        <f t="shared" si="12"/>
        <v>1.1366043147421343</v>
      </c>
      <c r="M27" s="153">
        <f t="shared" si="12"/>
        <v>1.1409471162794071</v>
      </c>
      <c r="N27" s="153">
        <f t="shared" si="12"/>
        <v>1.1102611921181258</v>
      </c>
      <c r="O27" s="153">
        <f t="shared" ref="O27" si="13">O23/O20</f>
        <v>1.1004714176315167</v>
      </c>
      <c r="P27" s="153">
        <f t="shared" ref="P27" si="14">P23/P20</f>
        <v>1.0995370782397551</v>
      </c>
    </row>
    <row r="28" spans="2:16">
      <c r="C28" s="234" t="s">
        <v>88</v>
      </c>
    </row>
    <row r="29" spans="2:16" ht="18.75" customHeight="1">
      <c r="C29" s="338" t="s">
        <v>135</v>
      </c>
    </row>
    <row r="30" spans="2:16">
      <c r="B30" s="5" t="s">
        <v>113</v>
      </c>
    </row>
    <row r="46" spans="4:14"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</row>
    <row r="47" spans="4:14"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</row>
    <row r="49" spans="4:14"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</row>
    <row r="50" spans="4:14"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</row>
  </sheetData>
  <phoneticPr fontId="3"/>
  <pageMargins left="0.59055118110236227" right="0" top="0.78740157480314965" bottom="0" header="0.51181102362204722" footer="0.39"/>
  <pageSetup paperSize="9" scale="82" orientation="landscape" r:id="rId1"/>
  <headerFooter alignWithMargins="0">
    <oddHeader>&amp;R&amp;20資料１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CC86"/>
  <sheetViews>
    <sheetView view="pageBreakPreview" zoomScale="55" zoomScaleNormal="75" zoomScaleSheetLayoutView="55" workbookViewId="0">
      <pane xSplit="1" ySplit="3" topLeftCell="BD4" activePane="bottomRight" state="frozen"/>
      <selection activeCell="C16" sqref="C16:R16"/>
      <selection pane="topRight" activeCell="C16" sqref="C16:R16"/>
      <selection pane="bottomLeft" activeCell="C16" sqref="C16:R16"/>
      <selection pane="bottomRight" activeCell="BX8" sqref="BX8"/>
    </sheetView>
  </sheetViews>
  <sheetFormatPr defaultRowHeight="13.5"/>
  <cols>
    <col min="1" max="1" width="9.5" style="50" customWidth="1"/>
    <col min="2" max="13" width="7.375" style="50" customWidth="1"/>
    <col min="14" max="14" width="7.875" style="50" customWidth="1"/>
    <col min="15" max="15" width="7.5" style="50" customWidth="1"/>
    <col min="16" max="16" width="7.875" style="50" customWidth="1"/>
    <col min="17" max="25" width="7.75" style="50" customWidth="1"/>
    <col min="26" max="26" width="8" style="50" customWidth="1"/>
    <col min="27" max="31" width="8.125" style="50" customWidth="1"/>
    <col min="32" max="32" width="9.625" style="50" customWidth="1"/>
    <col min="33" max="39" width="8.125" style="50" customWidth="1"/>
    <col min="40" max="49" width="9" style="50" customWidth="1"/>
    <col min="50" max="76" width="8.875" style="50" customWidth="1"/>
    <col min="77" max="77" width="7.375" style="50" customWidth="1"/>
    <col min="78" max="78" width="11.25" style="50" customWidth="1"/>
    <col min="79" max="81" width="7.5" style="50" customWidth="1"/>
    <col min="82" max="82" width="8.5" style="50" customWidth="1"/>
    <col min="83" max="16384" width="9" style="50"/>
  </cols>
  <sheetData>
    <row r="1" spans="1:81" ht="33.75" customHeight="1">
      <c r="A1" s="337" t="s">
        <v>75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238"/>
      <c r="AC1" s="238"/>
      <c r="AD1" s="238"/>
      <c r="AE1" s="238"/>
      <c r="AF1" s="238"/>
      <c r="AG1" s="238"/>
      <c r="AH1" s="238"/>
      <c r="AI1" s="238"/>
      <c r="AJ1" s="238"/>
      <c r="AK1" s="244"/>
      <c r="AL1" s="246"/>
      <c r="AM1" s="249"/>
      <c r="AN1" s="252"/>
      <c r="AO1" s="279"/>
      <c r="AP1" s="279"/>
      <c r="AQ1" s="280"/>
      <c r="AR1" s="282"/>
      <c r="AS1" s="283"/>
      <c r="AT1" s="284"/>
      <c r="AU1" s="285"/>
      <c r="AV1" s="286"/>
      <c r="AW1" s="289"/>
      <c r="AX1" s="290"/>
      <c r="AY1" s="291"/>
      <c r="AZ1" s="295"/>
      <c r="BA1" s="296"/>
      <c r="BB1" s="297"/>
      <c r="BC1" s="298"/>
      <c r="BD1" s="299"/>
      <c r="BE1" s="306"/>
      <c r="BF1" s="307"/>
      <c r="BG1" s="308"/>
      <c r="BH1" s="309"/>
      <c r="BI1" s="311"/>
      <c r="BJ1" s="312"/>
      <c r="BK1" s="313"/>
      <c r="BL1" s="314"/>
      <c r="BM1" s="317"/>
      <c r="BN1" s="318"/>
      <c r="BO1" s="319"/>
      <c r="BP1" s="320"/>
      <c r="BQ1" s="321"/>
      <c r="BR1" s="322"/>
      <c r="BS1" s="323"/>
      <c r="BT1" s="324"/>
      <c r="BU1" s="325"/>
      <c r="BV1" s="326"/>
      <c r="BW1" s="327"/>
      <c r="BX1" s="328"/>
    </row>
    <row r="2" spans="1:81">
      <c r="AB2" s="51"/>
      <c r="AC2" s="51"/>
      <c r="AD2" s="51"/>
      <c r="AF2" s="51"/>
      <c r="AH2" s="51"/>
      <c r="AI2" s="51"/>
      <c r="AJ2" s="51"/>
      <c r="AK2" s="51" t="s">
        <v>74</v>
      </c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CB2" s="51"/>
      <c r="CC2" s="51"/>
    </row>
    <row r="3" spans="1:81" s="53" customFormat="1" ht="30.75" customHeight="1">
      <c r="A3" s="52"/>
      <c r="B3" s="224" t="s">
        <v>94</v>
      </c>
      <c r="C3" s="52" t="s">
        <v>19</v>
      </c>
      <c r="D3" s="52" t="s">
        <v>20</v>
      </c>
      <c r="E3" s="52" t="s">
        <v>9</v>
      </c>
      <c r="F3" s="52" t="s">
        <v>10</v>
      </c>
      <c r="G3" s="52" t="s">
        <v>11</v>
      </c>
      <c r="H3" s="52" t="s">
        <v>12</v>
      </c>
      <c r="I3" s="152" t="s">
        <v>13</v>
      </c>
      <c r="J3" s="152" t="s">
        <v>95</v>
      </c>
      <c r="K3" s="52" t="s">
        <v>15</v>
      </c>
      <c r="L3" s="52" t="s">
        <v>16</v>
      </c>
      <c r="M3" s="152" t="s">
        <v>83</v>
      </c>
      <c r="N3" s="224" t="s">
        <v>96</v>
      </c>
      <c r="O3" s="52" t="s">
        <v>19</v>
      </c>
      <c r="P3" s="152" t="s">
        <v>85</v>
      </c>
      <c r="Q3" s="52" t="s">
        <v>9</v>
      </c>
      <c r="R3" s="152" t="s">
        <v>10</v>
      </c>
      <c r="S3" s="152" t="s">
        <v>11</v>
      </c>
      <c r="T3" s="152" t="s">
        <v>12</v>
      </c>
      <c r="U3" s="152" t="s">
        <v>13</v>
      </c>
      <c r="V3" s="152" t="s">
        <v>14</v>
      </c>
      <c r="W3" s="52" t="s">
        <v>15</v>
      </c>
      <c r="X3" s="152" t="s">
        <v>16</v>
      </c>
      <c r="Y3" s="52" t="s">
        <v>17</v>
      </c>
      <c r="Z3" s="224" t="s">
        <v>93</v>
      </c>
      <c r="AA3" s="52" t="s">
        <v>19</v>
      </c>
      <c r="AB3" s="52" t="s">
        <v>20</v>
      </c>
      <c r="AC3" s="52" t="s">
        <v>9</v>
      </c>
      <c r="AD3" s="52" t="s">
        <v>10</v>
      </c>
      <c r="AE3" s="52" t="s">
        <v>11</v>
      </c>
      <c r="AF3" s="224" t="s">
        <v>97</v>
      </c>
      <c r="AG3" s="224" t="s">
        <v>92</v>
      </c>
      <c r="AH3" s="224" t="s">
        <v>14</v>
      </c>
      <c r="AI3" s="224" t="s">
        <v>15</v>
      </c>
      <c r="AJ3" s="224" t="s">
        <v>16</v>
      </c>
      <c r="AK3" s="224" t="s">
        <v>17</v>
      </c>
      <c r="AL3" s="224" t="s">
        <v>101</v>
      </c>
      <c r="AM3" s="52" t="s">
        <v>19</v>
      </c>
      <c r="AN3" s="52" t="s">
        <v>20</v>
      </c>
      <c r="AO3" s="52" t="s">
        <v>9</v>
      </c>
      <c r="AP3" s="52" t="s">
        <v>10</v>
      </c>
      <c r="AQ3" s="52" t="s">
        <v>11</v>
      </c>
      <c r="AR3" s="52" t="s">
        <v>12</v>
      </c>
      <c r="AS3" s="52" t="s">
        <v>13</v>
      </c>
      <c r="AT3" s="52" t="s">
        <v>14</v>
      </c>
      <c r="AU3" s="52" t="s">
        <v>15</v>
      </c>
      <c r="AV3" s="52" t="s">
        <v>16</v>
      </c>
      <c r="AW3" s="52" t="s">
        <v>17</v>
      </c>
      <c r="AX3" s="224" t="s">
        <v>106</v>
      </c>
      <c r="AY3" s="52" t="s">
        <v>19</v>
      </c>
      <c r="AZ3" s="52" t="s">
        <v>20</v>
      </c>
      <c r="BA3" s="52" t="s">
        <v>9</v>
      </c>
      <c r="BB3" s="52" t="s">
        <v>10</v>
      </c>
      <c r="BC3" s="52" t="s">
        <v>11</v>
      </c>
      <c r="BD3" s="52" t="s">
        <v>12</v>
      </c>
      <c r="BE3" s="52" t="s">
        <v>13</v>
      </c>
      <c r="BF3" s="52" t="s">
        <v>14</v>
      </c>
      <c r="BG3" s="52" t="s">
        <v>15</v>
      </c>
      <c r="BH3" s="52" t="s">
        <v>16</v>
      </c>
      <c r="BI3" s="52" t="s">
        <v>17</v>
      </c>
      <c r="BJ3" s="224" t="s">
        <v>115</v>
      </c>
      <c r="BK3" s="52" t="s">
        <v>19</v>
      </c>
      <c r="BL3" s="52" t="s">
        <v>20</v>
      </c>
      <c r="BM3" s="52" t="s">
        <v>9</v>
      </c>
      <c r="BN3" s="52" t="s">
        <v>10</v>
      </c>
      <c r="BO3" s="52" t="s">
        <v>11</v>
      </c>
      <c r="BP3" s="52" t="s">
        <v>12</v>
      </c>
      <c r="BQ3" s="52" t="s">
        <v>13</v>
      </c>
      <c r="BR3" s="52" t="s">
        <v>14</v>
      </c>
      <c r="BS3" s="52" t="s">
        <v>15</v>
      </c>
      <c r="BT3" s="52" t="s">
        <v>16</v>
      </c>
      <c r="BU3" s="52" t="s">
        <v>17</v>
      </c>
      <c r="BV3" s="224" t="s">
        <v>133</v>
      </c>
      <c r="BW3" s="224" t="s">
        <v>136</v>
      </c>
      <c r="BX3" s="224" t="s">
        <v>137</v>
      </c>
      <c r="BY3" s="52"/>
      <c r="BZ3" s="239"/>
      <c r="CA3" s="239"/>
    </row>
    <row r="4" spans="1:81">
      <c r="A4" s="54" t="s">
        <v>42</v>
      </c>
      <c r="B4" s="55">
        <v>99131</v>
      </c>
      <c r="C4" s="55">
        <v>105362</v>
      </c>
      <c r="D4" s="55">
        <v>6245</v>
      </c>
      <c r="E4" s="55">
        <v>76164</v>
      </c>
      <c r="F4" s="55">
        <v>58608</v>
      </c>
      <c r="G4" s="55">
        <v>61419</v>
      </c>
      <c r="H4" s="55">
        <v>86963</v>
      </c>
      <c r="I4" s="55">
        <v>102640</v>
      </c>
      <c r="J4" s="55">
        <v>112498</v>
      </c>
      <c r="K4" s="55">
        <v>106174</v>
      </c>
      <c r="L4" s="55">
        <v>92154</v>
      </c>
      <c r="M4" s="55">
        <v>79688</v>
      </c>
      <c r="N4" s="55">
        <v>138351</v>
      </c>
      <c r="O4" s="55">
        <v>82667</v>
      </c>
      <c r="P4" s="55">
        <v>130293</v>
      </c>
      <c r="Q4" s="55">
        <v>149542</v>
      </c>
      <c r="R4" s="55">
        <v>113349</v>
      </c>
      <c r="S4" s="55">
        <v>125943</v>
      </c>
      <c r="T4" s="55">
        <v>204152</v>
      </c>
      <c r="U4" s="55">
        <v>190143</v>
      </c>
      <c r="V4" s="55">
        <v>121550</v>
      </c>
      <c r="W4" s="55">
        <v>69631</v>
      </c>
      <c r="X4" s="55">
        <v>51898</v>
      </c>
      <c r="Y4" s="55">
        <v>52336</v>
      </c>
      <c r="Z4" s="55">
        <v>72301</v>
      </c>
      <c r="AA4" s="55">
        <v>80903</v>
      </c>
      <c r="AB4" s="55">
        <v>102265</v>
      </c>
      <c r="AC4" s="55">
        <v>100160</v>
      </c>
      <c r="AD4" s="55">
        <v>81571</v>
      </c>
      <c r="AE4" s="55">
        <v>98996</v>
      </c>
      <c r="AF4" s="55">
        <v>139905</v>
      </c>
      <c r="AG4" s="55">
        <v>162288</v>
      </c>
      <c r="AH4" s="55">
        <v>156201</v>
      </c>
      <c r="AI4" s="55">
        <v>121335</v>
      </c>
      <c r="AJ4" s="55">
        <v>101940</v>
      </c>
      <c r="AK4" s="55">
        <v>96572</v>
      </c>
      <c r="AL4" s="55">
        <v>155605</v>
      </c>
      <c r="AM4" s="55">
        <v>138236</v>
      </c>
      <c r="AN4" s="55">
        <v>184064</v>
      </c>
      <c r="AO4" s="55">
        <v>190558</v>
      </c>
      <c r="AP4" s="55">
        <v>165784</v>
      </c>
      <c r="AQ4" s="55">
        <v>173046</v>
      </c>
      <c r="AR4" s="55">
        <v>281309</v>
      </c>
      <c r="AS4" s="55">
        <v>253900</v>
      </c>
      <c r="AT4" s="55">
        <v>246100</v>
      </c>
      <c r="AU4" s="55">
        <v>223300</v>
      </c>
      <c r="AV4" s="55">
        <v>207500</v>
      </c>
      <c r="AW4" s="55">
        <v>190400</v>
      </c>
      <c r="AX4" s="55">
        <v>226300</v>
      </c>
      <c r="AY4" s="55">
        <v>359100</v>
      </c>
      <c r="AZ4" s="55">
        <v>338200</v>
      </c>
      <c r="BA4" s="55">
        <v>405800</v>
      </c>
      <c r="BB4" s="55">
        <v>387200</v>
      </c>
      <c r="BC4" s="55">
        <v>462300</v>
      </c>
      <c r="BD4" s="55">
        <v>576900</v>
      </c>
      <c r="BE4" s="55">
        <v>591500</v>
      </c>
      <c r="BF4" s="55">
        <v>491200</v>
      </c>
      <c r="BG4" s="55">
        <v>445600</v>
      </c>
      <c r="BH4" s="55">
        <v>363000</v>
      </c>
      <c r="BI4" s="55">
        <v>347100</v>
      </c>
      <c r="BJ4" s="55">
        <v>475000</v>
      </c>
      <c r="BK4" s="55">
        <v>498900</v>
      </c>
      <c r="BL4" s="55">
        <v>498100</v>
      </c>
      <c r="BM4" s="55">
        <v>514900</v>
      </c>
      <c r="BN4" s="55">
        <v>507200</v>
      </c>
      <c r="BO4" s="55">
        <v>582500</v>
      </c>
      <c r="BP4" s="55">
        <v>731400</v>
      </c>
      <c r="BQ4" s="55">
        <v>677000</v>
      </c>
      <c r="BR4" s="55">
        <v>522300</v>
      </c>
      <c r="BS4" s="55">
        <v>506200</v>
      </c>
      <c r="BT4" s="55">
        <v>432800</v>
      </c>
      <c r="BU4" s="55">
        <v>427500</v>
      </c>
      <c r="BV4" s="55">
        <v>630600</v>
      </c>
      <c r="BW4" s="55">
        <v>509100</v>
      </c>
      <c r="BX4" s="55">
        <v>509000</v>
      </c>
      <c r="BY4" s="54" t="s">
        <v>42</v>
      </c>
      <c r="BZ4" s="239"/>
      <c r="CA4" s="239"/>
    </row>
    <row r="5" spans="1:81">
      <c r="A5" s="240" t="s">
        <v>76</v>
      </c>
      <c r="B5" s="241">
        <v>268368</v>
      </c>
      <c r="C5" s="241">
        <v>231640</v>
      </c>
      <c r="D5" s="241">
        <v>89121</v>
      </c>
      <c r="E5" s="241">
        <v>63790</v>
      </c>
      <c r="F5" s="241">
        <v>84014</v>
      </c>
      <c r="G5" s="241">
        <v>103817</v>
      </c>
      <c r="H5" s="241">
        <v>140053</v>
      </c>
      <c r="I5" s="241">
        <v>147030</v>
      </c>
      <c r="J5" s="241">
        <v>122436</v>
      </c>
      <c r="K5" s="241">
        <v>132259</v>
      </c>
      <c r="L5" s="241">
        <v>134009</v>
      </c>
      <c r="M5" s="241">
        <v>141536</v>
      </c>
      <c r="N5" s="241">
        <v>173397</v>
      </c>
      <c r="O5" s="241">
        <v>169206</v>
      </c>
      <c r="P5" s="241">
        <v>150615</v>
      </c>
      <c r="Q5" s="241">
        <v>152722</v>
      </c>
      <c r="R5" s="241">
        <v>157398</v>
      </c>
      <c r="S5" s="241">
        <v>152160</v>
      </c>
      <c r="T5" s="241">
        <v>189687</v>
      </c>
      <c r="U5" s="241">
        <v>201733</v>
      </c>
      <c r="V5" s="241">
        <v>145707</v>
      </c>
      <c r="W5" s="241">
        <v>168136</v>
      </c>
      <c r="X5" s="241">
        <v>183536</v>
      </c>
      <c r="Y5" s="241">
        <v>199950</v>
      </c>
      <c r="Z5" s="241">
        <v>234456</v>
      </c>
      <c r="AA5" s="241">
        <v>234390</v>
      </c>
      <c r="AB5" s="241">
        <v>206946</v>
      </c>
      <c r="AC5" s="241">
        <v>204220</v>
      </c>
      <c r="AD5" s="241">
        <v>228670</v>
      </c>
      <c r="AE5" s="241">
        <v>211465</v>
      </c>
      <c r="AF5" s="241">
        <v>243992</v>
      </c>
      <c r="AG5" s="241">
        <v>215498</v>
      </c>
      <c r="AH5" s="241">
        <v>164499</v>
      </c>
      <c r="AI5" s="241">
        <v>158273</v>
      </c>
      <c r="AJ5" s="241">
        <v>170901</v>
      </c>
      <c r="AK5" s="241">
        <v>182846</v>
      </c>
      <c r="AL5" s="241">
        <v>255517</v>
      </c>
      <c r="AM5" s="241">
        <v>231502</v>
      </c>
      <c r="AN5" s="241">
        <v>192078</v>
      </c>
      <c r="AO5" s="241">
        <v>193998</v>
      </c>
      <c r="AP5" s="241">
        <v>195263</v>
      </c>
      <c r="AQ5" s="241">
        <v>207588</v>
      </c>
      <c r="AR5" s="241">
        <v>250741</v>
      </c>
      <c r="AS5" s="241">
        <v>251400</v>
      </c>
      <c r="AT5" s="241">
        <v>217700</v>
      </c>
      <c r="AU5" s="241">
        <v>249600</v>
      </c>
      <c r="AV5" s="241">
        <v>239000</v>
      </c>
      <c r="AW5" s="241">
        <v>270900</v>
      </c>
      <c r="AX5" s="241">
        <v>358100</v>
      </c>
      <c r="AY5" s="241">
        <v>321600</v>
      </c>
      <c r="AZ5" s="241">
        <v>268200</v>
      </c>
      <c r="BA5" s="241">
        <v>304600</v>
      </c>
      <c r="BB5" s="241">
        <v>315400</v>
      </c>
      <c r="BC5" s="241">
        <v>251500</v>
      </c>
      <c r="BD5" s="241">
        <v>343800</v>
      </c>
      <c r="BE5" s="241">
        <v>391000</v>
      </c>
      <c r="BF5" s="241">
        <v>301700</v>
      </c>
      <c r="BG5" s="241">
        <v>370800</v>
      </c>
      <c r="BH5" s="241">
        <v>359800</v>
      </c>
      <c r="BI5" s="241">
        <v>415700</v>
      </c>
      <c r="BJ5" s="241">
        <v>514900</v>
      </c>
      <c r="BK5" s="241">
        <v>490800</v>
      </c>
      <c r="BL5" s="241">
        <v>374100</v>
      </c>
      <c r="BM5" s="241">
        <v>353700</v>
      </c>
      <c r="BN5" s="241">
        <v>302100</v>
      </c>
      <c r="BO5" s="241">
        <v>347400</v>
      </c>
      <c r="BP5" s="241">
        <v>447000</v>
      </c>
      <c r="BQ5" s="241">
        <v>458900</v>
      </c>
      <c r="BR5" s="241">
        <v>430600</v>
      </c>
      <c r="BS5" s="241">
        <v>449600</v>
      </c>
      <c r="BT5" s="241">
        <v>426900</v>
      </c>
      <c r="BU5" s="241">
        <v>494400</v>
      </c>
      <c r="BV5" s="241">
        <v>625400</v>
      </c>
      <c r="BW5" s="241">
        <v>600000</v>
      </c>
      <c r="BX5" s="241">
        <v>488400</v>
      </c>
      <c r="BY5" s="240" t="s">
        <v>76</v>
      </c>
      <c r="BZ5" s="239"/>
      <c r="CA5" s="239"/>
    </row>
    <row r="6" spans="1:81">
      <c r="A6" s="56" t="s">
        <v>77</v>
      </c>
      <c r="B6" s="57">
        <v>97115</v>
      </c>
      <c r="C6" s="57">
        <v>93446</v>
      </c>
      <c r="D6" s="57">
        <v>42095</v>
      </c>
      <c r="E6" s="57">
        <v>35800</v>
      </c>
      <c r="F6" s="57">
        <v>67958</v>
      </c>
      <c r="G6" s="57">
        <v>87693</v>
      </c>
      <c r="H6" s="57">
        <v>113460</v>
      </c>
      <c r="I6" s="57">
        <v>99126</v>
      </c>
      <c r="J6" s="57">
        <v>84756</v>
      </c>
      <c r="K6" s="57">
        <v>108403</v>
      </c>
      <c r="L6" s="57">
        <v>86207</v>
      </c>
      <c r="M6" s="57">
        <v>77915</v>
      </c>
      <c r="N6" s="57">
        <v>125029</v>
      </c>
      <c r="O6" s="57">
        <v>86275</v>
      </c>
      <c r="P6" s="57">
        <v>92143</v>
      </c>
      <c r="Q6" s="57">
        <v>138855</v>
      </c>
      <c r="R6" s="57">
        <v>121055</v>
      </c>
      <c r="S6" s="57">
        <v>125834</v>
      </c>
      <c r="T6" s="57">
        <v>160349</v>
      </c>
      <c r="U6" s="57">
        <v>128667</v>
      </c>
      <c r="V6" s="57">
        <v>118113</v>
      </c>
      <c r="W6" s="57">
        <v>135161</v>
      </c>
      <c r="X6" s="57">
        <v>123292</v>
      </c>
      <c r="Y6" s="57">
        <v>111015</v>
      </c>
      <c r="Z6" s="57">
        <v>111345</v>
      </c>
      <c r="AA6" s="57">
        <v>150273</v>
      </c>
      <c r="AB6" s="57">
        <v>147438</v>
      </c>
      <c r="AC6" s="57">
        <v>197932</v>
      </c>
      <c r="AD6" s="57">
        <v>195715</v>
      </c>
      <c r="AE6" s="57">
        <v>226974</v>
      </c>
      <c r="AF6" s="57">
        <v>238502</v>
      </c>
      <c r="AG6" s="57">
        <v>194944</v>
      </c>
      <c r="AH6" s="57">
        <v>206844</v>
      </c>
      <c r="AI6" s="57">
        <v>213501</v>
      </c>
      <c r="AJ6" s="57">
        <v>177949</v>
      </c>
      <c r="AK6" s="57">
        <v>149404</v>
      </c>
      <c r="AL6" s="57">
        <v>196923</v>
      </c>
      <c r="AM6" s="57">
        <v>191235</v>
      </c>
      <c r="AN6" s="57">
        <v>208610</v>
      </c>
      <c r="AO6" s="57">
        <v>257894</v>
      </c>
      <c r="AP6" s="57">
        <v>281997</v>
      </c>
      <c r="AQ6" s="57">
        <v>254274</v>
      </c>
      <c r="AR6" s="57">
        <v>279316</v>
      </c>
      <c r="AS6" s="57">
        <v>229900</v>
      </c>
      <c r="AT6" s="57">
        <v>220800</v>
      </c>
      <c r="AU6" s="57">
        <v>260300</v>
      </c>
      <c r="AV6" s="57">
        <v>236500</v>
      </c>
      <c r="AW6" s="57">
        <v>212000</v>
      </c>
      <c r="AX6" s="57">
        <v>217000</v>
      </c>
      <c r="AY6" s="57">
        <v>277600</v>
      </c>
      <c r="AZ6" s="57">
        <v>277900</v>
      </c>
      <c r="BA6" s="57">
        <v>335100</v>
      </c>
      <c r="BB6" s="57">
        <v>339700</v>
      </c>
      <c r="BC6" s="57">
        <v>345200</v>
      </c>
      <c r="BD6" s="57">
        <v>361700</v>
      </c>
      <c r="BE6" s="57">
        <v>313900</v>
      </c>
      <c r="BF6" s="57">
        <v>302900</v>
      </c>
      <c r="BG6" s="57">
        <v>343600</v>
      </c>
      <c r="BH6" s="57">
        <v>296500</v>
      </c>
      <c r="BI6" s="57">
        <v>265800</v>
      </c>
      <c r="BJ6" s="57">
        <v>321000</v>
      </c>
      <c r="BK6" s="57">
        <v>349000</v>
      </c>
      <c r="BL6" s="57">
        <v>328400</v>
      </c>
      <c r="BM6" s="57">
        <v>384200</v>
      </c>
      <c r="BN6" s="57">
        <v>375500</v>
      </c>
      <c r="BO6" s="57">
        <v>397800</v>
      </c>
      <c r="BP6" s="57">
        <v>397000</v>
      </c>
      <c r="BQ6" s="57">
        <v>333200</v>
      </c>
      <c r="BR6" s="57">
        <v>347500</v>
      </c>
      <c r="BS6" s="57">
        <v>354500</v>
      </c>
      <c r="BT6" s="57">
        <v>300700</v>
      </c>
      <c r="BU6" s="57">
        <v>278700</v>
      </c>
      <c r="BV6" s="57">
        <v>350800</v>
      </c>
      <c r="BW6" s="57">
        <v>343000</v>
      </c>
      <c r="BX6" s="57">
        <v>339900</v>
      </c>
      <c r="BY6" s="56" t="s">
        <v>77</v>
      </c>
      <c r="BZ6" s="239"/>
      <c r="CA6" s="239"/>
    </row>
    <row r="7" spans="1:81">
      <c r="A7" s="56" t="s">
        <v>78</v>
      </c>
      <c r="B7" s="57">
        <v>34410</v>
      </c>
      <c r="C7" s="57">
        <v>49311</v>
      </c>
      <c r="D7" s="57">
        <v>14116</v>
      </c>
      <c r="E7" s="57">
        <v>5774</v>
      </c>
      <c r="F7" s="57">
        <v>11584</v>
      </c>
      <c r="G7" s="57">
        <v>28522</v>
      </c>
      <c r="H7" s="57">
        <v>40524</v>
      </c>
      <c r="I7" s="57">
        <v>38436</v>
      </c>
      <c r="J7" s="57">
        <v>28507</v>
      </c>
      <c r="K7" s="57">
        <v>35468</v>
      </c>
      <c r="L7" s="57">
        <v>33711</v>
      </c>
      <c r="M7" s="57">
        <v>44502</v>
      </c>
      <c r="N7" s="57">
        <v>48477</v>
      </c>
      <c r="O7" s="57">
        <v>28762</v>
      </c>
      <c r="P7" s="57">
        <v>36714</v>
      </c>
      <c r="Q7" s="57">
        <v>44241</v>
      </c>
      <c r="R7" s="57">
        <v>32506</v>
      </c>
      <c r="S7" s="57">
        <v>44190</v>
      </c>
      <c r="T7" s="57">
        <v>51465</v>
      </c>
      <c r="U7" s="57">
        <v>44337</v>
      </c>
      <c r="V7" s="57">
        <v>36352</v>
      </c>
      <c r="W7" s="57">
        <v>33819</v>
      </c>
      <c r="X7" s="57">
        <v>36210</v>
      </c>
      <c r="Y7" s="57">
        <v>44641</v>
      </c>
      <c r="Z7" s="57">
        <v>31237</v>
      </c>
      <c r="AA7" s="57">
        <v>56539</v>
      </c>
      <c r="AB7" s="57">
        <v>59405</v>
      </c>
      <c r="AC7" s="57">
        <v>55040</v>
      </c>
      <c r="AD7" s="57">
        <v>59182</v>
      </c>
      <c r="AE7" s="57">
        <v>74711</v>
      </c>
      <c r="AF7" s="57">
        <v>85335</v>
      </c>
      <c r="AG7" s="57">
        <v>71767</v>
      </c>
      <c r="AH7" s="57">
        <v>55379</v>
      </c>
      <c r="AI7" s="57">
        <v>62433</v>
      </c>
      <c r="AJ7" s="57">
        <v>62679</v>
      </c>
      <c r="AK7" s="57">
        <v>72174</v>
      </c>
      <c r="AL7" s="57">
        <v>63503</v>
      </c>
      <c r="AM7" s="57">
        <v>64809</v>
      </c>
      <c r="AN7" s="57">
        <v>64482</v>
      </c>
      <c r="AO7" s="57">
        <v>79357</v>
      </c>
      <c r="AP7" s="57">
        <v>70804</v>
      </c>
      <c r="AQ7" s="57">
        <v>78129</v>
      </c>
      <c r="AR7" s="57">
        <v>91224</v>
      </c>
      <c r="AS7" s="57">
        <v>74900</v>
      </c>
      <c r="AT7" s="57">
        <v>69800</v>
      </c>
      <c r="AU7" s="57">
        <v>77300</v>
      </c>
      <c r="AV7" s="57">
        <v>85200</v>
      </c>
      <c r="AW7" s="57">
        <v>106200</v>
      </c>
      <c r="AX7" s="57">
        <v>87700</v>
      </c>
      <c r="AY7" s="57">
        <v>109400</v>
      </c>
      <c r="AZ7" s="57">
        <v>117200</v>
      </c>
      <c r="BA7" s="57">
        <v>119600</v>
      </c>
      <c r="BB7" s="57">
        <v>120600</v>
      </c>
      <c r="BC7" s="57">
        <v>137000</v>
      </c>
      <c r="BD7" s="57">
        <v>158700</v>
      </c>
      <c r="BE7" s="57">
        <v>141500</v>
      </c>
      <c r="BF7" s="57">
        <v>115200</v>
      </c>
      <c r="BG7" s="57">
        <v>129100</v>
      </c>
      <c r="BH7" s="57">
        <v>130800</v>
      </c>
      <c r="BI7" s="57">
        <v>157400</v>
      </c>
      <c r="BJ7" s="57">
        <v>125000</v>
      </c>
      <c r="BK7" s="57">
        <v>151800</v>
      </c>
      <c r="BL7" s="57">
        <v>161000</v>
      </c>
      <c r="BM7" s="57">
        <v>127200</v>
      </c>
      <c r="BN7" s="57">
        <v>140000</v>
      </c>
      <c r="BO7" s="57">
        <v>163100</v>
      </c>
      <c r="BP7" s="57">
        <v>184600</v>
      </c>
      <c r="BQ7" s="57">
        <v>159300</v>
      </c>
      <c r="BR7" s="57">
        <v>130900</v>
      </c>
      <c r="BS7" s="57">
        <v>154000</v>
      </c>
      <c r="BT7" s="57">
        <v>152300</v>
      </c>
      <c r="BU7" s="57">
        <v>189800</v>
      </c>
      <c r="BV7" s="57">
        <v>185500</v>
      </c>
      <c r="BW7" s="57">
        <v>140600</v>
      </c>
      <c r="BX7" s="57">
        <v>164500</v>
      </c>
      <c r="BY7" s="56" t="s">
        <v>78</v>
      </c>
      <c r="BZ7" s="239"/>
      <c r="CA7" s="239"/>
    </row>
    <row r="8" spans="1:81">
      <c r="A8" s="223" t="s">
        <v>98</v>
      </c>
      <c r="B8" s="57">
        <v>9034</v>
      </c>
      <c r="C8" s="57">
        <v>12474</v>
      </c>
      <c r="D8" s="57">
        <v>6290</v>
      </c>
      <c r="E8" s="57">
        <v>2360</v>
      </c>
      <c r="F8" s="57">
        <v>6999</v>
      </c>
      <c r="G8" s="57">
        <v>8947</v>
      </c>
      <c r="H8" s="57">
        <v>7870</v>
      </c>
      <c r="I8" s="57">
        <v>5502</v>
      </c>
      <c r="J8" s="57">
        <v>7671</v>
      </c>
      <c r="K8" s="57">
        <v>8787</v>
      </c>
      <c r="L8" s="57">
        <v>12552</v>
      </c>
      <c r="M8" s="57">
        <v>22868</v>
      </c>
      <c r="N8" s="57">
        <v>8991</v>
      </c>
      <c r="O8" s="57">
        <v>7725</v>
      </c>
      <c r="P8" s="57">
        <v>11616</v>
      </c>
      <c r="Q8" s="57">
        <v>12821</v>
      </c>
      <c r="R8" s="57">
        <v>13000</v>
      </c>
      <c r="S8" s="57">
        <v>13228</v>
      </c>
      <c r="T8" s="57">
        <v>8390</v>
      </c>
      <c r="U8" s="57">
        <v>5870</v>
      </c>
      <c r="V8" s="57">
        <v>8017</v>
      </c>
      <c r="W8" s="57">
        <v>10263</v>
      </c>
      <c r="X8" s="57">
        <v>14792</v>
      </c>
      <c r="Y8" s="57">
        <v>27450</v>
      </c>
      <c r="Z8" s="57">
        <v>7109</v>
      </c>
      <c r="AA8" s="57">
        <v>10134</v>
      </c>
      <c r="AB8" s="57">
        <v>13409</v>
      </c>
      <c r="AC8" s="57">
        <v>14583</v>
      </c>
      <c r="AD8" s="57">
        <v>16334</v>
      </c>
      <c r="AE8" s="57">
        <v>21735</v>
      </c>
      <c r="AF8" s="57">
        <v>11248</v>
      </c>
      <c r="AG8" s="57">
        <v>8831</v>
      </c>
      <c r="AH8" s="57">
        <v>11597</v>
      </c>
      <c r="AI8" s="57">
        <v>16146</v>
      </c>
      <c r="AJ8" s="57">
        <v>20003</v>
      </c>
      <c r="AK8" s="57">
        <v>38151</v>
      </c>
      <c r="AL8" s="57">
        <v>10888</v>
      </c>
      <c r="AM8" s="57">
        <v>10370</v>
      </c>
      <c r="AN8" s="57">
        <v>16378</v>
      </c>
      <c r="AO8" s="57">
        <v>18662</v>
      </c>
      <c r="AP8" s="57">
        <v>18256</v>
      </c>
      <c r="AQ8" s="57">
        <v>23298</v>
      </c>
      <c r="AR8" s="57">
        <v>13047</v>
      </c>
      <c r="AS8" s="57">
        <v>8300</v>
      </c>
      <c r="AT8" s="57">
        <v>14100</v>
      </c>
      <c r="AU8" s="57">
        <v>20100</v>
      </c>
      <c r="AV8" s="57">
        <v>26700</v>
      </c>
      <c r="AW8" s="57">
        <v>47800</v>
      </c>
      <c r="AX8" s="57">
        <v>11800</v>
      </c>
      <c r="AY8" s="57">
        <v>16300</v>
      </c>
      <c r="AZ8" s="57">
        <v>23100</v>
      </c>
      <c r="BA8" s="57">
        <v>24800</v>
      </c>
      <c r="BB8" s="57">
        <v>24600</v>
      </c>
      <c r="BC8" s="57">
        <v>29200</v>
      </c>
      <c r="BD8" s="57">
        <v>17200</v>
      </c>
      <c r="BE8" s="57">
        <v>12600</v>
      </c>
      <c r="BF8" s="57">
        <v>18700</v>
      </c>
      <c r="BG8" s="57">
        <v>25200</v>
      </c>
      <c r="BH8" s="57">
        <v>38200</v>
      </c>
      <c r="BI8" s="57">
        <v>67000</v>
      </c>
      <c r="BJ8" s="57">
        <v>15100</v>
      </c>
      <c r="BK8" s="57">
        <v>20400</v>
      </c>
      <c r="BL8" s="57">
        <v>33000</v>
      </c>
      <c r="BM8" s="57">
        <v>30600</v>
      </c>
      <c r="BN8" s="57">
        <v>29300</v>
      </c>
      <c r="BO8" s="57">
        <v>32600</v>
      </c>
      <c r="BP8" s="57">
        <v>18000</v>
      </c>
      <c r="BQ8" s="57">
        <v>12100</v>
      </c>
      <c r="BR8" s="57">
        <v>21900</v>
      </c>
      <c r="BS8" s="57">
        <v>29900</v>
      </c>
      <c r="BT8" s="57">
        <v>43300</v>
      </c>
      <c r="BU8" s="57">
        <v>75900</v>
      </c>
      <c r="BV8" s="57">
        <v>20400</v>
      </c>
      <c r="BW8" s="57">
        <v>17600</v>
      </c>
      <c r="BX8" s="57">
        <v>33800</v>
      </c>
      <c r="BY8" s="223" t="s">
        <v>79</v>
      </c>
      <c r="BZ8" s="239"/>
      <c r="CA8" s="239"/>
    </row>
    <row r="9" spans="1:81">
      <c r="A9" s="242" t="s">
        <v>99</v>
      </c>
      <c r="B9" s="57">
        <v>11412</v>
      </c>
      <c r="C9" s="57">
        <v>13597</v>
      </c>
      <c r="D9" s="57">
        <v>11718</v>
      </c>
      <c r="E9" s="57">
        <v>8001</v>
      </c>
      <c r="F9" s="57">
        <v>8457</v>
      </c>
      <c r="G9" s="57">
        <v>7507</v>
      </c>
      <c r="H9" s="57">
        <v>12180</v>
      </c>
      <c r="I9" s="57">
        <v>8631</v>
      </c>
      <c r="J9" s="57">
        <v>13701</v>
      </c>
      <c r="K9" s="57">
        <v>19517</v>
      </c>
      <c r="L9" s="57">
        <v>11488</v>
      </c>
      <c r="M9" s="57">
        <v>18760</v>
      </c>
      <c r="N9" s="57">
        <v>12104</v>
      </c>
      <c r="O9" s="57">
        <v>15351</v>
      </c>
      <c r="P9" s="57">
        <v>26341</v>
      </c>
      <c r="Q9" s="57">
        <v>40976</v>
      </c>
      <c r="R9" s="57">
        <v>24028</v>
      </c>
      <c r="S9" s="57">
        <v>13618</v>
      </c>
      <c r="T9" s="57">
        <v>16439</v>
      </c>
      <c r="U9" s="57">
        <v>11810</v>
      </c>
      <c r="V9" s="57">
        <v>18773</v>
      </c>
      <c r="W9" s="57">
        <v>31700</v>
      </c>
      <c r="X9" s="57">
        <v>24239</v>
      </c>
      <c r="Y9" s="57">
        <v>25571</v>
      </c>
      <c r="Z9" s="57">
        <v>16101</v>
      </c>
      <c r="AA9" s="57">
        <v>19890</v>
      </c>
      <c r="AB9" s="57">
        <v>44848</v>
      </c>
      <c r="AC9" s="57">
        <v>60212</v>
      </c>
      <c r="AD9" s="57">
        <v>40263</v>
      </c>
      <c r="AE9" s="57">
        <v>20502</v>
      </c>
      <c r="AF9" s="57">
        <v>30189</v>
      </c>
      <c r="AG9" s="57">
        <v>23849</v>
      </c>
      <c r="AH9" s="57">
        <v>29278</v>
      </c>
      <c r="AI9" s="57">
        <v>61306</v>
      </c>
      <c r="AJ9" s="57">
        <v>51185</v>
      </c>
      <c r="AK9" s="245">
        <v>56109</v>
      </c>
      <c r="AL9" s="57">
        <v>27161</v>
      </c>
      <c r="AM9" s="245">
        <v>34334</v>
      </c>
      <c r="AN9" s="245">
        <v>71122</v>
      </c>
      <c r="AO9" s="245">
        <v>99396</v>
      </c>
      <c r="AP9" s="245">
        <v>62254</v>
      </c>
      <c r="AQ9" s="245">
        <v>36323</v>
      </c>
      <c r="AR9" s="245">
        <v>42891</v>
      </c>
      <c r="AS9" s="245">
        <v>29400</v>
      </c>
      <c r="AT9" s="245">
        <v>31100</v>
      </c>
      <c r="AU9" s="245">
        <v>79400</v>
      </c>
      <c r="AV9" s="245">
        <v>68000</v>
      </c>
      <c r="AW9" s="245">
        <v>76300</v>
      </c>
      <c r="AX9" s="57">
        <v>44800</v>
      </c>
      <c r="AY9" s="245">
        <v>44000</v>
      </c>
      <c r="AZ9" s="245">
        <v>92400</v>
      </c>
      <c r="BA9" s="245">
        <v>117900</v>
      </c>
      <c r="BB9" s="245">
        <v>81000</v>
      </c>
      <c r="BC9" s="245">
        <v>43400</v>
      </c>
      <c r="BD9" s="245">
        <v>51900</v>
      </c>
      <c r="BE9" s="245">
        <v>31300</v>
      </c>
      <c r="BF9" s="245">
        <v>34400</v>
      </c>
      <c r="BG9" s="245">
        <v>86000</v>
      </c>
      <c r="BH9" s="245">
        <v>76100</v>
      </c>
      <c r="BI9" s="245">
        <v>93500</v>
      </c>
      <c r="BJ9" s="245">
        <v>61100</v>
      </c>
      <c r="BK9" s="245">
        <v>61300</v>
      </c>
      <c r="BL9" s="245">
        <v>99700</v>
      </c>
      <c r="BM9" s="245">
        <v>131000</v>
      </c>
      <c r="BN9" s="245">
        <v>84900</v>
      </c>
      <c r="BO9" s="245">
        <v>47900</v>
      </c>
      <c r="BP9" s="245">
        <v>61300</v>
      </c>
      <c r="BQ9" s="245">
        <v>34700</v>
      </c>
      <c r="BR9" s="245">
        <v>44700</v>
      </c>
      <c r="BS9" s="245">
        <v>98300</v>
      </c>
      <c r="BT9" s="245">
        <v>80300</v>
      </c>
      <c r="BU9" s="245">
        <v>96400</v>
      </c>
      <c r="BV9" s="245">
        <v>65200</v>
      </c>
      <c r="BW9" s="245">
        <v>75100</v>
      </c>
      <c r="BX9" s="245">
        <v>111500</v>
      </c>
      <c r="BY9" s="242" t="s">
        <v>99</v>
      </c>
      <c r="BZ9" s="239"/>
      <c r="CA9" s="239"/>
    </row>
    <row r="10" spans="1:81">
      <c r="A10" s="223" t="s">
        <v>100</v>
      </c>
      <c r="B10" s="57">
        <v>6789</v>
      </c>
      <c r="C10" s="57">
        <v>9133</v>
      </c>
      <c r="D10" s="57">
        <v>5483</v>
      </c>
      <c r="E10" s="57">
        <v>3462</v>
      </c>
      <c r="F10" s="57">
        <v>4139</v>
      </c>
      <c r="G10" s="57">
        <v>4683</v>
      </c>
      <c r="H10" s="57">
        <v>5730</v>
      </c>
      <c r="I10" s="57">
        <v>5219</v>
      </c>
      <c r="J10" s="57">
        <v>8540</v>
      </c>
      <c r="K10" s="57">
        <v>7042</v>
      </c>
      <c r="L10" s="57">
        <v>7724</v>
      </c>
      <c r="M10" s="57">
        <v>13572</v>
      </c>
      <c r="N10" s="57">
        <v>8900</v>
      </c>
      <c r="O10" s="57">
        <v>7369</v>
      </c>
      <c r="P10" s="57">
        <v>11778</v>
      </c>
      <c r="Q10" s="57">
        <v>12244</v>
      </c>
      <c r="R10" s="57">
        <v>12752</v>
      </c>
      <c r="S10" s="57">
        <v>8447</v>
      </c>
      <c r="T10" s="57">
        <v>7904</v>
      </c>
      <c r="U10" s="57">
        <v>7729</v>
      </c>
      <c r="V10" s="57">
        <v>9440</v>
      </c>
      <c r="W10" s="57">
        <v>11334</v>
      </c>
      <c r="X10" s="57">
        <v>15170</v>
      </c>
      <c r="Y10" s="57">
        <v>17221</v>
      </c>
      <c r="Z10" s="57">
        <v>7609</v>
      </c>
      <c r="AA10" s="57">
        <v>10982</v>
      </c>
      <c r="AB10" s="57">
        <v>13409</v>
      </c>
      <c r="AC10" s="57">
        <v>14716</v>
      </c>
      <c r="AD10" s="57">
        <v>15013</v>
      </c>
      <c r="AE10" s="57">
        <v>9802</v>
      </c>
      <c r="AF10" s="57">
        <v>9929</v>
      </c>
      <c r="AG10" s="57">
        <v>10951</v>
      </c>
      <c r="AH10" s="57">
        <v>11681</v>
      </c>
      <c r="AI10" s="57">
        <v>17760</v>
      </c>
      <c r="AJ10" s="57">
        <v>26453</v>
      </c>
      <c r="AK10" s="57">
        <v>28524</v>
      </c>
      <c r="AL10" s="57">
        <v>13961</v>
      </c>
      <c r="AM10" s="57">
        <v>14109</v>
      </c>
      <c r="AN10" s="57">
        <v>23372</v>
      </c>
      <c r="AO10" s="57">
        <v>25166</v>
      </c>
      <c r="AP10" s="57">
        <v>22607</v>
      </c>
      <c r="AQ10" s="57">
        <v>17029</v>
      </c>
      <c r="AR10" s="57">
        <v>16249</v>
      </c>
      <c r="AS10" s="57">
        <v>9900</v>
      </c>
      <c r="AT10" s="57">
        <v>16100</v>
      </c>
      <c r="AU10" s="57">
        <v>24000</v>
      </c>
      <c r="AV10" s="57">
        <v>27700</v>
      </c>
      <c r="AW10" s="57">
        <v>39300</v>
      </c>
      <c r="AX10" s="57">
        <v>12300</v>
      </c>
      <c r="AY10" s="57">
        <v>19300</v>
      </c>
      <c r="AZ10" s="57">
        <v>28200</v>
      </c>
      <c r="BA10" s="57">
        <v>29600</v>
      </c>
      <c r="BB10" s="57">
        <v>25800</v>
      </c>
      <c r="BC10" s="57">
        <v>18500</v>
      </c>
      <c r="BD10" s="57">
        <v>20000</v>
      </c>
      <c r="BE10" s="57">
        <v>12300</v>
      </c>
      <c r="BF10" s="57">
        <v>21300</v>
      </c>
      <c r="BG10" s="57">
        <v>28500</v>
      </c>
      <c r="BH10" s="57">
        <v>39500</v>
      </c>
      <c r="BI10" s="57">
        <v>50300</v>
      </c>
      <c r="BJ10" s="57">
        <v>19800</v>
      </c>
      <c r="BK10" s="57">
        <v>29900</v>
      </c>
      <c r="BL10" s="57">
        <v>38200</v>
      </c>
      <c r="BM10" s="57">
        <v>38000</v>
      </c>
      <c r="BN10" s="57">
        <v>36600</v>
      </c>
      <c r="BO10" s="57">
        <v>20900</v>
      </c>
      <c r="BP10" s="57">
        <v>25000</v>
      </c>
      <c r="BQ10" s="57">
        <v>15500</v>
      </c>
      <c r="BR10" s="57">
        <v>25900</v>
      </c>
      <c r="BS10" s="57">
        <v>36700</v>
      </c>
      <c r="BT10" s="57">
        <v>44400</v>
      </c>
      <c r="BU10" s="57">
        <v>63300</v>
      </c>
      <c r="BV10" s="57">
        <v>34500</v>
      </c>
      <c r="BW10" s="57">
        <v>26700</v>
      </c>
      <c r="BX10" s="57">
        <v>43700</v>
      </c>
      <c r="BY10" s="223" t="s">
        <v>100</v>
      </c>
      <c r="BZ10" s="239"/>
      <c r="CA10" s="239"/>
    </row>
    <row r="11" spans="1:81">
      <c r="A11" s="56" t="s">
        <v>80</v>
      </c>
      <c r="B11" s="57">
        <v>30689</v>
      </c>
      <c r="C11" s="57">
        <v>21467</v>
      </c>
      <c r="D11" s="57">
        <v>10853</v>
      </c>
      <c r="E11" s="57">
        <v>6490</v>
      </c>
      <c r="F11" s="57">
        <v>7406</v>
      </c>
      <c r="G11" s="57">
        <v>9362</v>
      </c>
      <c r="H11" s="57">
        <v>10108</v>
      </c>
      <c r="I11" s="57">
        <v>7631</v>
      </c>
      <c r="J11" s="57">
        <v>13222</v>
      </c>
      <c r="K11" s="57">
        <v>14823</v>
      </c>
      <c r="L11" s="57">
        <v>12056</v>
      </c>
      <c r="M11" s="57">
        <v>18471</v>
      </c>
      <c r="N11" s="57">
        <v>22232</v>
      </c>
      <c r="O11" s="57">
        <v>17911</v>
      </c>
      <c r="P11" s="57">
        <v>18951</v>
      </c>
      <c r="Q11" s="57">
        <v>17486</v>
      </c>
      <c r="R11" s="57">
        <v>13161</v>
      </c>
      <c r="S11" s="57">
        <v>15713</v>
      </c>
      <c r="T11" s="57">
        <v>14030</v>
      </c>
      <c r="U11" s="57">
        <v>10861</v>
      </c>
      <c r="V11" s="57">
        <v>18918</v>
      </c>
      <c r="W11" s="57">
        <v>17890</v>
      </c>
      <c r="X11" s="57">
        <v>13964</v>
      </c>
      <c r="Y11" s="57">
        <v>25420</v>
      </c>
      <c r="Z11" s="57">
        <v>31669</v>
      </c>
      <c r="AA11" s="57">
        <v>21271</v>
      </c>
      <c r="AB11" s="57">
        <v>22557</v>
      </c>
      <c r="AC11" s="57">
        <v>22747</v>
      </c>
      <c r="AD11" s="57">
        <v>16050</v>
      </c>
      <c r="AE11" s="57">
        <v>17509</v>
      </c>
      <c r="AF11" s="57">
        <v>16190</v>
      </c>
      <c r="AG11" s="57">
        <v>10553</v>
      </c>
      <c r="AH11" s="57">
        <v>21505</v>
      </c>
      <c r="AI11" s="57">
        <v>18099</v>
      </c>
      <c r="AJ11" s="57">
        <v>16089</v>
      </c>
      <c r="AK11" s="57">
        <v>30330</v>
      </c>
      <c r="AL11" s="57">
        <v>37367</v>
      </c>
      <c r="AM11" s="57">
        <v>26589</v>
      </c>
      <c r="AN11" s="57">
        <v>21334</v>
      </c>
      <c r="AO11" s="57">
        <v>30174</v>
      </c>
      <c r="AP11" s="57">
        <v>18547</v>
      </c>
      <c r="AQ11" s="57">
        <v>21081</v>
      </c>
      <c r="AR11" s="57">
        <v>20086</v>
      </c>
      <c r="AS11" s="57">
        <v>13100</v>
      </c>
      <c r="AT11" s="57">
        <v>30600</v>
      </c>
      <c r="AU11" s="57">
        <v>24000</v>
      </c>
      <c r="AV11" s="57">
        <v>22200</v>
      </c>
      <c r="AW11" s="57">
        <v>37600</v>
      </c>
      <c r="AX11" s="57">
        <v>48600</v>
      </c>
      <c r="AY11" s="57">
        <v>30300</v>
      </c>
      <c r="AZ11" s="57">
        <v>29200</v>
      </c>
      <c r="BA11" s="57">
        <v>34100</v>
      </c>
      <c r="BB11" s="57">
        <v>24800</v>
      </c>
      <c r="BC11" s="57">
        <v>22700</v>
      </c>
      <c r="BD11" s="57">
        <v>25400</v>
      </c>
      <c r="BE11" s="57">
        <v>17900</v>
      </c>
      <c r="BF11" s="57">
        <v>34700</v>
      </c>
      <c r="BG11" s="57">
        <v>29600</v>
      </c>
      <c r="BH11" s="57">
        <v>29500</v>
      </c>
      <c r="BI11" s="57">
        <v>49400</v>
      </c>
      <c r="BJ11" s="57">
        <v>56100</v>
      </c>
      <c r="BK11" s="57">
        <v>35900</v>
      </c>
      <c r="BL11" s="57">
        <v>41800</v>
      </c>
      <c r="BM11" s="57">
        <v>39700</v>
      </c>
      <c r="BN11" s="57">
        <v>29800</v>
      </c>
      <c r="BO11" s="57">
        <v>30200</v>
      </c>
      <c r="BP11" s="57">
        <v>29100</v>
      </c>
      <c r="BQ11" s="57">
        <v>19400</v>
      </c>
      <c r="BR11" s="57">
        <v>41100</v>
      </c>
      <c r="BS11" s="57">
        <v>37700</v>
      </c>
      <c r="BT11" s="57">
        <v>33100</v>
      </c>
      <c r="BU11" s="57">
        <v>51500</v>
      </c>
      <c r="BV11" s="57">
        <v>61100</v>
      </c>
      <c r="BW11" s="57">
        <v>40700</v>
      </c>
      <c r="BX11" s="57">
        <v>40000</v>
      </c>
      <c r="BY11" s="56" t="s">
        <v>80</v>
      </c>
      <c r="BZ11" s="239"/>
      <c r="CA11" s="239"/>
    </row>
    <row r="12" spans="1:81">
      <c r="A12" s="58" t="s">
        <v>81</v>
      </c>
      <c r="B12" s="59">
        <f>B13-SUM(B4:B11)</f>
        <v>157151</v>
      </c>
      <c r="C12" s="59">
        <f t="shared" ref="C12:AK12" si="0">C13-SUM(C4:C11)</f>
        <v>142963</v>
      </c>
      <c r="D12" s="59">
        <f t="shared" si="0"/>
        <v>166755</v>
      </c>
      <c r="E12" s="59">
        <f t="shared" si="0"/>
        <v>93985</v>
      </c>
      <c r="F12" s="59">
        <f t="shared" ref="F12" si="1">F13-SUM(F4:F11)</f>
        <v>108618</v>
      </c>
      <c r="G12" s="59">
        <f t="shared" si="0"/>
        <v>120933</v>
      </c>
      <c r="H12" s="59">
        <f t="shared" si="0"/>
        <v>144601</v>
      </c>
      <c r="I12" s="59">
        <f t="shared" si="0"/>
        <v>132288</v>
      </c>
      <c r="J12" s="59">
        <f t="shared" si="0"/>
        <v>147396</v>
      </c>
      <c r="K12" s="59">
        <f t="shared" si="0"/>
        <v>183228</v>
      </c>
      <c r="L12" s="59">
        <f t="shared" si="0"/>
        <v>161670</v>
      </c>
      <c r="M12" s="59">
        <f t="shared" si="0"/>
        <v>154789</v>
      </c>
      <c r="N12" s="59">
        <f t="shared" si="0"/>
        <v>147338</v>
      </c>
      <c r="O12" s="59">
        <f t="shared" si="0"/>
        <v>132682</v>
      </c>
      <c r="P12" s="59">
        <f t="shared" si="0"/>
        <v>200297</v>
      </c>
      <c r="Q12" s="59">
        <f t="shared" si="0"/>
        <v>212614</v>
      </c>
      <c r="R12" s="59">
        <f t="shared" si="0"/>
        <v>181812</v>
      </c>
      <c r="S12" s="59">
        <f t="shared" si="0"/>
        <v>183963</v>
      </c>
      <c r="T12" s="59">
        <f t="shared" si="0"/>
        <v>194551</v>
      </c>
      <c r="U12" s="59">
        <f t="shared" si="0"/>
        <v>172864</v>
      </c>
      <c r="V12" s="59">
        <f t="shared" si="0"/>
        <v>181141</v>
      </c>
      <c r="W12" s="59">
        <f t="shared" si="0"/>
        <v>227707</v>
      </c>
      <c r="X12" s="59">
        <f t="shared" si="0"/>
        <v>185286</v>
      </c>
      <c r="Y12" s="59">
        <f t="shared" si="0"/>
        <v>186075</v>
      </c>
      <c r="Z12" s="59">
        <f t="shared" si="0"/>
        <v>156783</v>
      </c>
      <c r="AA12" s="59">
        <f t="shared" si="0"/>
        <v>145078</v>
      </c>
      <c r="AB12" s="59">
        <f t="shared" si="0"/>
        <v>246747</v>
      </c>
      <c r="AC12" s="59">
        <f t="shared" si="0"/>
        <v>253407</v>
      </c>
      <c r="AD12" s="59">
        <f t="shared" si="0"/>
        <v>222610</v>
      </c>
      <c r="AE12" s="59">
        <f t="shared" si="0"/>
        <v>219372</v>
      </c>
      <c r="AF12" s="59">
        <f t="shared" si="0"/>
        <v>227742</v>
      </c>
      <c r="AG12" s="59">
        <f t="shared" si="0"/>
        <v>207698</v>
      </c>
      <c r="AH12" s="59">
        <f t="shared" si="0"/>
        <v>209982</v>
      </c>
      <c r="AI12" s="59">
        <f t="shared" si="0"/>
        <v>259707</v>
      </c>
      <c r="AJ12" s="59">
        <f t="shared" si="0"/>
        <v>212692</v>
      </c>
      <c r="AK12" s="59">
        <f t="shared" si="0"/>
        <v>210381</v>
      </c>
      <c r="AL12" s="59">
        <f t="shared" ref="AL12:AQ12" si="2">AL13-SUM(AL4:AL11)</f>
        <v>183084</v>
      </c>
      <c r="AM12" s="59">
        <f t="shared" si="2"/>
        <v>168836</v>
      </c>
      <c r="AN12" s="59">
        <f t="shared" si="2"/>
        <v>269119</v>
      </c>
      <c r="AO12" s="59">
        <f t="shared" si="2"/>
        <v>336266</v>
      </c>
      <c r="AP12" s="59">
        <f t="shared" si="2"/>
        <v>261699</v>
      </c>
      <c r="AQ12" s="59">
        <f t="shared" si="2"/>
        <v>244505</v>
      </c>
      <c r="AR12" s="59">
        <f t="shared" ref="AR12:AT12" si="3">AR13-SUM(AR4:AR11)</f>
        <v>275185</v>
      </c>
      <c r="AS12" s="59">
        <f t="shared" si="3"/>
        <v>238800</v>
      </c>
      <c r="AT12" s="59">
        <f t="shared" si="3"/>
        <v>252800</v>
      </c>
      <c r="AU12" s="59">
        <f t="shared" ref="AU12:AW12" si="4">AU13-SUM(AU4:AU11)</f>
        <v>313700</v>
      </c>
      <c r="AV12" s="59">
        <f t="shared" si="4"/>
        <v>255700</v>
      </c>
      <c r="AW12" s="59">
        <f t="shared" si="4"/>
        <v>255600</v>
      </c>
      <c r="AX12" s="59">
        <f t="shared" ref="AX12:BE12" si="5">AX13-SUM(AX4:AX11)</f>
        <v>211800</v>
      </c>
      <c r="AY12" s="59">
        <f t="shared" si="5"/>
        <v>209400</v>
      </c>
      <c r="AZ12" s="59">
        <f t="shared" si="5"/>
        <v>351600</v>
      </c>
      <c r="BA12" s="59">
        <f t="shared" si="5"/>
        <v>393200</v>
      </c>
      <c r="BB12" s="59">
        <f t="shared" si="5"/>
        <v>322700</v>
      </c>
      <c r="BC12" s="59">
        <f t="shared" si="5"/>
        <v>292400</v>
      </c>
      <c r="BD12" s="59">
        <f t="shared" si="5"/>
        <v>362800</v>
      </c>
      <c r="BE12" s="59">
        <f t="shared" si="5"/>
        <v>305100</v>
      </c>
      <c r="BF12" s="59">
        <f t="shared" ref="BF12:BG12" si="6">BF13-SUM(BF4:BF11)</f>
        <v>292200</v>
      </c>
      <c r="BG12" s="59">
        <f t="shared" si="6"/>
        <v>370900</v>
      </c>
      <c r="BH12" s="59">
        <f t="shared" ref="BH12:BN12" si="7">BH13-SUM(BH4:BH11)</f>
        <v>314200</v>
      </c>
      <c r="BI12" s="59">
        <f t="shared" si="7"/>
        <v>326900</v>
      </c>
      <c r="BJ12" s="59">
        <f t="shared" si="7"/>
        <v>263800</v>
      </c>
      <c r="BK12" s="59">
        <f t="shared" si="7"/>
        <v>253400</v>
      </c>
      <c r="BL12" s="59">
        <f t="shared" si="7"/>
        <v>435200</v>
      </c>
      <c r="BM12" s="59">
        <f t="shared" si="7"/>
        <v>462500</v>
      </c>
      <c r="BN12" s="59">
        <f t="shared" si="7"/>
        <v>388200</v>
      </c>
      <c r="BO12" s="59">
        <f t="shared" ref="BO12:BT12" si="8">BO13-SUM(BO4:BO11)</f>
        <v>363300</v>
      </c>
      <c r="BP12" s="59">
        <f t="shared" si="8"/>
        <v>403100</v>
      </c>
      <c r="BQ12" s="59">
        <f t="shared" si="8"/>
        <v>339100</v>
      </c>
      <c r="BR12" s="59">
        <f t="shared" si="8"/>
        <v>353300</v>
      </c>
      <c r="BS12" s="59">
        <f t="shared" si="8"/>
        <v>469000</v>
      </c>
      <c r="BT12" s="59">
        <f t="shared" si="8"/>
        <v>361600</v>
      </c>
      <c r="BU12" s="59">
        <f t="shared" ref="BU12:BV12" si="9">BU13-SUM(BU4:BU11)</f>
        <v>373100</v>
      </c>
      <c r="BV12" s="59">
        <f t="shared" si="9"/>
        <v>322200</v>
      </c>
      <c r="BW12" s="59">
        <f t="shared" ref="BW12:BX12" si="10">BW13-SUM(BW4:BW11)</f>
        <v>283000</v>
      </c>
      <c r="BX12" s="59">
        <f t="shared" si="10"/>
        <v>474900</v>
      </c>
      <c r="BY12" s="58" t="s">
        <v>81</v>
      </c>
      <c r="BZ12" s="239"/>
      <c r="CA12" s="239"/>
    </row>
    <row r="13" spans="1:81">
      <c r="A13" s="60" t="s">
        <v>34</v>
      </c>
      <c r="B13" s="61">
        <v>714099</v>
      </c>
      <c r="C13" s="61">
        <v>679393</v>
      </c>
      <c r="D13" s="61">
        <v>352676</v>
      </c>
      <c r="E13" s="61">
        <v>295826</v>
      </c>
      <c r="F13" s="61">
        <v>357783</v>
      </c>
      <c r="G13" s="61">
        <v>432883</v>
      </c>
      <c r="H13" s="61">
        <v>561489</v>
      </c>
      <c r="I13" s="61">
        <v>546503</v>
      </c>
      <c r="J13" s="61">
        <v>538727</v>
      </c>
      <c r="K13" s="61">
        <v>615701</v>
      </c>
      <c r="L13" s="61">
        <v>551571</v>
      </c>
      <c r="M13" s="61">
        <v>572101</v>
      </c>
      <c r="N13" s="61">
        <v>684819</v>
      </c>
      <c r="O13" s="61">
        <v>547948</v>
      </c>
      <c r="P13" s="61">
        <v>678748</v>
      </c>
      <c r="Q13" s="61">
        <v>781501</v>
      </c>
      <c r="R13" s="61">
        <v>669061</v>
      </c>
      <c r="S13" s="61">
        <v>683096</v>
      </c>
      <c r="T13" s="61">
        <v>846967</v>
      </c>
      <c r="U13" s="61">
        <v>774014</v>
      </c>
      <c r="V13" s="61">
        <v>658011</v>
      </c>
      <c r="W13" s="61">
        <v>705641</v>
      </c>
      <c r="X13" s="61">
        <v>648387</v>
      </c>
      <c r="Y13" s="61">
        <v>689679</v>
      </c>
      <c r="Z13" s="61">
        <v>668610</v>
      </c>
      <c r="AA13" s="61">
        <v>729460</v>
      </c>
      <c r="AB13" s="61">
        <v>857024</v>
      </c>
      <c r="AC13" s="61">
        <v>923017</v>
      </c>
      <c r="AD13" s="61">
        <v>875408</v>
      </c>
      <c r="AE13" s="61">
        <v>901066</v>
      </c>
      <c r="AF13" s="61">
        <v>1003032</v>
      </c>
      <c r="AG13" s="61">
        <v>906379</v>
      </c>
      <c r="AH13" s="61">
        <v>866966</v>
      </c>
      <c r="AI13" s="61">
        <v>928560</v>
      </c>
      <c r="AJ13" s="61">
        <v>839891</v>
      </c>
      <c r="AK13" s="61">
        <v>864491</v>
      </c>
      <c r="AL13" s="61">
        <v>944009</v>
      </c>
      <c r="AM13" s="61">
        <v>880020</v>
      </c>
      <c r="AN13" s="61">
        <v>1050559</v>
      </c>
      <c r="AO13" s="61">
        <v>1231471</v>
      </c>
      <c r="AP13" s="61">
        <v>1097211</v>
      </c>
      <c r="AQ13" s="61">
        <v>1055273</v>
      </c>
      <c r="AR13" s="61">
        <v>1270048</v>
      </c>
      <c r="AS13" s="61">
        <v>1109600</v>
      </c>
      <c r="AT13" s="61">
        <v>1099100</v>
      </c>
      <c r="AU13" s="61">
        <v>1271700</v>
      </c>
      <c r="AV13" s="61">
        <v>1168500</v>
      </c>
      <c r="AW13" s="61">
        <v>1236100</v>
      </c>
      <c r="AX13" s="61">
        <v>1218400</v>
      </c>
      <c r="AY13" s="61">
        <v>1387000</v>
      </c>
      <c r="AZ13" s="61">
        <v>1526000</v>
      </c>
      <c r="BA13" s="61">
        <v>1764700</v>
      </c>
      <c r="BB13" s="61">
        <v>1641800</v>
      </c>
      <c r="BC13" s="61">
        <v>1602200</v>
      </c>
      <c r="BD13" s="61">
        <v>1918400</v>
      </c>
      <c r="BE13" s="61">
        <v>1817100</v>
      </c>
      <c r="BF13" s="61">
        <v>1612300</v>
      </c>
      <c r="BG13" s="61">
        <v>1829300</v>
      </c>
      <c r="BH13" s="61">
        <v>1647600</v>
      </c>
      <c r="BI13" s="61">
        <v>1773100</v>
      </c>
      <c r="BJ13" s="61">
        <v>1851800</v>
      </c>
      <c r="BK13" s="61">
        <v>1891400</v>
      </c>
      <c r="BL13" s="61">
        <v>2009500</v>
      </c>
      <c r="BM13" s="61">
        <v>2081800</v>
      </c>
      <c r="BN13" s="61">
        <v>1893600</v>
      </c>
      <c r="BO13" s="61">
        <v>1985700</v>
      </c>
      <c r="BP13" s="61">
        <v>2296500</v>
      </c>
      <c r="BQ13" s="61">
        <v>2049200</v>
      </c>
      <c r="BR13" s="61">
        <v>1918200</v>
      </c>
      <c r="BS13" s="61">
        <v>2135900</v>
      </c>
      <c r="BT13" s="61">
        <v>1875400</v>
      </c>
      <c r="BU13" s="61">
        <v>2050600</v>
      </c>
      <c r="BV13" s="61">
        <v>2295700</v>
      </c>
      <c r="BW13" s="61">
        <v>2035800</v>
      </c>
      <c r="BX13" s="61">
        <v>2205700</v>
      </c>
      <c r="BY13" s="60" t="s">
        <v>34</v>
      </c>
      <c r="BZ13" s="243"/>
      <c r="CA13" s="239"/>
    </row>
    <row r="14" spans="1:81">
      <c r="BZ14" s="239"/>
      <c r="CA14" s="239"/>
    </row>
    <row r="15" spans="1:81">
      <c r="BZ15" s="239"/>
      <c r="CA15" s="239"/>
    </row>
    <row r="16" spans="1:81">
      <c r="F16" s="50">
        <v>36770</v>
      </c>
      <c r="BZ16" s="239"/>
      <c r="CA16" s="239"/>
    </row>
    <row r="17" spans="6:8">
      <c r="F17" s="50">
        <v>38881</v>
      </c>
    </row>
    <row r="18" spans="6:8">
      <c r="G18" s="273"/>
      <c r="H18" s="274"/>
    </row>
    <row r="19" spans="6:8">
      <c r="F19" s="50">
        <v>829779</v>
      </c>
    </row>
    <row r="20" spans="6:8">
      <c r="F20" s="50">
        <v>795254</v>
      </c>
    </row>
    <row r="22" spans="6:8">
      <c r="F22" s="50">
        <v>67928</v>
      </c>
    </row>
    <row r="23" spans="6:8">
      <c r="F23" s="50">
        <v>64560</v>
      </c>
    </row>
    <row r="25" spans="6:8">
      <c r="F25" s="50">
        <v>54213</v>
      </c>
    </row>
    <row r="26" spans="6:8">
      <c r="F26" s="50">
        <v>52259</v>
      </c>
    </row>
    <row r="28" spans="6:8">
      <c r="F28" s="50">
        <v>9586</v>
      </c>
    </row>
    <row r="29" spans="6:8">
      <c r="F29" s="50">
        <v>9971</v>
      </c>
    </row>
    <row r="31" spans="6:8">
      <c r="F31" s="50">
        <v>5784</v>
      </c>
    </row>
    <row r="32" spans="6:8">
      <c r="F32" s="50">
        <v>5411</v>
      </c>
    </row>
    <row r="34" spans="4:14">
      <c r="F34" s="50">
        <v>27117</v>
      </c>
    </row>
    <row r="35" spans="4:14">
      <c r="F35" s="50">
        <v>27243</v>
      </c>
    </row>
    <row r="37" spans="4:14">
      <c r="F37" s="50">
        <v>26665</v>
      </c>
    </row>
    <row r="38" spans="4:14">
      <c r="F38" s="50">
        <v>26063</v>
      </c>
    </row>
    <row r="40" spans="4:14">
      <c r="F40" s="50">
        <v>30204</v>
      </c>
    </row>
    <row r="41" spans="4:14">
      <c r="F41" s="50">
        <v>29651</v>
      </c>
    </row>
    <row r="43" spans="4:14">
      <c r="F43" s="50">
        <v>3509</v>
      </c>
    </row>
    <row r="44" spans="4:14">
      <c r="F44" s="50">
        <v>3182</v>
      </c>
    </row>
    <row r="46" spans="4:14"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</row>
    <row r="47" spans="4:14"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</row>
    <row r="49" spans="4:76"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</row>
    <row r="50" spans="4:76"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</row>
    <row r="59" spans="4:76" ht="226.5" customHeight="1"/>
    <row r="61" spans="4:76">
      <c r="AB61" s="62"/>
      <c r="AC61" s="62"/>
      <c r="AD61" s="62"/>
      <c r="AE61" s="62"/>
      <c r="AF61" s="62" t="s">
        <v>82</v>
      </c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</row>
    <row r="76" spans="1:77">
      <c r="B76" s="224" t="s">
        <v>102</v>
      </c>
      <c r="C76" s="50" t="str">
        <f t="shared" ref="C76:AN76" si="11">C3</f>
        <v>2月</v>
      </c>
      <c r="D76" s="50" t="str">
        <f t="shared" si="11"/>
        <v>3月</v>
      </c>
      <c r="E76" s="50" t="str">
        <f t="shared" si="11"/>
        <v>4月</v>
      </c>
      <c r="F76" s="50" t="str">
        <f t="shared" si="11"/>
        <v>5月</v>
      </c>
      <c r="G76" s="50" t="str">
        <f t="shared" si="11"/>
        <v>6月</v>
      </c>
      <c r="H76" s="50" t="str">
        <f t="shared" si="11"/>
        <v>7月</v>
      </c>
      <c r="I76" s="50" t="str">
        <f t="shared" si="11"/>
        <v>8月</v>
      </c>
      <c r="J76" s="50" t="str">
        <f t="shared" si="11"/>
        <v>9月</v>
      </c>
      <c r="K76" s="50" t="str">
        <f t="shared" si="11"/>
        <v>10月</v>
      </c>
      <c r="L76" s="50" t="str">
        <f t="shared" si="11"/>
        <v>11月</v>
      </c>
      <c r="M76" s="50" t="str">
        <f t="shared" si="11"/>
        <v>12月</v>
      </c>
      <c r="N76" s="224" t="s">
        <v>102</v>
      </c>
      <c r="O76" s="50" t="str">
        <f t="shared" si="11"/>
        <v>2月</v>
      </c>
      <c r="P76" s="50" t="str">
        <f t="shared" si="11"/>
        <v>3月</v>
      </c>
      <c r="Q76" s="50" t="str">
        <f t="shared" si="11"/>
        <v>4月</v>
      </c>
      <c r="R76" s="50" t="str">
        <f t="shared" si="11"/>
        <v>5月</v>
      </c>
      <c r="S76" s="50" t="str">
        <f t="shared" si="11"/>
        <v>6月</v>
      </c>
      <c r="T76" s="50" t="str">
        <f t="shared" si="11"/>
        <v>7月</v>
      </c>
      <c r="U76" s="50" t="str">
        <f t="shared" si="11"/>
        <v>8月</v>
      </c>
      <c r="V76" s="50" t="str">
        <f t="shared" si="11"/>
        <v>9月</v>
      </c>
      <c r="W76" s="50" t="str">
        <f t="shared" si="11"/>
        <v>10月</v>
      </c>
      <c r="X76" s="50" t="str">
        <f t="shared" si="11"/>
        <v>11月</v>
      </c>
      <c r="Y76" s="50" t="str">
        <f t="shared" si="11"/>
        <v>12月</v>
      </c>
      <c r="Z76" s="224" t="s">
        <v>102</v>
      </c>
      <c r="AA76" s="50" t="str">
        <f t="shared" si="11"/>
        <v>2月</v>
      </c>
      <c r="AB76" s="50" t="str">
        <f t="shared" si="11"/>
        <v>3月</v>
      </c>
      <c r="AC76" s="50" t="str">
        <f t="shared" si="11"/>
        <v>4月</v>
      </c>
      <c r="AD76" s="50" t="str">
        <f t="shared" si="11"/>
        <v>5月</v>
      </c>
      <c r="AE76" s="50" t="str">
        <f t="shared" si="11"/>
        <v>6月</v>
      </c>
      <c r="AF76" s="50" t="str">
        <f t="shared" si="11"/>
        <v>7月</v>
      </c>
      <c r="AG76" s="50" t="str">
        <f t="shared" si="11"/>
        <v>8月</v>
      </c>
      <c r="AH76" s="50" t="str">
        <f t="shared" si="11"/>
        <v>9月</v>
      </c>
      <c r="AI76" s="50" t="str">
        <f t="shared" si="11"/>
        <v>10月</v>
      </c>
      <c r="AJ76" s="50" t="str">
        <f t="shared" si="11"/>
        <v>11月</v>
      </c>
      <c r="AK76" s="50" t="str">
        <f t="shared" si="11"/>
        <v>12月</v>
      </c>
      <c r="AL76" s="224" t="s">
        <v>102</v>
      </c>
      <c r="AM76" s="250" t="str">
        <f t="shared" si="11"/>
        <v>2月</v>
      </c>
      <c r="AN76" s="250" t="str">
        <f t="shared" si="11"/>
        <v>3月</v>
      </c>
      <c r="AO76" s="250" t="str">
        <f t="shared" ref="AO76:AP76" si="12">AO3</f>
        <v>4月</v>
      </c>
      <c r="AP76" s="250" t="str">
        <f t="shared" si="12"/>
        <v>5月</v>
      </c>
      <c r="AQ76" s="250" t="str">
        <f t="shared" ref="AQ76:AS76" si="13">AQ3</f>
        <v>6月</v>
      </c>
      <c r="AR76" s="250" t="str">
        <f t="shared" si="13"/>
        <v>7月</v>
      </c>
      <c r="AS76" s="250" t="str">
        <f t="shared" si="13"/>
        <v>8月</v>
      </c>
      <c r="AT76" s="250" t="str">
        <f t="shared" ref="AT76:AU76" si="14">AT3</f>
        <v>9月</v>
      </c>
      <c r="AU76" s="250" t="str">
        <f t="shared" si="14"/>
        <v>10月</v>
      </c>
      <c r="AV76" s="250" t="str">
        <f t="shared" ref="AV76:BC76" si="15">AV3</f>
        <v>11月</v>
      </c>
      <c r="AW76" s="250" t="str">
        <f t="shared" si="15"/>
        <v>12月</v>
      </c>
      <c r="AX76" s="292" t="s">
        <v>102</v>
      </c>
      <c r="AY76" s="293" t="str">
        <f t="shared" si="15"/>
        <v>2月</v>
      </c>
      <c r="AZ76" s="293" t="str">
        <f t="shared" ref="AZ76" si="16">AZ3</f>
        <v>3月</v>
      </c>
      <c r="BA76" s="293" t="str">
        <f t="shared" si="15"/>
        <v>4月</v>
      </c>
      <c r="BB76" s="293" t="str">
        <f t="shared" ref="BB76" si="17">BB3</f>
        <v>5月</v>
      </c>
      <c r="BC76" s="293" t="str">
        <f t="shared" si="15"/>
        <v>6月</v>
      </c>
      <c r="BD76" s="293" t="str">
        <f t="shared" ref="BD76:BE76" si="18">BD3</f>
        <v>7月</v>
      </c>
      <c r="BE76" s="293" t="str">
        <f t="shared" si="18"/>
        <v>8月</v>
      </c>
      <c r="BF76" s="293" t="str">
        <f t="shared" ref="BF76:BH76" si="19">BF3</f>
        <v>9月</v>
      </c>
      <c r="BG76" s="293" t="str">
        <f t="shared" si="19"/>
        <v>10月</v>
      </c>
      <c r="BH76" s="293" t="str">
        <f t="shared" si="19"/>
        <v>11月</v>
      </c>
      <c r="BI76" s="293" t="str">
        <f t="shared" ref="BI76" si="20">BI3</f>
        <v>12月</v>
      </c>
      <c r="BJ76" s="292" t="s">
        <v>102</v>
      </c>
      <c r="BK76" s="292" t="s">
        <v>19</v>
      </c>
      <c r="BL76" s="292" t="s">
        <v>20</v>
      </c>
      <c r="BM76" s="292" t="s">
        <v>9</v>
      </c>
      <c r="BN76" s="292" t="s">
        <v>10</v>
      </c>
      <c r="BO76" s="292" t="s">
        <v>11</v>
      </c>
      <c r="BP76" s="292" t="s">
        <v>12</v>
      </c>
      <c r="BQ76" s="292" t="s">
        <v>13</v>
      </c>
      <c r="BR76" s="292" t="s">
        <v>14</v>
      </c>
      <c r="BS76" s="292" t="s">
        <v>15</v>
      </c>
      <c r="BT76" s="292" t="s">
        <v>16</v>
      </c>
      <c r="BU76" s="292" t="s">
        <v>17</v>
      </c>
      <c r="BV76" s="292" t="s">
        <v>18</v>
      </c>
      <c r="BW76" s="292" t="s">
        <v>19</v>
      </c>
      <c r="BX76" s="292" t="s">
        <v>20</v>
      </c>
    </row>
    <row r="77" spans="1:77">
      <c r="A77" s="50" t="str">
        <f>A12</f>
        <v>その他</v>
      </c>
      <c r="B77" s="50">
        <f t="shared" ref="B77:BY77" si="21">B12</f>
        <v>157151</v>
      </c>
      <c r="C77" s="50">
        <f t="shared" si="21"/>
        <v>142963</v>
      </c>
      <c r="D77" s="50">
        <f t="shared" si="21"/>
        <v>166755</v>
      </c>
      <c r="E77" s="50">
        <f t="shared" si="21"/>
        <v>93985</v>
      </c>
      <c r="F77" s="50">
        <f t="shared" si="21"/>
        <v>108618</v>
      </c>
      <c r="G77" s="50">
        <f t="shared" si="21"/>
        <v>120933</v>
      </c>
      <c r="H77" s="50">
        <f t="shared" si="21"/>
        <v>144601</v>
      </c>
      <c r="I77" s="50">
        <f t="shared" si="21"/>
        <v>132288</v>
      </c>
      <c r="J77" s="50">
        <f t="shared" si="21"/>
        <v>147396</v>
      </c>
      <c r="K77" s="50">
        <f t="shared" si="21"/>
        <v>183228</v>
      </c>
      <c r="L77" s="50">
        <f t="shared" si="21"/>
        <v>161670</v>
      </c>
      <c r="M77" s="50">
        <f t="shared" si="21"/>
        <v>154789</v>
      </c>
      <c r="N77" s="50">
        <f t="shared" si="21"/>
        <v>147338</v>
      </c>
      <c r="O77" s="50">
        <f t="shared" si="21"/>
        <v>132682</v>
      </c>
      <c r="P77" s="50">
        <f t="shared" si="21"/>
        <v>200297</v>
      </c>
      <c r="Q77" s="50">
        <f t="shared" si="21"/>
        <v>212614</v>
      </c>
      <c r="R77" s="50">
        <f t="shared" si="21"/>
        <v>181812</v>
      </c>
      <c r="S77" s="50">
        <f t="shared" si="21"/>
        <v>183963</v>
      </c>
      <c r="T77" s="50">
        <f t="shared" si="21"/>
        <v>194551</v>
      </c>
      <c r="U77" s="50">
        <f t="shared" si="21"/>
        <v>172864</v>
      </c>
      <c r="V77" s="50">
        <f t="shared" si="21"/>
        <v>181141</v>
      </c>
      <c r="W77" s="50">
        <f t="shared" si="21"/>
        <v>227707</v>
      </c>
      <c r="X77" s="50">
        <f t="shared" si="21"/>
        <v>185286</v>
      </c>
      <c r="Y77" s="50">
        <f t="shared" si="21"/>
        <v>186075</v>
      </c>
      <c r="Z77" s="50">
        <f t="shared" si="21"/>
        <v>156783</v>
      </c>
      <c r="AA77" s="50">
        <f t="shared" si="21"/>
        <v>145078</v>
      </c>
      <c r="AB77" s="50">
        <f t="shared" si="21"/>
        <v>246747</v>
      </c>
      <c r="AC77" s="50">
        <f t="shared" si="21"/>
        <v>253407</v>
      </c>
      <c r="AD77" s="50">
        <f t="shared" si="21"/>
        <v>222610</v>
      </c>
      <c r="AE77" s="50">
        <f t="shared" si="21"/>
        <v>219372</v>
      </c>
      <c r="AF77" s="50">
        <f t="shared" si="21"/>
        <v>227742</v>
      </c>
      <c r="AG77" s="50">
        <f t="shared" si="21"/>
        <v>207698</v>
      </c>
      <c r="AH77" s="50">
        <f t="shared" si="21"/>
        <v>209982</v>
      </c>
      <c r="AI77" s="50">
        <f t="shared" si="21"/>
        <v>259707</v>
      </c>
      <c r="AJ77" s="50">
        <f t="shared" si="21"/>
        <v>212692</v>
      </c>
      <c r="AK77" s="50">
        <f t="shared" ref="AK77:AL77" si="22">AK12</f>
        <v>210381</v>
      </c>
      <c r="AL77" s="50">
        <f t="shared" si="22"/>
        <v>183084</v>
      </c>
      <c r="AM77" s="50">
        <f t="shared" ref="AM77:AN77" si="23">AM12</f>
        <v>168836</v>
      </c>
      <c r="AN77" s="50">
        <f t="shared" si="23"/>
        <v>269119</v>
      </c>
      <c r="AO77" s="50">
        <f t="shared" ref="AO77:AP77" si="24">AO12</f>
        <v>336266</v>
      </c>
      <c r="AP77" s="50">
        <f t="shared" si="24"/>
        <v>261699</v>
      </c>
      <c r="AQ77" s="50">
        <f t="shared" ref="AQ77:AR77" si="25">AQ12</f>
        <v>244505</v>
      </c>
      <c r="AR77" s="50">
        <f t="shared" si="25"/>
        <v>275185</v>
      </c>
      <c r="AS77" s="50">
        <f t="shared" ref="AS77:AT77" si="26">AS12</f>
        <v>238800</v>
      </c>
      <c r="AT77" s="50">
        <f t="shared" si="26"/>
        <v>252800</v>
      </c>
      <c r="AU77" s="50">
        <f t="shared" ref="AU77:AV77" si="27">AU12</f>
        <v>313700</v>
      </c>
      <c r="AV77" s="50">
        <f t="shared" si="27"/>
        <v>255700</v>
      </c>
      <c r="AW77" s="50">
        <f t="shared" ref="AW77:AX77" si="28">AW12</f>
        <v>255600</v>
      </c>
      <c r="AX77" s="294">
        <f t="shared" si="28"/>
        <v>211800</v>
      </c>
      <c r="AY77" s="294">
        <f t="shared" ref="AY77:AZ77" si="29">AY12</f>
        <v>209400</v>
      </c>
      <c r="AZ77" s="294">
        <f t="shared" si="29"/>
        <v>351600</v>
      </c>
      <c r="BA77" s="294">
        <f t="shared" ref="BA77:BB77" si="30">BA12</f>
        <v>393200</v>
      </c>
      <c r="BB77" s="294">
        <f t="shared" si="30"/>
        <v>322700</v>
      </c>
      <c r="BC77" s="294">
        <f t="shared" ref="BC77:BD77" si="31">BC12</f>
        <v>292400</v>
      </c>
      <c r="BD77" s="294">
        <f t="shared" si="31"/>
        <v>362800</v>
      </c>
      <c r="BE77" s="294">
        <f t="shared" ref="BE77:BF77" si="32">BE12</f>
        <v>305100</v>
      </c>
      <c r="BF77" s="294">
        <f t="shared" si="32"/>
        <v>292200</v>
      </c>
      <c r="BG77" s="294">
        <f t="shared" ref="BG77:BH77" si="33">BG12</f>
        <v>370900</v>
      </c>
      <c r="BH77" s="294">
        <f t="shared" si="33"/>
        <v>314200</v>
      </c>
      <c r="BI77" s="294">
        <f t="shared" ref="BI77:BJ77" si="34">BI12</f>
        <v>326900</v>
      </c>
      <c r="BJ77" s="294">
        <f t="shared" si="34"/>
        <v>263800</v>
      </c>
      <c r="BK77" s="294">
        <f t="shared" ref="BK77:BL77" si="35">BK12</f>
        <v>253400</v>
      </c>
      <c r="BL77" s="294">
        <f t="shared" si="35"/>
        <v>435200</v>
      </c>
      <c r="BM77" s="294">
        <f t="shared" ref="BM77:BN77" si="36">BM12</f>
        <v>462500</v>
      </c>
      <c r="BN77" s="294">
        <f t="shared" si="36"/>
        <v>388200</v>
      </c>
      <c r="BO77" s="294">
        <f t="shared" ref="BO77:BP77" si="37">BO12</f>
        <v>363300</v>
      </c>
      <c r="BP77" s="294">
        <f t="shared" si="37"/>
        <v>403100</v>
      </c>
      <c r="BQ77" s="294">
        <f t="shared" ref="BQ77:BR77" si="38">BQ12</f>
        <v>339100</v>
      </c>
      <c r="BR77" s="294">
        <f t="shared" si="38"/>
        <v>353300</v>
      </c>
      <c r="BS77" s="294">
        <f t="shared" ref="BS77:BT77" si="39">BS12</f>
        <v>469000</v>
      </c>
      <c r="BT77" s="294">
        <f t="shared" si="39"/>
        <v>361600</v>
      </c>
      <c r="BU77" s="294">
        <f t="shared" ref="BU77:BV77" si="40">BU12</f>
        <v>373100</v>
      </c>
      <c r="BV77" s="294">
        <f t="shared" si="40"/>
        <v>322200</v>
      </c>
      <c r="BW77" s="294">
        <f t="shared" ref="BW77:BX77" si="41">BW12</f>
        <v>283000</v>
      </c>
      <c r="BX77" s="294">
        <f t="shared" si="41"/>
        <v>474900</v>
      </c>
      <c r="BY77" s="50" t="str">
        <f t="shared" si="21"/>
        <v>その他</v>
      </c>
    </row>
    <row r="78" spans="1:77">
      <c r="A78" s="50" t="str">
        <f>A11</f>
        <v>豪州</v>
      </c>
      <c r="B78" s="50">
        <f t="shared" ref="B78:BY78" si="42">B11</f>
        <v>30689</v>
      </c>
      <c r="C78" s="50">
        <f t="shared" si="42"/>
        <v>21467</v>
      </c>
      <c r="D78" s="50">
        <f t="shared" si="42"/>
        <v>10853</v>
      </c>
      <c r="E78" s="50">
        <f t="shared" si="42"/>
        <v>6490</v>
      </c>
      <c r="F78" s="50">
        <f t="shared" si="42"/>
        <v>7406</v>
      </c>
      <c r="G78" s="50">
        <f t="shared" si="42"/>
        <v>9362</v>
      </c>
      <c r="H78" s="50">
        <f t="shared" si="42"/>
        <v>10108</v>
      </c>
      <c r="I78" s="50">
        <f t="shared" si="42"/>
        <v>7631</v>
      </c>
      <c r="J78" s="50">
        <f t="shared" si="42"/>
        <v>13222</v>
      </c>
      <c r="K78" s="50">
        <f t="shared" si="42"/>
        <v>14823</v>
      </c>
      <c r="L78" s="50">
        <f t="shared" si="42"/>
        <v>12056</v>
      </c>
      <c r="M78" s="50">
        <f t="shared" si="42"/>
        <v>18471</v>
      </c>
      <c r="N78" s="50">
        <f t="shared" si="42"/>
        <v>22232</v>
      </c>
      <c r="O78" s="50">
        <f t="shared" si="42"/>
        <v>17911</v>
      </c>
      <c r="P78" s="50">
        <f t="shared" si="42"/>
        <v>18951</v>
      </c>
      <c r="Q78" s="50">
        <f t="shared" si="42"/>
        <v>17486</v>
      </c>
      <c r="R78" s="50">
        <f t="shared" si="42"/>
        <v>13161</v>
      </c>
      <c r="S78" s="50">
        <f t="shared" si="42"/>
        <v>15713</v>
      </c>
      <c r="T78" s="50">
        <f t="shared" si="42"/>
        <v>14030</v>
      </c>
      <c r="U78" s="50">
        <f t="shared" si="42"/>
        <v>10861</v>
      </c>
      <c r="V78" s="50">
        <f t="shared" si="42"/>
        <v>18918</v>
      </c>
      <c r="W78" s="50">
        <f t="shared" si="42"/>
        <v>17890</v>
      </c>
      <c r="X78" s="50">
        <f t="shared" si="42"/>
        <v>13964</v>
      </c>
      <c r="Y78" s="50">
        <f t="shared" si="42"/>
        <v>25420</v>
      </c>
      <c r="Z78" s="50">
        <f t="shared" si="42"/>
        <v>31669</v>
      </c>
      <c r="AA78" s="50">
        <f t="shared" si="42"/>
        <v>21271</v>
      </c>
      <c r="AB78" s="50">
        <f t="shared" si="42"/>
        <v>22557</v>
      </c>
      <c r="AC78" s="50">
        <f t="shared" si="42"/>
        <v>22747</v>
      </c>
      <c r="AD78" s="50">
        <f t="shared" si="42"/>
        <v>16050</v>
      </c>
      <c r="AE78" s="50">
        <f t="shared" si="42"/>
        <v>17509</v>
      </c>
      <c r="AF78" s="50">
        <f t="shared" si="42"/>
        <v>16190</v>
      </c>
      <c r="AG78" s="50">
        <f t="shared" si="42"/>
        <v>10553</v>
      </c>
      <c r="AH78" s="50">
        <f t="shared" si="42"/>
        <v>21505</v>
      </c>
      <c r="AI78" s="50">
        <f t="shared" si="42"/>
        <v>18099</v>
      </c>
      <c r="AJ78" s="50">
        <f t="shared" si="42"/>
        <v>16089</v>
      </c>
      <c r="AK78" s="50">
        <f t="shared" ref="AK78:AL78" si="43">AK11</f>
        <v>30330</v>
      </c>
      <c r="AL78" s="50">
        <f t="shared" si="43"/>
        <v>37367</v>
      </c>
      <c r="AM78" s="50">
        <f t="shared" ref="AM78:AN78" si="44">AM11</f>
        <v>26589</v>
      </c>
      <c r="AN78" s="50">
        <f t="shared" si="44"/>
        <v>21334</v>
      </c>
      <c r="AO78" s="50">
        <f t="shared" ref="AO78:AP78" si="45">AO11</f>
        <v>30174</v>
      </c>
      <c r="AP78" s="50">
        <f t="shared" si="45"/>
        <v>18547</v>
      </c>
      <c r="AQ78" s="50">
        <f t="shared" ref="AQ78:AR78" si="46">AQ11</f>
        <v>21081</v>
      </c>
      <c r="AR78" s="50">
        <f t="shared" si="46"/>
        <v>20086</v>
      </c>
      <c r="AS78" s="50">
        <f t="shared" ref="AS78:AT78" si="47">AS11</f>
        <v>13100</v>
      </c>
      <c r="AT78" s="50">
        <f t="shared" si="47"/>
        <v>30600</v>
      </c>
      <c r="AU78" s="50">
        <f t="shared" ref="AU78:AV78" si="48">AU11</f>
        <v>24000</v>
      </c>
      <c r="AV78" s="50">
        <f t="shared" si="48"/>
        <v>22200</v>
      </c>
      <c r="AW78" s="50">
        <f t="shared" ref="AW78:AX78" si="49">AW11</f>
        <v>37600</v>
      </c>
      <c r="AX78" s="294">
        <f t="shared" si="49"/>
        <v>48600</v>
      </c>
      <c r="AY78" s="294">
        <f t="shared" ref="AY78:AZ78" si="50">AY11</f>
        <v>30300</v>
      </c>
      <c r="AZ78" s="294">
        <f t="shared" si="50"/>
        <v>29200</v>
      </c>
      <c r="BA78" s="294">
        <f t="shared" ref="BA78:BB78" si="51">BA11</f>
        <v>34100</v>
      </c>
      <c r="BB78" s="294">
        <f t="shared" si="51"/>
        <v>24800</v>
      </c>
      <c r="BC78" s="294">
        <f t="shared" ref="BC78:BD78" si="52">BC11</f>
        <v>22700</v>
      </c>
      <c r="BD78" s="294">
        <f t="shared" si="52"/>
        <v>25400</v>
      </c>
      <c r="BE78" s="294">
        <f t="shared" ref="BE78:BF78" si="53">BE11</f>
        <v>17900</v>
      </c>
      <c r="BF78" s="294">
        <f t="shared" si="53"/>
        <v>34700</v>
      </c>
      <c r="BG78" s="294">
        <f t="shared" ref="BG78:BH78" si="54">BG11</f>
        <v>29600</v>
      </c>
      <c r="BH78" s="294">
        <f t="shared" si="54"/>
        <v>29500</v>
      </c>
      <c r="BI78" s="294">
        <f t="shared" ref="BI78:BJ78" si="55">BI11</f>
        <v>49400</v>
      </c>
      <c r="BJ78" s="294">
        <f t="shared" si="55"/>
        <v>56100</v>
      </c>
      <c r="BK78" s="294">
        <f t="shared" ref="BK78:BL78" si="56">BK11</f>
        <v>35900</v>
      </c>
      <c r="BL78" s="294">
        <f t="shared" si="56"/>
        <v>41800</v>
      </c>
      <c r="BM78" s="294">
        <f t="shared" ref="BM78:BN78" si="57">BM11</f>
        <v>39700</v>
      </c>
      <c r="BN78" s="294">
        <f t="shared" si="57"/>
        <v>29800</v>
      </c>
      <c r="BO78" s="294">
        <f t="shared" ref="BO78:BP78" si="58">BO11</f>
        <v>30200</v>
      </c>
      <c r="BP78" s="294">
        <f t="shared" si="58"/>
        <v>29100</v>
      </c>
      <c r="BQ78" s="294">
        <f t="shared" ref="BQ78:BR78" si="59">BQ11</f>
        <v>19400</v>
      </c>
      <c r="BR78" s="294">
        <f t="shared" si="59"/>
        <v>41100</v>
      </c>
      <c r="BS78" s="294">
        <f t="shared" ref="BS78:BT78" si="60">BS11</f>
        <v>37700</v>
      </c>
      <c r="BT78" s="294">
        <f t="shared" si="60"/>
        <v>33100</v>
      </c>
      <c r="BU78" s="294">
        <f t="shared" ref="BU78:BV78" si="61">BU11</f>
        <v>51500</v>
      </c>
      <c r="BV78" s="294">
        <f t="shared" si="61"/>
        <v>61100</v>
      </c>
      <c r="BW78" s="294">
        <f t="shared" ref="BW78:BX78" si="62">BW11</f>
        <v>40700</v>
      </c>
      <c r="BX78" s="294">
        <f t="shared" si="62"/>
        <v>40000</v>
      </c>
      <c r="BY78" s="50" t="str">
        <f t="shared" si="42"/>
        <v>豪州</v>
      </c>
    </row>
    <row r="79" spans="1:77">
      <c r="A79" s="50" t="str">
        <f>A10</f>
        <v>マレーシア</v>
      </c>
      <c r="B79" s="50">
        <f t="shared" ref="B79:BY79" si="63">B10</f>
        <v>6789</v>
      </c>
      <c r="C79" s="50">
        <f t="shared" si="63"/>
        <v>9133</v>
      </c>
      <c r="D79" s="50">
        <f t="shared" si="63"/>
        <v>5483</v>
      </c>
      <c r="E79" s="50">
        <f t="shared" si="63"/>
        <v>3462</v>
      </c>
      <c r="F79" s="50">
        <f t="shared" si="63"/>
        <v>4139</v>
      </c>
      <c r="G79" s="50">
        <f t="shared" si="63"/>
        <v>4683</v>
      </c>
      <c r="H79" s="50">
        <f t="shared" si="63"/>
        <v>5730</v>
      </c>
      <c r="I79" s="50">
        <f t="shared" si="63"/>
        <v>5219</v>
      </c>
      <c r="J79" s="50">
        <f t="shared" si="63"/>
        <v>8540</v>
      </c>
      <c r="K79" s="50">
        <f t="shared" si="63"/>
        <v>7042</v>
      </c>
      <c r="L79" s="50">
        <f t="shared" si="63"/>
        <v>7724</v>
      </c>
      <c r="M79" s="50">
        <f t="shared" si="63"/>
        <v>13572</v>
      </c>
      <c r="N79" s="50">
        <f t="shared" si="63"/>
        <v>8900</v>
      </c>
      <c r="O79" s="50">
        <f t="shared" si="63"/>
        <v>7369</v>
      </c>
      <c r="P79" s="50">
        <f t="shared" si="63"/>
        <v>11778</v>
      </c>
      <c r="Q79" s="50">
        <f t="shared" si="63"/>
        <v>12244</v>
      </c>
      <c r="R79" s="50">
        <f t="shared" si="63"/>
        <v>12752</v>
      </c>
      <c r="S79" s="50">
        <f t="shared" si="63"/>
        <v>8447</v>
      </c>
      <c r="T79" s="50">
        <f t="shared" si="63"/>
        <v>7904</v>
      </c>
      <c r="U79" s="50">
        <f t="shared" si="63"/>
        <v>7729</v>
      </c>
      <c r="V79" s="50">
        <f t="shared" si="63"/>
        <v>9440</v>
      </c>
      <c r="W79" s="50">
        <f t="shared" si="63"/>
        <v>11334</v>
      </c>
      <c r="X79" s="50">
        <f t="shared" si="63"/>
        <v>15170</v>
      </c>
      <c r="Y79" s="50">
        <f t="shared" si="63"/>
        <v>17221</v>
      </c>
      <c r="Z79" s="50">
        <f t="shared" si="63"/>
        <v>7609</v>
      </c>
      <c r="AA79" s="50">
        <f t="shared" si="63"/>
        <v>10982</v>
      </c>
      <c r="AB79" s="50">
        <f t="shared" si="63"/>
        <v>13409</v>
      </c>
      <c r="AC79" s="50">
        <f t="shared" si="63"/>
        <v>14716</v>
      </c>
      <c r="AD79" s="50">
        <f t="shared" si="63"/>
        <v>15013</v>
      </c>
      <c r="AE79" s="50">
        <f t="shared" si="63"/>
        <v>9802</v>
      </c>
      <c r="AF79" s="50">
        <f t="shared" si="63"/>
        <v>9929</v>
      </c>
      <c r="AG79" s="50">
        <f t="shared" si="63"/>
        <v>10951</v>
      </c>
      <c r="AH79" s="50">
        <f t="shared" si="63"/>
        <v>11681</v>
      </c>
      <c r="AI79" s="50">
        <f t="shared" si="63"/>
        <v>17760</v>
      </c>
      <c r="AJ79" s="50">
        <f t="shared" si="63"/>
        <v>26453</v>
      </c>
      <c r="AK79" s="50">
        <f t="shared" ref="AK79:AL79" si="64">AK10</f>
        <v>28524</v>
      </c>
      <c r="AL79" s="50">
        <f t="shared" si="64"/>
        <v>13961</v>
      </c>
      <c r="AM79" s="50">
        <f t="shared" ref="AM79:AN79" si="65">AM10</f>
        <v>14109</v>
      </c>
      <c r="AN79" s="50">
        <f t="shared" si="65"/>
        <v>23372</v>
      </c>
      <c r="AO79" s="50">
        <f t="shared" ref="AO79:AP79" si="66">AO10</f>
        <v>25166</v>
      </c>
      <c r="AP79" s="50">
        <f t="shared" si="66"/>
        <v>22607</v>
      </c>
      <c r="AQ79" s="50">
        <f t="shared" ref="AQ79:AR79" si="67">AQ10</f>
        <v>17029</v>
      </c>
      <c r="AR79" s="50">
        <f t="shared" si="67"/>
        <v>16249</v>
      </c>
      <c r="AS79" s="50">
        <f t="shared" ref="AS79:AT79" si="68">AS10</f>
        <v>9900</v>
      </c>
      <c r="AT79" s="50">
        <f t="shared" si="68"/>
        <v>16100</v>
      </c>
      <c r="AU79" s="50">
        <f t="shared" ref="AU79:AV79" si="69">AU10</f>
        <v>24000</v>
      </c>
      <c r="AV79" s="50">
        <f t="shared" si="69"/>
        <v>27700</v>
      </c>
      <c r="AW79" s="50">
        <f t="shared" ref="AW79:AX79" si="70">AW10</f>
        <v>39300</v>
      </c>
      <c r="AX79" s="294">
        <f t="shared" si="70"/>
        <v>12300</v>
      </c>
      <c r="AY79" s="294">
        <f t="shared" ref="AY79:AZ79" si="71">AY10</f>
        <v>19300</v>
      </c>
      <c r="AZ79" s="294">
        <f t="shared" si="71"/>
        <v>28200</v>
      </c>
      <c r="BA79" s="294">
        <f t="shared" ref="BA79:BB79" si="72">BA10</f>
        <v>29600</v>
      </c>
      <c r="BB79" s="294">
        <f t="shared" si="72"/>
        <v>25800</v>
      </c>
      <c r="BC79" s="294">
        <f t="shared" ref="BC79:BD79" si="73">BC10</f>
        <v>18500</v>
      </c>
      <c r="BD79" s="294">
        <f t="shared" si="73"/>
        <v>20000</v>
      </c>
      <c r="BE79" s="294">
        <f t="shared" ref="BE79:BF79" si="74">BE10</f>
        <v>12300</v>
      </c>
      <c r="BF79" s="294">
        <f t="shared" si="74"/>
        <v>21300</v>
      </c>
      <c r="BG79" s="294">
        <f t="shared" ref="BG79:BH79" si="75">BG10</f>
        <v>28500</v>
      </c>
      <c r="BH79" s="294">
        <f t="shared" si="75"/>
        <v>39500</v>
      </c>
      <c r="BI79" s="294">
        <f t="shared" ref="BI79:BJ79" si="76">BI10</f>
        <v>50300</v>
      </c>
      <c r="BJ79" s="294">
        <f t="shared" si="76"/>
        <v>19800</v>
      </c>
      <c r="BK79" s="294">
        <f t="shared" ref="BK79:BL79" si="77">BK10</f>
        <v>29900</v>
      </c>
      <c r="BL79" s="294">
        <f t="shared" si="77"/>
        <v>38200</v>
      </c>
      <c r="BM79" s="294">
        <f t="shared" ref="BM79:BN79" si="78">BM10</f>
        <v>38000</v>
      </c>
      <c r="BN79" s="294">
        <f t="shared" si="78"/>
        <v>36600</v>
      </c>
      <c r="BO79" s="294">
        <f t="shared" ref="BO79:BP79" si="79">BO10</f>
        <v>20900</v>
      </c>
      <c r="BP79" s="294">
        <f t="shared" si="79"/>
        <v>25000</v>
      </c>
      <c r="BQ79" s="294">
        <f t="shared" ref="BQ79:BR79" si="80">BQ10</f>
        <v>15500</v>
      </c>
      <c r="BR79" s="294">
        <f t="shared" si="80"/>
        <v>25900</v>
      </c>
      <c r="BS79" s="294">
        <f t="shared" ref="BS79:BT79" si="81">BS10</f>
        <v>36700</v>
      </c>
      <c r="BT79" s="294">
        <f t="shared" si="81"/>
        <v>44400</v>
      </c>
      <c r="BU79" s="294">
        <f t="shared" ref="BU79:BV79" si="82">BU10</f>
        <v>63300</v>
      </c>
      <c r="BV79" s="294">
        <f t="shared" si="82"/>
        <v>34500</v>
      </c>
      <c r="BW79" s="294">
        <f t="shared" ref="BW79:BX79" si="83">BW10</f>
        <v>26700</v>
      </c>
      <c r="BX79" s="294">
        <f t="shared" si="83"/>
        <v>43700</v>
      </c>
      <c r="BY79" s="50" t="str">
        <f t="shared" si="63"/>
        <v>マレーシア</v>
      </c>
    </row>
    <row r="80" spans="1:77">
      <c r="A80" s="50" t="str">
        <f>A9</f>
        <v>タイ</v>
      </c>
      <c r="B80" s="50">
        <f t="shared" ref="B80:BY80" si="84">B9</f>
        <v>11412</v>
      </c>
      <c r="C80" s="50">
        <f t="shared" si="84"/>
        <v>13597</v>
      </c>
      <c r="D80" s="50">
        <f t="shared" si="84"/>
        <v>11718</v>
      </c>
      <c r="E80" s="50">
        <f t="shared" si="84"/>
        <v>8001</v>
      </c>
      <c r="F80" s="50">
        <f t="shared" si="84"/>
        <v>8457</v>
      </c>
      <c r="G80" s="50">
        <f t="shared" si="84"/>
        <v>7507</v>
      </c>
      <c r="H80" s="50">
        <f t="shared" si="84"/>
        <v>12180</v>
      </c>
      <c r="I80" s="50">
        <f t="shared" si="84"/>
        <v>8631</v>
      </c>
      <c r="J80" s="50">
        <f t="shared" si="84"/>
        <v>13701</v>
      </c>
      <c r="K80" s="50">
        <f t="shared" si="84"/>
        <v>19517</v>
      </c>
      <c r="L80" s="50">
        <f t="shared" si="84"/>
        <v>11488</v>
      </c>
      <c r="M80" s="50">
        <f t="shared" si="84"/>
        <v>18760</v>
      </c>
      <c r="N80" s="50">
        <f t="shared" si="84"/>
        <v>12104</v>
      </c>
      <c r="O80" s="50">
        <f t="shared" si="84"/>
        <v>15351</v>
      </c>
      <c r="P80" s="50">
        <f t="shared" si="84"/>
        <v>26341</v>
      </c>
      <c r="Q80" s="50">
        <f t="shared" si="84"/>
        <v>40976</v>
      </c>
      <c r="R80" s="50">
        <f t="shared" si="84"/>
        <v>24028</v>
      </c>
      <c r="S80" s="50">
        <f t="shared" si="84"/>
        <v>13618</v>
      </c>
      <c r="T80" s="50">
        <f t="shared" si="84"/>
        <v>16439</v>
      </c>
      <c r="U80" s="50">
        <f t="shared" si="84"/>
        <v>11810</v>
      </c>
      <c r="V80" s="50">
        <f t="shared" si="84"/>
        <v>18773</v>
      </c>
      <c r="W80" s="50">
        <f t="shared" si="84"/>
        <v>31700</v>
      </c>
      <c r="X80" s="50">
        <f t="shared" si="84"/>
        <v>24239</v>
      </c>
      <c r="Y80" s="50">
        <f t="shared" si="84"/>
        <v>25571</v>
      </c>
      <c r="Z80" s="50">
        <f t="shared" si="84"/>
        <v>16101</v>
      </c>
      <c r="AA80" s="50">
        <f t="shared" si="84"/>
        <v>19890</v>
      </c>
      <c r="AB80" s="50">
        <f t="shared" si="84"/>
        <v>44848</v>
      </c>
      <c r="AC80" s="50">
        <f t="shared" si="84"/>
        <v>60212</v>
      </c>
      <c r="AD80" s="50">
        <f t="shared" si="84"/>
        <v>40263</v>
      </c>
      <c r="AE80" s="50">
        <f t="shared" si="84"/>
        <v>20502</v>
      </c>
      <c r="AF80" s="50">
        <f t="shared" si="84"/>
        <v>30189</v>
      </c>
      <c r="AG80" s="50">
        <f t="shared" si="84"/>
        <v>23849</v>
      </c>
      <c r="AH80" s="50">
        <f t="shared" si="84"/>
        <v>29278</v>
      </c>
      <c r="AI80" s="50">
        <f t="shared" si="84"/>
        <v>61306</v>
      </c>
      <c r="AJ80" s="50">
        <f t="shared" si="84"/>
        <v>51185</v>
      </c>
      <c r="AK80" s="50">
        <f t="shared" ref="AK80:AL80" si="85">AK9</f>
        <v>56109</v>
      </c>
      <c r="AL80" s="50">
        <f t="shared" si="85"/>
        <v>27161</v>
      </c>
      <c r="AM80" s="50">
        <f t="shared" ref="AM80:AN80" si="86">AM9</f>
        <v>34334</v>
      </c>
      <c r="AN80" s="50">
        <f t="shared" si="86"/>
        <v>71122</v>
      </c>
      <c r="AO80" s="50">
        <f t="shared" ref="AO80:AP80" si="87">AO9</f>
        <v>99396</v>
      </c>
      <c r="AP80" s="50">
        <f t="shared" si="87"/>
        <v>62254</v>
      </c>
      <c r="AQ80" s="50">
        <f t="shared" ref="AQ80:AR80" si="88">AQ9</f>
        <v>36323</v>
      </c>
      <c r="AR80" s="50">
        <f t="shared" si="88"/>
        <v>42891</v>
      </c>
      <c r="AS80" s="50">
        <f t="shared" ref="AS80:AT80" si="89">AS9</f>
        <v>29400</v>
      </c>
      <c r="AT80" s="50">
        <f t="shared" si="89"/>
        <v>31100</v>
      </c>
      <c r="AU80" s="50">
        <f t="shared" ref="AU80:AV80" si="90">AU9</f>
        <v>79400</v>
      </c>
      <c r="AV80" s="50">
        <f t="shared" si="90"/>
        <v>68000</v>
      </c>
      <c r="AW80" s="50">
        <f t="shared" ref="AW80:AX80" si="91">AW9</f>
        <v>76300</v>
      </c>
      <c r="AX80" s="294">
        <f t="shared" si="91"/>
        <v>44800</v>
      </c>
      <c r="AY80" s="294">
        <f t="shared" ref="AY80:AZ80" si="92">AY9</f>
        <v>44000</v>
      </c>
      <c r="AZ80" s="294">
        <f t="shared" si="92"/>
        <v>92400</v>
      </c>
      <c r="BA80" s="294">
        <f t="shared" ref="BA80:BB80" si="93">BA9</f>
        <v>117900</v>
      </c>
      <c r="BB80" s="294">
        <f t="shared" si="93"/>
        <v>81000</v>
      </c>
      <c r="BC80" s="294">
        <f t="shared" ref="BC80:BD80" si="94">BC9</f>
        <v>43400</v>
      </c>
      <c r="BD80" s="294">
        <f t="shared" si="94"/>
        <v>51900</v>
      </c>
      <c r="BE80" s="294">
        <f t="shared" ref="BE80:BF80" si="95">BE9</f>
        <v>31300</v>
      </c>
      <c r="BF80" s="294">
        <f t="shared" si="95"/>
        <v>34400</v>
      </c>
      <c r="BG80" s="294">
        <f t="shared" ref="BG80:BH80" si="96">BG9</f>
        <v>86000</v>
      </c>
      <c r="BH80" s="294">
        <f t="shared" si="96"/>
        <v>76100</v>
      </c>
      <c r="BI80" s="294">
        <f t="shared" ref="BI80:BJ80" si="97">BI9</f>
        <v>93500</v>
      </c>
      <c r="BJ80" s="294">
        <f t="shared" si="97"/>
        <v>61100</v>
      </c>
      <c r="BK80" s="294">
        <f t="shared" ref="BK80:BL80" si="98">BK9</f>
        <v>61300</v>
      </c>
      <c r="BL80" s="294">
        <f t="shared" si="98"/>
        <v>99700</v>
      </c>
      <c r="BM80" s="294">
        <f t="shared" ref="BM80:BN80" si="99">BM9</f>
        <v>131000</v>
      </c>
      <c r="BN80" s="294">
        <f t="shared" si="99"/>
        <v>84900</v>
      </c>
      <c r="BO80" s="294">
        <f t="shared" ref="BO80:BP80" si="100">BO9</f>
        <v>47900</v>
      </c>
      <c r="BP80" s="294">
        <f t="shared" si="100"/>
        <v>61300</v>
      </c>
      <c r="BQ80" s="294">
        <f t="shared" ref="BQ80:BR80" si="101">BQ9</f>
        <v>34700</v>
      </c>
      <c r="BR80" s="294">
        <f t="shared" si="101"/>
        <v>44700</v>
      </c>
      <c r="BS80" s="294">
        <f t="shared" ref="BS80:BT80" si="102">BS9</f>
        <v>98300</v>
      </c>
      <c r="BT80" s="294">
        <f t="shared" si="102"/>
        <v>80300</v>
      </c>
      <c r="BU80" s="294">
        <f t="shared" ref="BU80:BV80" si="103">BU9</f>
        <v>96400</v>
      </c>
      <c r="BV80" s="294">
        <f t="shared" si="103"/>
        <v>65200</v>
      </c>
      <c r="BW80" s="294">
        <f t="shared" ref="BW80:BX80" si="104">BW9</f>
        <v>75100</v>
      </c>
      <c r="BX80" s="294">
        <f t="shared" si="104"/>
        <v>111500</v>
      </c>
      <c r="BY80" s="50" t="str">
        <f t="shared" si="84"/>
        <v>タイ</v>
      </c>
    </row>
    <row r="81" spans="1:77">
      <c r="A81" s="50" t="str">
        <f>A8</f>
        <v>シンガポール</v>
      </c>
      <c r="B81" s="50">
        <f t="shared" ref="B81:BY81" si="105">B8</f>
        <v>9034</v>
      </c>
      <c r="C81" s="50">
        <f t="shared" si="105"/>
        <v>12474</v>
      </c>
      <c r="D81" s="50">
        <f t="shared" si="105"/>
        <v>6290</v>
      </c>
      <c r="E81" s="50">
        <f t="shared" si="105"/>
        <v>2360</v>
      </c>
      <c r="F81" s="50">
        <f t="shared" si="105"/>
        <v>6999</v>
      </c>
      <c r="G81" s="50">
        <f t="shared" si="105"/>
        <v>8947</v>
      </c>
      <c r="H81" s="50">
        <f t="shared" si="105"/>
        <v>7870</v>
      </c>
      <c r="I81" s="50">
        <f t="shared" si="105"/>
        <v>5502</v>
      </c>
      <c r="J81" s="50">
        <f t="shared" si="105"/>
        <v>7671</v>
      </c>
      <c r="K81" s="50">
        <f t="shared" si="105"/>
        <v>8787</v>
      </c>
      <c r="L81" s="50">
        <f t="shared" si="105"/>
        <v>12552</v>
      </c>
      <c r="M81" s="50">
        <f t="shared" si="105"/>
        <v>22868</v>
      </c>
      <c r="N81" s="50">
        <f t="shared" si="105"/>
        <v>8991</v>
      </c>
      <c r="O81" s="50">
        <f t="shared" si="105"/>
        <v>7725</v>
      </c>
      <c r="P81" s="50">
        <f t="shared" si="105"/>
        <v>11616</v>
      </c>
      <c r="Q81" s="50">
        <f t="shared" si="105"/>
        <v>12821</v>
      </c>
      <c r="R81" s="50">
        <f t="shared" si="105"/>
        <v>13000</v>
      </c>
      <c r="S81" s="50">
        <f t="shared" si="105"/>
        <v>13228</v>
      </c>
      <c r="T81" s="50">
        <f t="shared" si="105"/>
        <v>8390</v>
      </c>
      <c r="U81" s="50">
        <f t="shared" si="105"/>
        <v>5870</v>
      </c>
      <c r="V81" s="50">
        <f t="shared" si="105"/>
        <v>8017</v>
      </c>
      <c r="W81" s="50">
        <f t="shared" si="105"/>
        <v>10263</v>
      </c>
      <c r="X81" s="50">
        <f t="shared" si="105"/>
        <v>14792</v>
      </c>
      <c r="Y81" s="50">
        <f t="shared" si="105"/>
        <v>27450</v>
      </c>
      <c r="Z81" s="50">
        <f t="shared" si="105"/>
        <v>7109</v>
      </c>
      <c r="AA81" s="50">
        <f t="shared" si="105"/>
        <v>10134</v>
      </c>
      <c r="AB81" s="50">
        <f t="shared" si="105"/>
        <v>13409</v>
      </c>
      <c r="AC81" s="50">
        <f t="shared" si="105"/>
        <v>14583</v>
      </c>
      <c r="AD81" s="50">
        <f t="shared" si="105"/>
        <v>16334</v>
      </c>
      <c r="AE81" s="50">
        <f t="shared" si="105"/>
        <v>21735</v>
      </c>
      <c r="AF81" s="50">
        <f t="shared" si="105"/>
        <v>11248</v>
      </c>
      <c r="AG81" s="50">
        <f t="shared" si="105"/>
        <v>8831</v>
      </c>
      <c r="AH81" s="50">
        <f t="shared" si="105"/>
        <v>11597</v>
      </c>
      <c r="AI81" s="50">
        <f t="shared" si="105"/>
        <v>16146</v>
      </c>
      <c r="AJ81" s="50">
        <f t="shared" si="105"/>
        <v>20003</v>
      </c>
      <c r="AK81" s="50">
        <f t="shared" ref="AK81:AL81" si="106">AK8</f>
        <v>38151</v>
      </c>
      <c r="AL81" s="50">
        <f t="shared" si="106"/>
        <v>10888</v>
      </c>
      <c r="AM81" s="50">
        <f t="shared" ref="AM81:AN81" si="107">AM8</f>
        <v>10370</v>
      </c>
      <c r="AN81" s="50">
        <f t="shared" si="107"/>
        <v>16378</v>
      </c>
      <c r="AO81" s="50">
        <f t="shared" ref="AO81:AP81" si="108">AO8</f>
        <v>18662</v>
      </c>
      <c r="AP81" s="50">
        <f t="shared" si="108"/>
        <v>18256</v>
      </c>
      <c r="AQ81" s="50">
        <f t="shared" ref="AQ81:AR81" si="109">AQ8</f>
        <v>23298</v>
      </c>
      <c r="AR81" s="50">
        <f t="shared" si="109"/>
        <v>13047</v>
      </c>
      <c r="AS81" s="50">
        <f t="shared" ref="AS81:AT81" si="110">AS8</f>
        <v>8300</v>
      </c>
      <c r="AT81" s="50">
        <f t="shared" si="110"/>
        <v>14100</v>
      </c>
      <c r="AU81" s="50">
        <f t="shared" ref="AU81:AV81" si="111">AU8</f>
        <v>20100</v>
      </c>
      <c r="AV81" s="50">
        <f t="shared" si="111"/>
        <v>26700</v>
      </c>
      <c r="AW81" s="50">
        <f t="shared" ref="AW81:AX81" si="112">AW8</f>
        <v>47800</v>
      </c>
      <c r="AX81" s="294">
        <f t="shared" si="112"/>
        <v>11800</v>
      </c>
      <c r="AY81" s="294">
        <f t="shared" ref="AY81:AZ81" si="113">AY8</f>
        <v>16300</v>
      </c>
      <c r="AZ81" s="294">
        <f t="shared" si="113"/>
        <v>23100</v>
      </c>
      <c r="BA81" s="294">
        <f t="shared" ref="BA81:BB81" si="114">BA8</f>
        <v>24800</v>
      </c>
      <c r="BB81" s="294">
        <f t="shared" si="114"/>
        <v>24600</v>
      </c>
      <c r="BC81" s="294">
        <f t="shared" ref="BC81:BD81" si="115">BC8</f>
        <v>29200</v>
      </c>
      <c r="BD81" s="294">
        <f t="shared" si="115"/>
        <v>17200</v>
      </c>
      <c r="BE81" s="294">
        <f t="shared" ref="BE81:BF81" si="116">BE8</f>
        <v>12600</v>
      </c>
      <c r="BF81" s="294">
        <f t="shared" si="116"/>
        <v>18700</v>
      </c>
      <c r="BG81" s="294">
        <f t="shared" ref="BG81:BH81" si="117">BG8</f>
        <v>25200</v>
      </c>
      <c r="BH81" s="294">
        <f t="shared" si="117"/>
        <v>38200</v>
      </c>
      <c r="BI81" s="294">
        <f t="shared" ref="BI81:BJ81" si="118">BI8</f>
        <v>67000</v>
      </c>
      <c r="BJ81" s="294">
        <f t="shared" si="118"/>
        <v>15100</v>
      </c>
      <c r="BK81" s="294">
        <f t="shared" ref="BK81:BL81" si="119">BK8</f>
        <v>20400</v>
      </c>
      <c r="BL81" s="294">
        <f t="shared" si="119"/>
        <v>33000</v>
      </c>
      <c r="BM81" s="294">
        <f t="shared" ref="BM81:BN81" si="120">BM8</f>
        <v>30600</v>
      </c>
      <c r="BN81" s="294">
        <f t="shared" si="120"/>
        <v>29300</v>
      </c>
      <c r="BO81" s="294">
        <f t="shared" ref="BO81:BP81" si="121">BO8</f>
        <v>32600</v>
      </c>
      <c r="BP81" s="294">
        <f t="shared" si="121"/>
        <v>18000</v>
      </c>
      <c r="BQ81" s="294">
        <f t="shared" ref="BQ81:BR81" si="122">BQ8</f>
        <v>12100</v>
      </c>
      <c r="BR81" s="294">
        <f t="shared" si="122"/>
        <v>21900</v>
      </c>
      <c r="BS81" s="294">
        <f t="shared" ref="BS81:BT81" si="123">BS8</f>
        <v>29900</v>
      </c>
      <c r="BT81" s="294">
        <f t="shared" si="123"/>
        <v>43300</v>
      </c>
      <c r="BU81" s="294">
        <f t="shared" ref="BU81:BV81" si="124">BU8</f>
        <v>75900</v>
      </c>
      <c r="BV81" s="294">
        <f t="shared" si="124"/>
        <v>20400</v>
      </c>
      <c r="BW81" s="294">
        <f t="shared" ref="BW81:BX81" si="125">BW8</f>
        <v>17600</v>
      </c>
      <c r="BX81" s="294">
        <f t="shared" si="125"/>
        <v>33800</v>
      </c>
      <c r="BY81" s="50" t="str">
        <f t="shared" si="105"/>
        <v>ｼﾝｶﾞﾎﾟｰﾙ</v>
      </c>
    </row>
    <row r="82" spans="1:77">
      <c r="A82" s="50" t="str">
        <f>A7</f>
        <v>香港</v>
      </c>
      <c r="B82" s="50">
        <f t="shared" ref="B82:BY82" si="126">B7</f>
        <v>34410</v>
      </c>
      <c r="C82" s="50">
        <f t="shared" si="126"/>
        <v>49311</v>
      </c>
      <c r="D82" s="50">
        <f t="shared" si="126"/>
        <v>14116</v>
      </c>
      <c r="E82" s="50">
        <f t="shared" si="126"/>
        <v>5774</v>
      </c>
      <c r="F82" s="50">
        <f t="shared" si="126"/>
        <v>11584</v>
      </c>
      <c r="G82" s="50">
        <f t="shared" si="126"/>
        <v>28522</v>
      </c>
      <c r="H82" s="50">
        <f t="shared" si="126"/>
        <v>40524</v>
      </c>
      <c r="I82" s="50">
        <f t="shared" si="126"/>
        <v>38436</v>
      </c>
      <c r="J82" s="50">
        <f t="shared" si="126"/>
        <v>28507</v>
      </c>
      <c r="K82" s="50">
        <f t="shared" si="126"/>
        <v>35468</v>
      </c>
      <c r="L82" s="50">
        <f t="shared" si="126"/>
        <v>33711</v>
      </c>
      <c r="M82" s="50">
        <f t="shared" si="126"/>
        <v>44502</v>
      </c>
      <c r="N82" s="50">
        <f t="shared" si="126"/>
        <v>48477</v>
      </c>
      <c r="O82" s="50">
        <f t="shared" si="126"/>
        <v>28762</v>
      </c>
      <c r="P82" s="50">
        <f t="shared" si="126"/>
        <v>36714</v>
      </c>
      <c r="Q82" s="50">
        <f t="shared" si="126"/>
        <v>44241</v>
      </c>
      <c r="R82" s="50">
        <f t="shared" si="126"/>
        <v>32506</v>
      </c>
      <c r="S82" s="50">
        <f t="shared" si="126"/>
        <v>44190</v>
      </c>
      <c r="T82" s="50">
        <f t="shared" si="126"/>
        <v>51465</v>
      </c>
      <c r="U82" s="50">
        <f t="shared" si="126"/>
        <v>44337</v>
      </c>
      <c r="V82" s="50">
        <f t="shared" si="126"/>
        <v>36352</v>
      </c>
      <c r="W82" s="50">
        <f t="shared" si="126"/>
        <v>33819</v>
      </c>
      <c r="X82" s="50">
        <f t="shared" si="126"/>
        <v>36210</v>
      </c>
      <c r="Y82" s="50">
        <f t="shared" si="126"/>
        <v>44641</v>
      </c>
      <c r="Z82" s="50">
        <f t="shared" si="126"/>
        <v>31237</v>
      </c>
      <c r="AA82" s="50">
        <f t="shared" si="126"/>
        <v>56539</v>
      </c>
      <c r="AB82" s="50">
        <f t="shared" si="126"/>
        <v>59405</v>
      </c>
      <c r="AC82" s="50">
        <f t="shared" si="126"/>
        <v>55040</v>
      </c>
      <c r="AD82" s="50">
        <f t="shared" si="126"/>
        <v>59182</v>
      </c>
      <c r="AE82" s="50">
        <f t="shared" si="126"/>
        <v>74711</v>
      </c>
      <c r="AF82" s="50">
        <f t="shared" si="126"/>
        <v>85335</v>
      </c>
      <c r="AG82" s="50">
        <f t="shared" si="126"/>
        <v>71767</v>
      </c>
      <c r="AH82" s="50">
        <f t="shared" si="126"/>
        <v>55379</v>
      </c>
      <c r="AI82" s="50">
        <f t="shared" si="126"/>
        <v>62433</v>
      </c>
      <c r="AJ82" s="50">
        <f t="shared" si="126"/>
        <v>62679</v>
      </c>
      <c r="AK82" s="50">
        <f t="shared" ref="AK82:AL82" si="127">AK7</f>
        <v>72174</v>
      </c>
      <c r="AL82" s="50">
        <f t="shared" si="127"/>
        <v>63503</v>
      </c>
      <c r="AM82" s="50">
        <f t="shared" ref="AM82:AN82" si="128">AM7</f>
        <v>64809</v>
      </c>
      <c r="AN82" s="50">
        <f t="shared" si="128"/>
        <v>64482</v>
      </c>
      <c r="AO82" s="50">
        <f t="shared" ref="AO82:AP82" si="129">AO7</f>
        <v>79357</v>
      </c>
      <c r="AP82" s="50">
        <f t="shared" si="129"/>
        <v>70804</v>
      </c>
      <c r="AQ82" s="50">
        <f t="shared" ref="AQ82:AR82" si="130">AQ7</f>
        <v>78129</v>
      </c>
      <c r="AR82" s="50">
        <f t="shared" si="130"/>
        <v>91224</v>
      </c>
      <c r="AS82" s="50">
        <f t="shared" ref="AS82:AT82" si="131">AS7</f>
        <v>74900</v>
      </c>
      <c r="AT82" s="50">
        <f t="shared" si="131"/>
        <v>69800</v>
      </c>
      <c r="AU82" s="50">
        <f t="shared" ref="AU82:AV82" si="132">AU7</f>
        <v>77300</v>
      </c>
      <c r="AV82" s="50">
        <f t="shared" si="132"/>
        <v>85200</v>
      </c>
      <c r="AW82" s="50">
        <f t="shared" ref="AW82:AX82" si="133">AW7</f>
        <v>106200</v>
      </c>
      <c r="AX82" s="294">
        <f t="shared" si="133"/>
        <v>87700</v>
      </c>
      <c r="AY82" s="294">
        <f t="shared" ref="AY82:AZ82" si="134">AY7</f>
        <v>109400</v>
      </c>
      <c r="AZ82" s="294">
        <f t="shared" si="134"/>
        <v>117200</v>
      </c>
      <c r="BA82" s="294">
        <f t="shared" ref="BA82:BB82" si="135">BA7</f>
        <v>119600</v>
      </c>
      <c r="BB82" s="294">
        <f t="shared" si="135"/>
        <v>120600</v>
      </c>
      <c r="BC82" s="294">
        <f t="shared" ref="BC82:BD82" si="136">BC7</f>
        <v>137000</v>
      </c>
      <c r="BD82" s="294">
        <f t="shared" si="136"/>
        <v>158700</v>
      </c>
      <c r="BE82" s="294">
        <f t="shared" ref="BE82:BF82" si="137">BE7</f>
        <v>141500</v>
      </c>
      <c r="BF82" s="294">
        <f t="shared" si="137"/>
        <v>115200</v>
      </c>
      <c r="BG82" s="294">
        <f t="shared" ref="BG82:BH82" si="138">BG7</f>
        <v>129100</v>
      </c>
      <c r="BH82" s="294">
        <f t="shared" si="138"/>
        <v>130800</v>
      </c>
      <c r="BI82" s="294">
        <f t="shared" ref="BI82:BJ82" si="139">BI7</f>
        <v>157400</v>
      </c>
      <c r="BJ82" s="294">
        <f t="shared" si="139"/>
        <v>125000</v>
      </c>
      <c r="BK82" s="294">
        <f t="shared" ref="BK82:BL82" si="140">BK7</f>
        <v>151800</v>
      </c>
      <c r="BL82" s="294">
        <f t="shared" si="140"/>
        <v>161000</v>
      </c>
      <c r="BM82" s="294">
        <f t="shared" ref="BM82:BN82" si="141">BM7</f>
        <v>127200</v>
      </c>
      <c r="BN82" s="294">
        <f t="shared" si="141"/>
        <v>140000</v>
      </c>
      <c r="BO82" s="294">
        <f t="shared" ref="BO82:BP82" si="142">BO7</f>
        <v>163100</v>
      </c>
      <c r="BP82" s="294">
        <f t="shared" si="142"/>
        <v>184600</v>
      </c>
      <c r="BQ82" s="294">
        <f t="shared" ref="BQ82:BR82" si="143">BQ7</f>
        <v>159300</v>
      </c>
      <c r="BR82" s="294">
        <f t="shared" si="143"/>
        <v>130900</v>
      </c>
      <c r="BS82" s="294">
        <f t="shared" ref="BS82:BT82" si="144">BS7</f>
        <v>154000</v>
      </c>
      <c r="BT82" s="294">
        <f t="shared" si="144"/>
        <v>152300</v>
      </c>
      <c r="BU82" s="294">
        <f t="shared" ref="BU82:BV82" si="145">BU7</f>
        <v>189800</v>
      </c>
      <c r="BV82" s="294">
        <f t="shared" si="145"/>
        <v>185500</v>
      </c>
      <c r="BW82" s="294">
        <f t="shared" ref="BW82:BX82" si="146">BW7</f>
        <v>140600</v>
      </c>
      <c r="BX82" s="294">
        <f t="shared" si="146"/>
        <v>164500</v>
      </c>
      <c r="BY82" s="50" t="str">
        <f t="shared" si="126"/>
        <v>香港</v>
      </c>
    </row>
    <row r="83" spans="1:77">
      <c r="A83" s="50" t="str">
        <f>A6</f>
        <v>台湾</v>
      </c>
      <c r="B83" s="50">
        <f t="shared" ref="B83:BY83" si="147">B6</f>
        <v>97115</v>
      </c>
      <c r="C83" s="50">
        <f t="shared" si="147"/>
        <v>93446</v>
      </c>
      <c r="D83" s="50">
        <f t="shared" si="147"/>
        <v>42095</v>
      </c>
      <c r="E83" s="50">
        <f t="shared" si="147"/>
        <v>35800</v>
      </c>
      <c r="F83" s="50">
        <f t="shared" si="147"/>
        <v>67958</v>
      </c>
      <c r="G83" s="50">
        <f t="shared" si="147"/>
        <v>87693</v>
      </c>
      <c r="H83" s="50">
        <f t="shared" si="147"/>
        <v>113460</v>
      </c>
      <c r="I83" s="50">
        <f t="shared" si="147"/>
        <v>99126</v>
      </c>
      <c r="J83" s="50">
        <f t="shared" si="147"/>
        <v>84756</v>
      </c>
      <c r="K83" s="50">
        <f t="shared" si="147"/>
        <v>108403</v>
      </c>
      <c r="L83" s="50">
        <f t="shared" si="147"/>
        <v>86207</v>
      </c>
      <c r="M83" s="50">
        <f t="shared" si="147"/>
        <v>77915</v>
      </c>
      <c r="N83" s="50">
        <f t="shared" si="147"/>
        <v>125029</v>
      </c>
      <c r="O83" s="50">
        <f t="shared" si="147"/>
        <v>86275</v>
      </c>
      <c r="P83" s="50">
        <f t="shared" si="147"/>
        <v>92143</v>
      </c>
      <c r="Q83" s="50">
        <f t="shared" si="147"/>
        <v>138855</v>
      </c>
      <c r="R83" s="50">
        <f t="shared" si="147"/>
        <v>121055</v>
      </c>
      <c r="S83" s="50">
        <f t="shared" si="147"/>
        <v>125834</v>
      </c>
      <c r="T83" s="50">
        <f t="shared" si="147"/>
        <v>160349</v>
      </c>
      <c r="U83" s="50">
        <f t="shared" si="147"/>
        <v>128667</v>
      </c>
      <c r="V83" s="50">
        <f t="shared" si="147"/>
        <v>118113</v>
      </c>
      <c r="W83" s="50">
        <f t="shared" si="147"/>
        <v>135161</v>
      </c>
      <c r="X83" s="50">
        <f t="shared" si="147"/>
        <v>123292</v>
      </c>
      <c r="Y83" s="50">
        <f t="shared" si="147"/>
        <v>111015</v>
      </c>
      <c r="Z83" s="50">
        <f t="shared" si="147"/>
        <v>111345</v>
      </c>
      <c r="AA83" s="50">
        <f t="shared" si="147"/>
        <v>150273</v>
      </c>
      <c r="AB83" s="50">
        <f t="shared" si="147"/>
        <v>147438</v>
      </c>
      <c r="AC83" s="50">
        <f t="shared" si="147"/>
        <v>197932</v>
      </c>
      <c r="AD83" s="50">
        <f t="shared" si="147"/>
        <v>195715</v>
      </c>
      <c r="AE83" s="50">
        <f t="shared" si="147"/>
        <v>226974</v>
      </c>
      <c r="AF83" s="50">
        <f t="shared" si="147"/>
        <v>238502</v>
      </c>
      <c r="AG83" s="50">
        <f t="shared" si="147"/>
        <v>194944</v>
      </c>
      <c r="AH83" s="50">
        <f t="shared" si="147"/>
        <v>206844</v>
      </c>
      <c r="AI83" s="50">
        <f t="shared" si="147"/>
        <v>213501</v>
      </c>
      <c r="AJ83" s="50">
        <f t="shared" si="147"/>
        <v>177949</v>
      </c>
      <c r="AK83" s="50">
        <f t="shared" ref="AK83:AL83" si="148">AK6</f>
        <v>149404</v>
      </c>
      <c r="AL83" s="50">
        <f t="shared" si="148"/>
        <v>196923</v>
      </c>
      <c r="AM83" s="50">
        <f t="shared" ref="AM83:AN83" si="149">AM6</f>
        <v>191235</v>
      </c>
      <c r="AN83" s="50">
        <f t="shared" si="149"/>
        <v>208610</v>
      </c>
      <c r="AO83" s="50">
        <f t="shared" ref="AO83:AP83" si="150">AO6</f>
        <v>257894</v>
      </c>
      <c r="AP83" s="50">
        <f t="shared" si="150"/>
        <v>281997</v>
      </c>
      <c r="AQ83" s="50">
        <f t="shared" ref="AQ83:AR83" si="151">AQ6</f>
        <v>254274</v>
      </c>
      <c r="AR83" s="50">
        <f t="shared" si="151"/>
        <v>279316</v>
      </c>
      <c r="AS83" s="50">
        <f t="shared" ref="AS83:AT83" si="152">AS6</f>
        <v>229900</v>
      </c>
      <c r="AT83" s="50">
        <f t="shared" si="152"/>
        <v>220800</v>
      </c>
      <c r="AU83" s="50">
        <f t="shared" ref="AU83:AV83" si="153">AU6</f>
        <v>260300</v>
      </c>
      <c r="AV83" s="50">
        <f t="shared" si="153"/>
        <v>236500</v>
      </c>
      <c r="AW83" s="50">
        <f t="shared" ref="AW83:AX83" si="154">AW6</f>
        <v>212000</v>
      </c>
      <c r="AX83" s="294">
        <f t="shared" si="154"/>
        <v>217000</v>
      </c>
      <c r="AY83" s="294">
        <f t="shared" ref="AY83:AZ83" si="155">AY6</f>
        <v>277600</v>
      </c>
      <c r="AZ83" s="294">
        <f t="shared" si="155"/>
        <v>277900</v>
      </c>
      <c r="BA83" s="294">
        <f t="shared" ref="BA83:BB83" si="156">BA6</f>
        <v>335100</v>
      </c>
      <c r="BB83" s="294">
        <f t="shared" si="156"/>
        <v>339700</v>
      </c>
      <c r="BC83" s="294">
        <f t="shared" ref="BC83:BD83" si="157">BC6</f>
        <v>345200</v>
      </c>
      <c r="BD83" s="294">
        <f t="shared" si="157"/>
        <v>361700</v>
      </c>
      <c r="BE83" s="294">
        <f t="shared" ref="BE83:BF83" si="158">BE6</f>
        <v>313900</v>
      </c>
      <c r="BF83" s="294">
        <f t="shared" si="158"/>
        <v>302900</v>
      </c>
      <c r="BG83" s="294">
        <f t="shared" ref="BG83:BH83" si="159">BG6</f>
        <v>343600</v>
      </c>
      <c r="BH83" s="294">
        <f t="shared" si="159"/>
        <v>296500</v>
      </c>
      <c r="BI83" s="294">
        <f t="shared" ref="BI83:BJ83" si="160">BI6</f>
        <v>265800</v>
      </c>
      <c r="BJ83" s="294">
        <f t="shared" si="160"/>
        <v>321000</v>
      </c>
      <c r="BK83" s="294">
        <f t="shared" ref="BK83:BL83" si="161">BK6</f>
        <v>349000</v>
      </c>
      <c r="BL83" s="294">
        <f t="shared" si="161"/>
        <v>328400</v>
      </c>
      <c r="BM83" s="294">
        <f t="shared" ref="BM83:BN83" si="162">BM6</f>
        <v>384200</v>
      </c>
      <c r="BN83" s="294">
        <f t="shared" si="162"/>
        <v>375500</v>
      </c>
      <c r="BO83" s="294">
        <f t="shared" ref="BO83:BP83" si="163">BO6</f>
        <v>397800</v>
      </c>
      <c r="BP83" s="294">
        <f t="shared" si="163"/>
        <v>397000</v>
      </c>
      <c r="BQ83" s="294">
        <f t="shared" ref="BQ83:BR83" si="164">BQ6</f>
        <v>333200</v>
      </c>
      <c r="BR83" s="294">
        <f t="shared" si="164"/>
        <v>347500</v>
      </c>
      <c r="BS83" s="294">
        <f t="shared" ref="BS83:BT83" si="165">BS6</f>
        <v>354500</v>
      </c>
      <c r="BT83" s="294">
        <f t="shared" si="165"/>
        <v>300700</v>
      </c>
      <c r="BU83" s="294">
        <f t="shared" ref="BU83:BV83" si="166">BU6</f>
        <v>278700</v>
      </c>
      <c r="BV83" s="294">
        <f t="shared" si="166"/>
        <v>350800</v>
      </c>
      <c r="BW83" s="294">
        <f t="shared" ref="BW83:BX83" si="167">BW6</f>
        <v>343000</v>
      </c>
      <c r="BX83" s="294">
        <f t="shared" si="167"/>
        <v>339900</v>
      </c>
      <c r="BY83" s="50" t="str">
        <f t="shared" si="147"/>
        <v>台湾</v>
      </c>
    </row>
    <row r="84" spans="1:77">
      <c r="A84" s="50" t="str">
        <f>A5</f>
        <v>韓国</v>
      </c>
      <c r="B84" s="50">
        <f t="shared" ref="B84:BY84" si="168">B5</f>
        <v>268368</v>
      </c>
      <c r="C84" s="50">
        <f t="shared" si="168"/>
        <v>231640</v>
      </c>
      <c r="D84" s="50">
        <f t="shared" si="168"/>
        <v>89121</v>
      </c>
      <c r="E84" s="50">
        <f t="shared" si="168"/>
        <v>63790</v>
      </c>
      <c r="F84" s="50">
        <f t="shared" si="168"/>
        <v>84014</v>
      </c>
      <c r="G84" s="50">
        <f t="shared" si="168"/>
        <v>103817</v>
      </c>
      <c r="H84" s="50">
        <f t="shared" si="168"/>
        <v>140053</v>
      </c>
      <c r="I84" s="50">
        <f t="shared" si="168"/>
        <v>147030</v>
      </c>
      <c r="J84" s="50">
        <f t="shared" si="168"/>
        <v>122436</v>
      </c>
      <c r="K84" s="50">
        <f t="shared" si="168"/>
        <v>132259</v>
      </c>
      <c r="L84" s="50">
        <f t="shared" si="168"/>
        <v>134009</v>
      </c>
      <c r="M84" s="50">
        <f t="shared" si="168"/>
        <v>141536</v>
      </c>
      <c r="N84" s="50">
        <f t="shared" si="168"/>
        <v>173397</v>
      </c>
      <c r="O84" s="50">
        <f t="shared" si="168"/>
        <v>169206</v>
      </c>
      <c r="P84" s="50">
        <f t="shared" si="168"/>
        <v>150615</v>
      </c>
      <c r="Q84" s="50">
        <f t="shared" si="168"/>
        <v>152722</v>
      </c>
      <c r="R84" s="50">
        <f t="shared" si="168"/>
        <v>157398</v>
      </c>
      <c r="S84" s="50">
        <f t="shared" si="168"/>
        <v>152160</v>
      </c>
      <c r="T84" s="50">
        <f t="shared" si="168"/>
        <v>189687</v>
      </c>
      <c r="U84" s="50">
        <f t="shared" si="168"/>
        <v>201733</v>
      </c>
      <c r="V84" s="50">
        <f t="shared" si="168"/>
        <v>145707</v>
      </c>
      <c r="W84" s="50">
        <f t="shared" si="168"/>
        <v>168136</v>
      </c>
      <c r="X84" s="50">
        <f t="shared" si="168"/>
        <v>183536</v>
      </c>
      <c r="Y84" s="50">
        <f t="shared" si="168"/>
        <v>199950</v>
      </c>
      <c r="Z84" s="50">
        <f t="shared" si="168"/>
        <v>234456</v>
      </c>
      <c r="AA84" s="50">
        <f t="shared" si="168"/>
        <v>234390</v>
      </c>
      <c r="AB84" s="50">
        <f t="shared" si="168"/>
        <v>206946</v>
      </c>
      <c r="AC84" s="50">
        <f t="shared" si="168"/>
        <v>204220</v>
      </c>
      <c r="AD84" s="50">
        <f t="shared" si="168"/>
        <v>228670</v>
      </c>
      <c r="AE84" s="50">
        <f t="shared" si="168"/>
        <v>211465</v>
      </c>
      <c r="AF84" s="50">
        <f t="shared" si="168"/>
        <v>243992</v>
      </c>
      <c r="AG84" s="50">
        <f t="shared" si="168"/>
        <v>215498</v>
      </c>
      <c r="AH84" s="50">
        <f t="shared" si="168"/>
        <v>164499</v>
      </c>
      <c r="AI84" s="50">
        <f t="shared" si="168"/>
        <v>158273</v>
      </c>
      <c r="AJ84" s="50">
        <f t="shared" si="168"/>
        <v>170901</v>
      </c>
      <c r="AK84" s="50">
        <f t="shared" ref="AK84:AL84" si="169">AK5</f>
        <v>182846</v>
      </c>
      <c r="AL84" s="50">
        <f t="shared" si="169"/>
        <v>255517</v>
      </c>
      <c r="AM84" s="50">
        <f t="shared" ref="AM84:AN84" si="170">AM5</f>
        <v>231502</v>
      </c>
      <c r="AN84" s="50">
        <f t="shared" si="170"/>
        <v>192078</v>
      </c>
      <c r="AO84" s="50">
        <f t="shared" ref="AO84:AP84" si="171">AO5</f>
        <v>193998</v>
      </c>
      <c r="AP84" s="50">
        <f t="shared" si="171"/>
        <v>195263</v>
      </c>
      <c r="AQ84" s="50">
        <f t="shared" ref="AQ84:AR84" si="172">AQ5</f>
        <v>207588</v>
      </c>
      <c r="AR84" s="50">
        <f t="shared" si="172"/>
        <v>250741</v>
      </c>
      <c r="AS84" s="50">
        <f t="shared" ref="AS84:AT84" si="173">AS5</f>
        <v>251400</v>
      </c>
      <c r="AT84" s="50">
        <f t="shared" si="173"/>
        <v>217700</v>
      </c>
      <c r="AU84" s="50">
        <f t="shared" ref="AU84:AV84" si="174">AU5</f>
        <v>249600</v>
      </c>
      <c r="AV84" s="50">
        <f t="shared" si="174"/>
        <v>239000</v>
      </c>
      <c r="AW84" s="50">
        <f t="shared" ref="AW84:AX84" si="175">AW5</f>
        <v>270900</v>
      </c>
      <c r="AX84" s="294">
        <f t="shared" si="175"/>
        <v>358100</v>
      </c>
      <c r="AY84" s="294">
        <f t="shared" ref="AY84:AZ84" si="176">AY5</f>
        <v>321600</v>
      </c>
      <c r="AZ84" s="294">
        <f t="shared" si="176"/>
        <v>268200</v>
      </c>
      <c r="BA84" s="294">
        <f t="shared" ref="BA84:BB84" si="177">BA5</f>
        <v>304600</v>
      </c>
      <c r="BB84" s="294">
        <f t="shared" si="177"/>
        <v>315400</v>
      </c>
      <c r="BC84" s="294">
        <f t="shared" ref="BC84:BD84" si="178">BC5</f>
        <v>251500</v>
      </c>
      <c r="BD84" s="294">
        <f t="shared" si="178"/>
        <v>343800</v>
      </c>
      <c r="BE84" s="294">
        <f t="shared" ref="BE84:BF84" si="179">BE5</f>
        <v>391000</v>
      </c>
      <c r="BF84" s="294">
        <f t="shared" si="179"/>
        <v>301700</v>
      </c>
      <c r="BG84" s="294">
        <f t="shared" ref="BG84:BH84" si="180">BG5</f>
        <v>370800</v>
      </c>
      <c r="BH84" s="294">
        <f t="shared" si="180"/>
        <v>359800</v>
      </c>
      <c r="BI84" s="294">
        <f t="shared" ref="BI84:BJ84" si="181">BI5</f>
        <v>415700</v>
      </c>
      <c r="BJ84" s="294">
        <f t="shared" si="181"/>
        <v>514900</v>
      </c>
      <c r="BK84" s="294">
        <f t="shared" ref="BK84:BL84" si="182">BK5</f>
        <v>490800</v>
      </c>
      <c r="BL84" s="294">
        <f t="shared" si="182"/>
        <v>374100</v>
      </c>
      <c r="BM84" s="294">
        <f t="shared" ref="BM84:BN84" si="183">BM5</f>
        <v>353700</v>
      </c>
      <c r="BN84" s="294">
        <f t="shared" si="183"/>
        <v>302100</v>
      </c>
      <c r="BO84" s="294">
        <f t="shared" ref="BO84:BP84" si="184">BO5</f>
        <v>347400</v>
      </c>
      <c r="BP84" s="294">
        <f t="shared" si="184"/>
        <v>447000</v>
      </c>
      <c r="BQ84" s="294">
        <f t="shared" ref="BQ84:BR84" si="185">BQ5</f>
        <v>458900</v>
      </c>
      <c r="BR84" s="294">
        <f t="shared" si="185"/>
        <v>430600</v>
      </c>
      <c r="BS84" s="294">
        <f t="shared" ref="BS84:BT84" si="186">BS5</f>
        <v>449600</v>
      </c>
      <c r="BT84" s="294">
        <f t="shared" si="186"/>
        <v>426900</v>
      </c>
      <c r="BU84" s="294">
        <f t="shared" ref="BU84:BV84" si="187">BU5</f>
        <v>494400</v>
      </c>
      <c r="BV84" s="294">
        <f t="shared" si="187"/>
        <v>625400</v>
      </c>
      <c r="BW84" s="294">
        <f t="shared" ref="BW84:BX84" si="188">BW5</f>
        <v>600000</v>
      </c>
      <c r="BX84" s="294">
        <f t="shared" si="188"/>
        <v>488400</v>
      </c>
      <c r="BY84" s="50" t="str">
        <f t="shared" si="168"/>
        <v>韓国</v>
      </c>
    </row>
    <row r="85" spans="1:77">
      <c r="A85" s="50" t="str">
        <f>A4</f>
        <v>中国</v>
      </c>
      <c r="B85" s="50">
        <f t="shared" ref="B85:BY85" si="189">B4</f>
        <v>99131</v>
      </c>
      <c r="C85" s="50">
        <f t="shared" si="189"/>
        <v>105362</v>
      </c>
      <c r="D85" s="50">
        <f t="shared" si="189"/>
        <v>6245</v>
      </c>
      <c r="E85" s="50">
        <f t="shared" si="189"/>
        <v>76164</v>
      </c>
      <c r="F85" s="50">
        <f t="shared" si="189"/>
        <v>58608</v>
      </c>
      <c r="G85" s="50">
        <f t="shared" si="189"/>
        <v>61419</v>
      </c>
      <c r="H85" s="50">
        <f t="shared" si="189"/>
        <v>86963</v>
      </c>
      <c r="I85" s="50">
        <f t="shared" si="189"/>
        <v>102640</v>
      </c>
      <c r="J85" s="50">
        <f t="shared" si="189"/>
        <v>112498</v>
      </c>
      <c r="K85" s="50">
        <f t="shared" si="189"/>
        <v>106174</v>
      </c>
      <c r="L85" s="50">
        <f t="shared" si="189"/>
        <v>92154</v>
      </c>
      <c r="M85" s="50">
        <f t="shared" si="189"/>
        <v>79688</v>
      </c>
      <c r="N85" s="50">
        <f t="shared" si="189"/>
        <v>138351</v>
      </c>
      <c r="O85" s="50">
        <f t="shared" si="189"/>
        <v>82667</v>
      </c>
      <c r="P85" s="50">
        <f t="shared" si="189"/>
        <v>130293</v>
      </c>
      <c r="Q85" s="50">
        <f t="shared" si="189"/>
        <v>149542</v>
      </c>
      <c r="R85" s="50">
        <f t="shared" si="189"/>
        <v>113349</v>
      </c>
      <c r="S85" s="50">
        <f t="shared" si="189"/>
        <v>125943</v>
      </c>
      <c r="T85" s="50">
        <f t="shared" si="189"/>
        <v>204152</v>
      </c>
      <c r="U85" s="50">
        <f t="shared" si="189"/>
        <v>190143</v>
      </c>
      <c r="V85" s="50">
        <f t="shared" si="189"/>
        <v>121550</v>
      </c>
      <c r="W85" s="50">
        <f t="shared" si="189"/>
        <v>69631</v>
      </c>
      <c r="X85" s="50">
        <f t="shared" si="189"/>
        <v>51898</v>
      </c>
      <c r="Y85" s="50">
        <f t="shared" si="189"/>
        <v>52336</v>
      </c>
      <c r="Z85" s="50">
        <f t="shared" si="189"/>
        <v>72301</v>
      </c>
      <c r="AA85" s="50">
        <f t="shared" si="189"/>
        <v>80903</v>
      </c>
      <c r="AB85" s="50">
        <f t="shared" si="189"/>
        <v>102265</v>
      </c>
      <c r="AC85" s="50">
        <f t="shared" si="189"/>
        <v>100160</v>
      </c>
      <c r="AD85" s="50">
        <f t="shared" si="189"/>
        <v>81571</v>
      </c>
      <c r="AE85" s="50">
        <f t="shared" si="189"/>
        <v>98996</v>
      </c>
      <c r="AF85" s="50">
        <f t="shared" si="189"/>
        <v>139905</v>
      </c>
      <c r="AG85" s="50">
        <f t="shared" si="189"/>
        <v>162288</v>
      </c>
      <c r="AH85" s="50">
        <f t="shared" si="189"/>
        <v>156201</v>
      </c>
      <c r="AI85" s="50">
        <f t="shared" si="189"/>
        <v>121335</v>
      </c>
      <c r="AJ85" s="50">
        <f t="shared" si="189"/>
        <v>101940</v>
      </c>
      <c r="AK85" s="50">
        <f t="shared" ref="AK85:AL85" si="190">AK4</f>
        <v>96572</v>
      </c>
      <c r="AL85" s="50">
        <f t="shared" si="190"/>
        <v>155605</v>
      </c>
      <c r="AM85" s="50">
        <f t="shared" ref="AM85:AN85" si="191">AM4</f>
        <v>138236</v>
      </c>
      <c r="AN85" s="50">
        <f t="shared" si="191"/>
        <v>184064</v>
      </c>
      <c r="AO85" s="50">
        <f t="shared" ref="AO85:AP85" si="192">AO4</f>
        <v>190558</v>
      </c>
      <c r="AP85" s="50">
        <f t="shared" si="192"/>
        <v>165784</v>
      </c>
      <c r="AQ85" s="50">
        <f t="shared" ref="AQ85:AR85" si="193">AQ4</f>
        <v>173046</v>
      </c>
      <c r="AR85" s="50">
        <f t="shared" si="193"/>
        <v>281309</v>
      </c>
      <c r="AS85" s="50">
        <f t="shared" ref="AS85:AT85" si="194">AS4</f>
        <v>253900</v>
      </c>
      <c r="AT85" s="50">
        <f t="shared" si="194"/>
        <v>246100</v>
      </c>
      <c r="AU85" s="50">
        <f t="shared" ref="AU85:AV85" si="195">AU4</f>
        <v>223300</v>
      </c>
      <c r="AV85" s="50">
        <f t="shared" si="195"/>
        <v>207500</v>
      </c>
      <c r="AW85" s="50">
        <f t="shared" ref="AW85:AX85" si="196">AW4</f>
        <v>190400</v>
      </c>
      <c r="AX85" s="294">
        <f t="shared" si="196"/>
        <v>226300</v>
      </c>
      <c r="AY85" s="294">
        <f t="shared" ref="AY85:AZ85" si="197">AY4</f>
        <v>359100</v>
      </c>
      <c r="AZ85" s="294">
        <f t="shared" si="197"/>
        <v>338200</v>
      </c>
      <c r="BA85" s="294">
        <f t="shared" ref="BA85:BB85" si="198">BA4</f>
        <v>405800</v>
      </c>
      <c r="BB85" s="294">
        <f t="shared" si="198"/>
        <v>387200</v>
      </c>
      <c r="BC85" s="294">
        <f t="shared" ref="BC85:BD85" si="199">BC4</f>
        <v>462300</v>
      </c>
      <c r="BD85" s="294">
        <f t="shared" si="199"/>
        <v>576900</v>
      </c>
      <c r="BE85" s="294">
        <f t="shared" ref="BE85:BF85" si="200">BE4</f>
        <v>591500</v>
      </c>
      <c r="BF85" s="294">
        <f t="shared" si="200"/>
        <v>491200</v>
      </c>
      <c r="BG85" s="294">
        <f t="shared" ref="BG85:BH85" si="201">BG4</f>
        <v>445600</v>
      </c>
      <c r="BH85" s="294">
        <f t="shared" si="201"/>
        <v>363000</v>
      </c>
      <c r="BI85" s="294">
        <f t="shared" ref="BI85:BJ85" si="202">BI4</f>
        <v>347100</v>
      </c>
      <c r="BJ85" s="294">
        <f t="shared" si="202"/>
        <v>475000</v>
      </c>
      <c r="BK85" s="294">
        <f t="shared" ref="BK85:BL85" si="203">BK4</f>
        <v>498900</v>
      </c>
      <c r="BL85" s="294">
        <f t="shared" si="203"/>
        <v>498100</v>
      </c>
      <c r="BM85" s="294">
        <f t="shared" ref="BM85:BN85" si="204">BM4</f>
        <v>514900</v>
      </c>
      <c r="BN85" s="294">
        <f t="shared" si="204"/>
        <v>507200</v>
      </c>
      <c r="BO85" s="294">
        <f t="shared" ref="BO85:BP85" si="205">BO4</f>
        <v>582500</v>
      </c>
      <c r="BP85" s="294">
        <f t="shared" si="205"/>
        <v>731400</v>
      </c>
      <c r="BQ85" s="294">
        <f t="shared" ref="BQ85:BR85" si="206">BQ4</f>
        <v>677000</v>
      </c>
      <c r="BR85" s="294">
        <f t="shared" si="206"/>
        <v>522300</v>
      </c>
      <c r="BS85" s="294">
        <f t="shared" ref="BS85:BT85" si="207">BS4</f>
        <v>506200</v>
      </c>
      <c r="BT85" s="294">
        <f t="shared" si="207"/>
        <v>432800</v>
      </c>
      <c r="BU85" s="294">
        <f t="shared" ref="BU85:BV85" si="208">BU4</f>
        <v>427500</v>
      </c>
      <c r="BV85" s="294">
        <f t="shared" si="208"/>
        <v>630600</v>
      </c>
      <c r="BW85" s="294">
        <f t="shared" ref="BW85:BX85" si="209">BW4</f>
        <v>509100</v>
      </c>
      <c r="BX85" s="294">
        <f t="shared" si="209"/>
        <v>509000</v>
      </c>
      <c r="BY85" s="50" t="str">
        <f t="shared" si="189"/>
        <v>中国</v>
      </c>
    </row>
    <row r="86" spans="1:77" ht="27">
      <c r="A86" s="50">
        <f>A3</f>
        <v>0</v>
      </c>
      <c r="B86" s="224" t="s">
        <v>94</v>
      </c>
      <c r="C86" s="50" t="str">
        <f t="shared" ref="C86:BY86" si="210">C3</f>
        <v>2月</v>
      </c>
      <c r="D86" s="50" t="str">
        <f t="shared" si="210"/>
        <v>3月</v>
      </c>
      <c r="E86" s="50" t="str">
        <f t="shared" si="210"/>
        <v>4月</v>
      </c>
      <c r="F86" s="50" t="str">
        <f t="shared" si="210"/>
        <v>5月</v>
      </c>
      <c r="G86" s="50" t="str">
        <f t="shared" si="210"/>
        <v>6月</v>
      </c>
      <c r="H86" s="50" t="str">
        <f t="shared" si="210"/>
        <v>7月</v>
      </c>
      <c r="I86" s="50" t="str">
        <f t="shared" si="210"/>
        <v>8月</v>
      </c>
      <c r="J86" s="50" t="str">
        <f t="shared" si="210"/>
        <v>9月</v>
      </c>
      <c r="K86" s="50" t="str">
        <f t="shared" si="210"/>
        <v>10月</v>
      </c>
      <c r="L86" s="50" t="str">
        <f t="shared" si="210"/>
        <v>11月</v>
      </c>
      <c r="M86" s="50" t="str">
        <f t="shared" si="210"/>
        <v>12月</v>
      </c>
      <c r="N86" s="224" t="s">
        <v>96</v>
      </c>
      <c r="O86" s="50" t="str">
        <f t="shared" si="210"/>
        <v>2月</v>
      </c>
      <c r="P86" s="50" t="str">
        <f t="shared" si="210"/>
        <v>3月</v>
      </c>
      <c r="Q86" s="50" t="str">
        <f t="shared" si="210"/>
        <v>4月</v>
      </c>
      <c r="R86" s="50" t="str">
        <f t="shared" si="210"/>
        <v>5月</v>
      </c>
      <c r="S86" s="50" t="str">
        <f t="shared" si="210"/>
        <v>6月</v>
      </c>
      <c r="T86" s="50" t="str">
        <f t="shared" si="210"/>
        <v>7月</v>
      </c>
      <c r="U86" s="50" t="str">
        <f t="shared" si="210"/>
        <v>8月</v>
      </c>
      <c r="V86" s="50" t="str">
        <f t="shared" si="210"/>
        <v>9月</v>
      </c>
      <c r="W86" s="50" t="str">
        <f t="shared" si="210"/>
        <v>10月</v>
      </c>
      <c r="X86" s="50" t="str">
        <f t="shared" si="210"/>
        <v>11月</v>
      </c>
      <c r="Y86" s="50" t="str">
        <f t="shared" si="210"/>
        <v>12月</v>
      </c>
      <c r="Z86" s="224" t="s">
        <v>93</v>
      </c>
      <c r="AA86" s="50" t="str">
        <f t="shared" si="210"/>
        <v>2月</v>
      </c>
      <c r="AB86" s="50" t="str">
        <f t="shared" si="210"/>
        <v>3月</v>
      </c>
      <c r="AC86" s="50" t="str">
        <f t="shared" si="210"/>
        <v>4月</v>
      </c>
      <c r="AD86" s="50" t="str">
        <f t="shared" si="210"/>
        <v>5月</v>
      </c>
      <c r="AE86" s="50" t="str">
        <f t="shared" si="210"/>
        <v>6月</v>
      </c>
      <c r="AF86" s="50" t="str">
        <f t="shared" si="210"/>
        <v>7月</v>
      </c>
      <c r="AG86" s="50" t="str">
        <f t="shared" si="210"/>
        <v>8月</v>
      </c>
      <c r="AH86" s="50" t="str">
        <f t="shared" si="210"/>
        <v>9月</v>
      </c>
      <c r="AI86" s="50" t="str">
        <f t="shared" si="210"/>
        <v>10月</v>
      </c>
      <c r="AJ86" s="50" t="str">
        <f t="shared" si="210"/>
        <v>11月</v>
      </c>
      <c r="AK86" s="50" t="str">
        <f t="shared" si="210"/>
        <v>12月</v>
      </c>
      <c r="AL86" s="224" t="s">
        <v>101</v>
      </c>
      <c r="AM86" s="250" t="str">
        <f t="shared" si="210"/>
        <v>2月</v>
      </c>
      <c r="AN86" s="250" t="str">
        <f t="shared" si="210"/>
        <v>3月</v>
      </c>
      <c r="AO86" s="250" t="str">
        <f t="shared" ref="AO86:AP86" si="211">AO3</f>
        <v>4月</v>
      </c>
      <c r="AP86" s="250" t="str">
        <f t="shared" si="211"/>
        <v>5月</v>
      </c>
      <c r="AQ86" s="250" t="str">
        <f t="shared" ref="AQ86:AT86" si="212">AQ3</f>
        <v>6月</v>
      </c>
      <c r="AR86" s="250" t="str">
        <f t="shared" si="212"/>
        <v>7月</v>
      </c>
      <c r="AS86" s="250" t="str">
        <f t="shared" ref="AS86" si="213">AS3</f>
        <v>8月</v>
      </c>
      <c r="AT86" s="250" t="str">
        <f t="shared" si="212"/>
        <v>9月</v>
      </c>
      <c r="AU86" s="250" t="str">
        <f t="shared" ref="AU86:AV86" si="214">AU3</f>
        <v>10月</v>
      </c>
      <c r="AV86" s="250" t="str">
        <f t="shared" si="214"/>
        <v>11月</v>
      </c>
      <c r="AW86" s="250" t="str">
        <f t="shared" ref="AW86:AY86" si="215">AW3</f>
        <v>12月</v>
      </c>
      <c r="AX86" s="292" t="s">
        <v>106</v>
      </c>
      <c r="AY86" s="293" t="str">
        <f t="shared" si="215"/>
        <v>2月</v>
      </c>
      <c r="AZ86" s="293" t="str">
        <f t="shared" ref="AZ86:BA86" si="216">AZ3</f>
        <v>3月</v>
      </c>
      <c r="BA86" s="293" t="str">
        <f t="shared" si="216"/>
        <v>4月</v>
      </c>
      <c r="BB86" s="293" t="str">
        <f t="shared" ref="BB86:BC86" si="217">BB3</f>
        <v>5月</v>
      </c>
      <c r="BC86" s="293" t="str">
        <f t="shared" si="217"/>
        <v>6月</v>
      </c>
      <c r="BD86" s="293" t="str">
        <f t="shared" ref="BD86:BE86" si="218">BD3</f>
        <v>7月</v>
      </c>
      <c r="BE86" s="293" t="str">
        <f t="shared" si="218"/>
        <v>8月</v>
      </c>
      <c r="BF86" s="293" t="str">
        <f t="shared" ref="BF86:BG86" si="219">BF3</f>
        <v>9月</v>
      </c>
      <c r="BG86" s="293" t="str">
        <f t="shared" si="219"/>
        <v>10月</v>
      </c>
      <c r="BH86" s="293" t="str">
        <f t="shared" ref="BH86:BI86" si="220">BH3</f>
        <v>11月</v>
      </c>
      <c r="BI86" s="293" t="str">
        <f t="shared" si="220"/>
        <v>12月</v>
      </c>
      <c r="BJ86" s="293" t="str">
        <f t="shared" ref="BJ86:BL86" si="221">BJ3</f>
        <v>H28年
1月</v>
      </c>
      <c r="BK86" s="293" t="str">
        <f t="shared" si="221"/>
        <v>2月</v>
      </c>
      <c r="BL86" s="293" t="str">
        <f t="shared" si="221"/>
        <v>3月</v>
      </c>
      <c r="BM86" s="293" t="str">
        <f t="shared" ref="BM86:BN86" si="222">BM3</f>
        <v>4月</v>
      </c>
      <c r="BN86" s="293" t="str">
        <f t="shared" si="222"/>
        <v>5月</v>
      </c>
      <c r="BO86" s="293" t="str">
        <f t="shared" ref="BO86:BP86" si="223">BO3</f>
        <v>6月</v>
      </c>
      <c r="BP86" s="293" t="str">
        <f t="shared" si="223"/>
        <v>7月</v>
      </c>
      <c r="BQ86" s="293" t="str">
        <f t="shared" ref="BQ86:BR86" si="224">BQ3</f>
        <v>8月</v>
      </c>
      <c r="BR86" s="293" t="str">
        <f t="shared" si="224"/>
        <v>9月</v>
      </c>
      <c r="BS86" s="293" t="str">
        <f t="shared" ref="BS86:BT86" si="225">BS3</f>
        <v>10月</v>
      </c>
      <c r="BT86" s="293" t="str">
        <f t="shared" si="225"/>
        <v>11月</v>
      </c>
      <c r="BU86" s="293" t="str">
        <f t="shared" ref="BU86:BV86" si="226">BU3</f>
        <v>12月</v>
      </c>
      <c r="BV86" s="293" t="str">
        <f t="shared" si="226"/>
        <v>H29年
1月</v>
      </c>
      <c r="BW86" s="293" t="str">
        <f t="shared" ref="BW86:BX86" si="227">BW3</f>
        <v>2月</v>
      </c>
      <c r="BX86" s="293" t="str">
        <f t="shared" si="227"/>
        <v>3月</v>
      </c>
      <c r="BY86" s="50">
        <f t="shared" si="210"/>
        <v>0</v>
      </c>
    </row>
  </sheetData>
  <mergeCells count="1">
    <mergeCell ref="A1:AA1"/>
  </mergeCells>
  <phoneticPr fontId="3"/>
  <pageMargins left="0.55118110236220474" right="0.11811023622047245" top="0.78740157480314965" bottom="0.39370078740157483" header="0.78740157480314965" footer="0.51181102362204722"/>
  <pageSetup paperSize="8" scale="31" orientation="landscape" r:id="rId1"/>
  <headerFooter alignWithMargins="0">
    <oddHeader>&amp;R&amp;20資料２－８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50"/>
  <sheetViews>
    <sheetView showZeros="0" view="pageBreakPreview" topLeftCell="A10" zoomScale="70" zoomScaleNormal="75" zoomScaleSheetLayoutView="70" workbookViewId="0">
      <selection activeCell="P36" sqref="P36"/>
    </sheetView>
  </sheetViews>
  <sheetFormatPr defaultRowHeight="13.5"/>
  <cols>
    <col min="1" max="1" width="2.375" style="155" customWidth="1"/>
    <col min="2" max="2" width="11.625" style="155" customWidth="1"/>
    <col min="3" max="14" width="9.5" style="155" customWidth="1"/>
    <col min="15" max="15" width="11.625" style="155" customWidth="1"/>
    <col min="16" max="16" width="11.75" style="155" hidden="1" customWidth="1"/>
    <col min="17" max="17" width="2.75" style="155" customWidth="1"/>
    <col min="18" max="16384" width="9" style="155"/>
  </cols>
  <sheetData>
    <row r="1" spans="2:16" ht="27.75" customHeight="1">
      <c r="B1" s="176" t="s">
        <v>124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2:16" ht="12.75" customHeight="1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18" spans="2:16">
      <c r="H18" s="277"/>
      <c r="I18" s="278"/>
    </row>
    <row r="31" spans="2:16" ht="21.75" customHeight="1"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 t="s">
        <v>74</v>
      </c>
    </row>
    <row r="32" spans="2:16" ht="18" customHeight="1">
      <c r="B32" s="11" t="s">
        <v>34</v>
      </c>
      <c r="C32" s="11" t="s">
        <v>9</v>
      </c>
      <c r="D32" s="11" t="s">
        <v>10</v>
      </c>
      <c r="E32" s="11" t="s">
        <v>11</v>
      </c>
      <c r="F32" s="11" t="s">
        <v>12</v>
      </c>
      <c r="G32" s="11" t="s">
        <v>13</v>
      </c>
      <c r="H32" s="11" t="s">
        <v>14</v>
      </c>
      <c r="I32" s="11" t="s">
        <v>15</v>
      </c>
      <c r="J32" s="11" t="s">
        <v>16</v>
      </c>
      <c r="K32" s="11" t="s">
        <v>17</v>
      </c>
      <c r="L32" s="11" t="s">
        <v>18</v>
      </c>
      <c r="M32" s="11" t="s">
        <v>19</v>
      </c>
      <c r="N32" s="11" t="s">
        <v>20</v>
      </c>
      <c r="O32" s="11" t="s">
        <v>89</v>
      </c>
      <c r="P32" s="11" t="s">
        <v>134</v>
      </c>
    </row>
    <row r="33" spans="2:16" ht="18.75" customHeight="1">
      <c r="B33" s="11" t="s">
        <v>103</v>
      </c>
      <c r="C33" s="231">
        <v>31415</v>
      </c>
      <c r="D33" s="232">
        <v>42491</v>
      </c>
      <c r="E33" s="232">
        <v>53576</v>
      </c>
      <c r="F33" s="232">
        <v>78858</v>
      </c>
      <c r="G33" s="232">
        <v>68015</v>
      </c>
      <c r="H33" s="232">
        <v>48158</v>
      </c>
      <c r="I33" s="232">
        <v>54498</v>
      </c>
      <c r="J33" s="232">
        <v>42053</v>
      </c>
      <c r="K33" s="232">
        <v>67088</v>
      </c>
      <c r="L33" s="232">
        <v>71021</v>
      </c>
      <c r="M33" s="232">
        <v>75381</v>
      </c>
      <c r="N33" s="232">
        <v>49858</v>
      </c>
      <c r="O33" s="233">
        <f>SUM(C33:N33)</f>
        <v>682412</v>
      </c>
      <c r="P33" s="251">
        <f t="shared" ref="P33:P36" si="0">SUM(C33:M33)</f>
        <v>632554</v>
      </c>
    </row>
    <row r="34" spans="2:16" ht="18.75" customHeight="1">
      <c r="B34" s="11" t="s">
        <v>107</v>
      </c>
      <c r="C34" s="231">
        <v>44015</v>
      </c>
      <c r="D34" s="232">
        <v>57333</v>
      </c>
      <c r="E34" s="232">
        <v>57444</v>
      </c>
      <c r="F34" s="232">
        <v>103012</v>
      </c>
      <c r="G34" s="232">
        <v>85547</v>
      </c>
      <c r="H34" s="232">
        <v>59609</v>
      </c>
      <c r="I34" s="232">
        <v>73543</v>
      </c>
      <c r="J34" s="232">
        <v>63013</v>
      </c>
      <c r="K34" s="232">
        <v>98923</v>
      </c>
      <c r="L34" s="232">
        <v>94804</v>
      </c>
      <c r="M34" s="232">
        <v>110904</v>
      </c>
      <c r="N34" s="232">
        <v>81854</v>
      </c>
      <c r="O34" s="233">
        <f>SUM(C34:N34)</f>
        <v>930001</v>
      </c>
      <c r="P34" s="251">
        <f t="shared" si="0"/>
        <v>848147</v>
      </c>
    </row>
    <row r="35" spans="2:16" ht="18.75" customHeight="1">
      <c r="B35" s="11" t="s">
        <v>108</v>
      </c>
      <c r="C35" s="231">
        <v>69258</v>
      </c>
      <c r="D35" s="232">
        <v>84537</v>
      </c>
      <c r="E35" s="232">
        <v>81124</v>
      </c>
      <c r="F35" s="232">
        <v>130028</v>
      </c>
      <c r="G35" s="232">
        <v>113594</v>
      </c>
      <c r="H35" s="232">
        <v>80690</v>
      </c>
      <c r="I35" s="232">
        <v>95936</v>
      </c>
      <c r="J35" s="232">
        <v>76840</v>
      </c>
      <c r="K35" s="232">
        <v>134964</v>
      </c>
      <c r="L35" s="232">
        <v>139035</v>
      </c>
      <c r="M35" s="232">
        <v>141358</v>
      </c>
      <c r="N35" s="232">
        <v>95468</v>
      </c>
      <c r="O35" s="233">
        <f>SUM(C35:N35)</f>
        <v>1242832</v>
      </c>
      <c r="P35" s="251">
        <f t="shared" si="0"/>
        <v>1147364</v>
      </c>
    </row>
    <row r="36" spans="2:16" ht="18" customHeight="1">
      <c r="B36" s="11" t="s">
        <v>120</v>
      </c>
      <c r="C36" s="231">
        <v>74870</v>
      </c>
      <c r="D36" s="232">
        <v>83551</v>
      </c>
      <c r="E36" s="232">
        <v>96128</v>
      </c>
      <c r="F36" s="232">
        <v>143004</v>
      </c>
      <c r="G36" s="232">
        <v>121783</v>
      </c>
      <c r="H36" s="232">
        <v>96962</v>
      </c>
      <c r="I36" s="232">
        <v>114716</v>
      </c>
      <c r="J36" s="232">
        <v>92631</v>
      </c>
      <c r="K36" s="232">
        <v>151763</v>
      </c>
      <c r="L36" s="232">
        <v>163014</v>
      </c>
      <c r="M36" s="232">
        <v>148086</v>
      </c>
      <c r="N36" s="247">
        <v>107898</v>
      </c>
      <c r="O36" s="333">
        <f>SUM(C36:N36)</f>
        <v>1394406</v>
      </c>
      <c r="P36" s="251">
        <f t="shared" si="0"/>
        <v>1286508</v>
      </c>
    </row>
    <row r="37" spans="2:16" ht="18.75" hidden="1" customHeight="1">
      <c r="B37" s="11" t="s">
        <v>110</v>
      </c>
      <c r="C37" s="153">
        <f t="shared" ref="C37:M38" si="1">+C35/C34</f>
        <v>1.5735090310121549</v>
      </c>
      <c r="D37" s="153">
        <f t="shared" si="1"/>
        <v>1.4744911307623882</v>
      </c>
      <c r="E37" s="153">
        <f t="shared" ref="E37:F37" si="2">+E35/E34</f>
        <v>1.412227560754822</v>
      </c>
      <c r="F37" s="153">
        <f t="shared" si="2"/>
        <v>1.2622607074903895</v>
      </c>
      <c r="G37" s="153">
        <f t="shared" si="1"/>
        <v>1.3278548634084189</v>
      </c>
      <c r="H37" s="153">
        <f t="shared" ref="H37" si="3">+H35/H34</f>
        <v>1.3536546494656847</v>
      </c>
      <c r="I37" s="153">
        <f t="shared" si="1"/>
        <v>1.3044885305195599</v>
      </c>
      <c r="J37" s="153">
        <f t="shared" si="1"/>
        <v>1.2194309110818402</v>
      </c>
      <c r="K37" s="153">
        <f t="shared" si="1"/>
        <v>1.3643338758428272</v>
      </c>
      <c r="L37" s="153">
        <f t="shared" ref="L37" si="4">+L35/L34</f>
        <v>1.4665520442175435</v>
      </c>
      <c r="M37" s="153">
        <f t="shared" si="1"/>
        <v>1.2745978503931328</v>
      </c>
      <c r="N37" s="248">
        <f t="shared" ref="N37" si="5">+N35/N34</f>
        <v>1.1663205219048549</v>
      </c>
      <c r="O37" s="153"/>
      <c r="P37" s="153">
        <f>+P35/P34</f>
        <v>1.3527890801948248</v>
      </c>
    </row>
    <row r="38" spans="2:16" ht="18.75" customHeight="1">
      <c r="B38" s="11" t="s">
        <v>118</v>
      </c>
      <c r="C38" s="153">
        <f t="shared" ref="C38:D38" si="6">+C36/C35</f>
        <v>1.0810303502844436</v>
      </c>
      <c r="D38" s="153">
        <f t="shared" si="6"/>
        <v>0.98833646805540765</v>
      </c>
      <c r="E38" s="153">
        <f t="shared" ref="E38:F38" si="7">+E36/E35</f>
        <v>1.1849514323751293</v>
      </c>
      <c r="F38" s="153">
        <f t="shared" si="7"/>
        <v>1.0997938905466516</v>
      </c>
      <c r="G38" s="153">
        <f t="shared" ref="G38:H38" si="8">+G36/G35</f>
        <v>1.0720900751800271</v>
      </c>
      <c r="H38" s="153">
        <f t="shared" si="8"/>
        <v>1.201660676663775</v>
      </c>
      <c r="I38" s="153">
        <f t="shared" ref="I38:J38" si="9">+I36/I35</f>
        <v>1.1957555036691128</v>
      </c>
      <c r="J38" s="153">
        <f t="shared" si="9"/>
        <v>1.2055049453409683</v>
      </c>
      <c r="K38" s="153">
        <f t="shared" ref="K38:L38" si="10">+K36/K35</f>
        <v>1.1244702290981299</v>
      </c>
      <c r="L38" s="153">
        <f t="shared" si="10"/>
        <v>1.1724673643327219</v>
      </c>
      <c r="M38" s="153">
        <f t="shared" si="1"/>
        <v>1.0475954668289025</v>
      </c>
      <c r="N38" s="248">
        <f t="shared" ref="N38" si="11">+N36/N35</f>
        <v>1.1302006955210122</v>
      </c>
      <c r="O38" s="248">
        <f t="shared" ref="O38:P38" si="12">+O36/O35</f>
        <v>1.1219585591616565</v>
      </c>
      <c r="P38" s="248">
        <f t="shared" si="12"/>
        <v>1.121272760867519</v>
      </c>
    </row>
    <row r="39" spans="2:16" ht="18.75" customHeight="1">
      <c r="B39" s="11" t="s">
        <v>119</v>
      </c>
      <c r="C39" s="153">
        <f t="shared" ref="C39:H39" si="13">+C36/C34</f>
        <v>1.7010110189708054</v>
      </c>
      <c r="D39" s="153">
        <f t="shared" si="13"/>
        <v>1.457293356356723</v>
      </c>
      <c r="E39" s="153">
        <f t="shared" si="13"/>
        <v>1.6734210709560615</v>
      </c>
      <c r="F39" s="153">
        <f t="shared" si="13"/>
        <v>1.3882266143750244</v>
      </c>
      <c r="G39" s="153">
        <f t="shared" si="13"/>
        <v>1.4235800203396962</v>
      </c>
      <c r="H39" s="153">
        <f t="shared" si="13"/>
        <v>1.6266335620459997</v>
      </c>
      <c r="I39" s="153">
        <f t="shared" ref="I39:J39" si="14">+I36/I34</f>
        <v>1.5598493398419973</v>
      </c>
      <c r="J39" s="153">
        <f t="shared" si="14"/>
        <v>1.470029993810801</v>
      </c>
      <c r="K39" s="153">
        <f t="shared" ref="K39:M39" si="15">+K36/K34</f>
        <v>1.5341528259353234</v>
      </c>
      <c r="L39" s="153">
        <f t="shared" ref="L39" si="16">+L36/L34</f>
        <v>1.7194844099405089</v>
      </c>
      <c r="M39" s="153">
        <f t="shared" si="15"/>
        <v>1.3352629301017096</v>
      </c>
      <c r="N39" s="248">
        <f t="shared" ref="N39" si="17">+N36/N34</f>
        <v>1.3181762650572972</v>
      </c>
      <c r="O39" s="248">
        <f t="shared" ref="O39:P39" si="18">+O36/O34</f>
        <v>1.4993596781078731</v>
      </c>
      <c r="P39" s="248">
        <f t="shared" si="18"/>
        <v>1.5168455468214825</v>
      </c>
    </row>
    <row r="40" spans="2:16" ht="21" hidden="1" customHeight="1">
      <c r="B40" s="11" t="s">
        <v>87</v>
      </c>
      <c r="C40" s="153">
        <f t="shared" ref="C40:L40" si="19">C36/C33</f>
        <v>2.383256406175394</v>
      </c>
      <c r="D40" s="153">
        <f t="shared" si="19"/>
        <v>1.966322280012238</v>
      </c>
      <c r="E40" s="153">
        <f t="shared" si="19"/>
        <v>1.7942362251754518</v>
      </c>
      <c r="F40" s="153">
        <f t="shared" ref="F40:G40" si="20">F36/F33</f>
        <v>1.8134368104694514</v>
      </c>
      <c r="G40" s="153">
        <f t="shared" si="20"/>
        <v>1.7905315004043225</v>
      </c>
      <c r="H40" s="153">
        <f t="shared" ref="H40" si="21">H36/H33</f>
        <v>2.0134141783296648</v>
      </c>
      <c r="I40" s="153">
        <f t="shared" si="19"/>
        <v>2.1049579801093619</v>
      </c>
      <c r="J40" s="153">
        <f t="shared" si="19"/>
        <v>2.2027203766675387</v>
      </c>
      <c r="K40" s="153">
        <f t="shared" si="19"/>
        <v>2.2621482232291914</v>
      </c>
      <c r="L40" s="153">
        <f t="shared" si="19"/>
        <v>2.2952929415243379</v>
      </c>
      <c r="M40" s="153">
        <f t="shared" ref="M40" si="22">M36/M33</f>
        <v>1.9645003382815298</v>
      </c>
      <c r="N40" s="153">
        <f t="shared" ref="N40" si="23">N36/N33</f>
        <v>2.1641060612138472</v>
      </c>
      <c r="O40" s="248">
        <f t="shared" ref="O40" si="24">O36/O33</f>
        <v>2.0433491790882927</v>
      </c>
      <c r="P40" s="153">
        <f>P36/P33</f>
        <v>2.0338311037476644</v>
      </c>
    </row>
    <row r="41" spans="2:16" ht="15" customHeight="1">
      <c r="B41" s="156"/>
      <c r="E41" s="315"/>
      <c r="F41" s="315"/>
      <c r="G41" s="315"/>
      <c r="I41" s="315"/>
      <c r="M41" s="315"/>
      <c r="N41" s="315" t="s">
        <v>116</v>
      </c>
    </row>
    <row r="42" spans="2:16" ht="17.25" customHeight="1">
      <c r="P42" s="237" t="s">
        <v>91</v>
      </c>
    </row>
    <row r="43" spans="2:16">
      <c r="B43" s="5" t="s">
        <v>114</v>
      </c>
    </row>
    <row r="46" spans="2:16"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</row>
    <row r="47" spans="2:16"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</row>
    <row r="49" spans="5:15"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</row>
    <row r="50" spans="5:15"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1"/>
    </row>
  </sheetData>
  <phoneticPr fontId="3"/>
  <printOptions horizontalCentered="1"/>
  <pageMargins left="0.39370078740157483" right="0.39370078740157483" top="0.70866141732283472" bottom="0" header="0.51181102362204722" footer="0.51181102362204722"/>
  <pageSetup paperSize="9" scale="85" orientation="landscape" r:id="rId1"/>
  <headerFooter alignWithMargins="0">
    <oddHeader>&amp;R&amp;20資料２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T50"/>
  <sheetViews>
    <sheetView view="pageBreakPreview" topLeftCell="A4" zoomScale="70" zoomScaleNormal="75" zoomScaleSheetLayoutView="70" workbookViewId="0">
      <selection activeCell="O7" sqref="O7:O18"/>
    </sheetView>
  </sheetViews>
  <sheetFormatPr defaultRowHeight="13.5"/>
  <cols>
    <col min="1" max="1" width="1.5" style="63" customWidth="1"/>
    <col min="2" max="2" width="7.125" style="63" customWidth="1"/>
    <col min="3" max="4" width="10.5" style="64" customWidth="1"/>
    <col min="5" max="6" width="10.5" style="65" customWidth="1"/>
    <col min="7" max="8" width="10.5" style="64" customWidth="1"/>
    <col min="9" max="10" width="10.5" style="63" customWidth="1"/>
    <col min="11" max="12" width="10.5" style="64" customWidth="1"/>
    <col min="13" max="14" width="10.5" style="63" customWidth="1"/>
    <col min="15" max="15" width="10.5" style="64" customWidth="1"/>
    <col min="16" max="18" width="10.5" style="63" customWidth="1"/>
    <col min="19" max="19" width="10.25" style="63" hidden="1" customWidth="1"/>
    <col min="20" max="20" width="8" style="63" hidden="1" customWidth="1"/>
    <col min="21" max="16384" width="9" style="63"/>
  </cols>
  <sheetData>
    <row r="1" spans="2:20" ht="15" customHeight="1">
      <c r="R1" s="66"/>
      <c r="S1" s="67"/>
      <c r="T1" s="67"/>
    </row>
    <row r="2" spans="2:20" ht="30" customHeight="1">
      <c r="B2" s="159" t="s">
        <v>123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2:20" ht="1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2:20" ht="30" customHeight="1" thickBot="1">
      <c r="F4" s="69"/>
      <c r="R4" s="70" t="s">
        <v>0</v>
      </c>
    </row>
    <row r="5" spans="2:20" s="181" customFormat="1" ht="30" customHeight="1">
      <c r="B5" s="187"/>
      <c r="C5" s="188" t="s">
        <v>1</v>
      </c>
      <c r="D5" s="189"/>
      <c r="E5" s="189"/>
      <c r="F5" s="190"/>
      <c r="G5" s="191" t="s">
        <v>2</v>
      </c>
      <c r="H5" s="192"/>
      <c r="I5" s="192"/>
      <c r="J5" s="193"/>
      <c r="K5" s="191" t="s">
        <v>3</v>
      </c>
      <c r="L5" s="192"/>
      <c r="M5" s="192"/>
      <c r="N5" s="193"/>
      <c r="O5" s="191" t="s">
        <v>4</v>
      </c>
      <c r="P5" s="192"/>
      <c r="Q5" s="192"/>
      <c r="R5" s="193"/>
      <c r="S5" s="194" t="s">
        <v>5</v>
      </c>
      <c r="T5" s="195" t="s">
        <v>6</v>
      </c>
    </row>
    <row r="6" spans="2:20" s="181" customFormat="1" ht="30" customHeight="1" thickBot="1">
      <c r="B6" s="196"/>
      <c r="C6" s="197" t="s">
        <v>122</v>
      </c>
      <c r="D6" s="198" t="s">
        <v>111</v>
      </c>
      <c r="E6" s="199" t="s">
        <v>7</v>
      </c>
      <c r="F6" s="200" t="s">
        <v>8</v>
      </c>
      <c r="G6" s="197" t="s">
        <v>121</v>
      </c>
      <c r="H6" s="198" t="s">
        <v>111</v>
      </c>
      <c r="I6" s="199" t="s">
        <v>7</v>
      </c>
      <c r="J6" s="200" t="s">
        <v>8</v>
      </c>
      <c r="K6" s="197" t="s">
        <v>121</v>
      </c>
      <c r="L6" s="198" t="s">
        <v>111</v>
      </c>
      <c r="M6" s="199" t="s">
        <v>7</v>
      </c>
      <c r="N6" s="200" t="s">
        <v>8</v>
      </c>
      <c r="O6" s="197" t="s">
        <v>121</v>
      </c>
      <c r="P6" s="198" t="s">
        <v>111</v>
      </c>
      <c r="Q6" s="199" t="s">
        <v>7</v>
      </c>
      <c r="R6" s="200" t="s">
        <v>8</v>
      </c>
      <c r="S6" s="201"/>
      <c r="T6" s="202"/>
    </row>
    <row r="7" spans="2:20" s="181" customFormat="1" ht="30" customHeight="1">
      <c r="B7" s="182" t="s">
        <v>9</v>
      </c>
      <c r="C7" s="203">
        <v>777069</v>
      </c>
      <c r="D7" s="204">
        <v>719795</v>
      </c>
      <c r="E7" s="205">
        <f t="shared" ref="E7" si="0">+C7/D7</f>
        <v>1.0795698775345759</v>
      </c>
      <c r="F7" s="179">
        <f t="shared" ref="F7:F12" si="1">+C7-D7</f>
        <v>57274</v>
      </c>
      <c r="G7" s="203">
        <v>86000</v>
      </c>
      <c r="H7" s="204">
        <v>42800</v>
      </c>
      <c r="I7" s="205">
        <f t="shared" ref="I7" si="2">+G7/H7</f>
        <v>2.0093457943925235</v>
      </c>
      <c r="J7" s="179">
        <f t="shared" ref="J7:J12" si="3">+G7-H7</f>
        <v>43200</v>
      </c>
      <c r="K7" s="203">
        <v>71661</v>
      </c>
      <c r="L7" s="204">
        <v>59568</v>
      </c>
      <c r="M7" s="205">
        <f t="shared" ref="M7" si="4">+K7/L7</f>
        <v>1.203011684125705</v>
      </c>
      <c r="N7" s="179">
        <f t="shared" ref="N7:N12" si="5">+K7-L7</f>
        <v>12093</v>
      </c>
      <c r="O7" s="206">
        <f t="shared" ref="O7:P10" si="6">+C7+G7+K7</f>
        <v>934730</v>
      </c>
      <c r="P7" s="204">
        <f t="shared" si="6"/>
        <v>822163</v>
      </c>
      <c r="Q7" s="205">
        <f t="shared" ref="Q7" si="7">+O7/P7</f>
        <v>1.1369156724396501</v>
      </c>
      <c r="R7" s="179">
        <f t="shared" ref="R7:R12" si="8">+O7-P7</f>
        <v>112567</v>
      </c>
      <c r="S7" s="186"/>
      <c r="T7" s="207"/>
    </row>
    <row r="8" spans="2:20" s="181" customFormat="1" ht="30" customHeight="1">
      <c r="B8" s="183" t="s">
        <v>10</v>
      </c>
      <c r="C8" s="208">
        <v>898700</v>
      </c>
      <c r="D8" s="209">
        <v>893009</v>
      </c>
      <c r="E8" s="210">
        <f>IF(D8=0,"",+C8/D8)</f>
        <v>1.0063728361080349</v>
      </c>
      <c r="F8" s="253">
        <f t="shared" si="1"/>
        <v>5691</v>
      </c>
      <c r="G8" s="211">
        <v>117000</v>
      </c>
      <c r="H8" s="209">
        <v>63300</v>
      </c>
      <c r="I8" s="210">
        <f t="shared" ref="I8:I18" si="9">IF(H8=0,"",+G8/H8)</f>
        <v>1.8483412322274881</v>
      </c>
      <c r="J8" s="253">
        <f t="shared" si="3"/>
        <v>53700</v>
      </c>
      <c r="K8" s="211">
        <v>82467</v>
      </c>
      <c r="L8" s="209">
        <v>78526</v>
      </c>
      <c r="M8" s="210">
        <f t="shared" ref="M8:M18" si="10">IF(L8=0,"",+K8/L8)</f>
        <v>1.0501871991442324</v>
      </c>
      <c r="N8" s="253">
        <f t="shared" si="5"/>
        <v>3941</v>
      </c>
      <c r="O8" s="255">
        <f t="shared" si="6"/>
        <v>1098167</v>
      </c>
      <c r="P8" s="256">
        <f t="shared" si="6"/>
        <v>1034835</v>
      </c>
      <c r="Q8" s="210">
        <f t="shared" ref="Q8:Q18" si="11">IF(P8=0,"",+O8/P8)</f>
        <v>1.0612000947010876</v>
      </c>
      <c r="R8" s="253">
        <f t="shared" si="8"/>
        <v>63332</v>
      </c>
      <c r="S8" s="186"/>
      <c r="T8" s="207"/>
    </row>
    <row r="9" spans="2:20" s="181" customFormat="1" ht="30" customHeight="1">
      <c r="B9" s="183" t="s">
        <v>11</v>
      </c>
      <c r="C9" s="208">
        <v>972525</v>
      </c>
      <c r="D9" s="209">
        <v>945880</v>
      </c>
      <c r="E9" s="210">
        <f t="shared" ref="E9:E18" si="12">IF(D9=0,"",+C9/D9)</f>
        <v>1.0281695352476001</v>
      </c>
      <c r="F9" s="253">
        <f t="shared" si="1"/>
        <v>26645</v>
      </c>
      <c r="G9" s="208">
        <v>124000</v>
      </c>
      <c r="H9" s="209">
        <v>66400</v>
      </c>
      <c r="I9" s="210">
        <f t="shared" si="9"/>
        <v>1.8674698795180722</v>
      </c>
      <c r="J9" s="253">
        <f t="shared" si="3"/>
        <v>57600</v>
      </c>
      <c r="K9" s="208">
        <v>70773</v>
      </c>
      <c r="L9" s="209">
        <v>70780</v>
      </c>
      <c r="M9" s="210">
        <f t="shared" si="10"/>
        <v>0.9999011020062164</v>
      </c>
      <c r="N9" s="253">
        <f t="shared" si="5"/>
        <v>-7</v>
      </c>
      <c r="O9" s="255">
        <f t="shared" si="6"/>
        <v>1167298</v>
      </c>
      <c r="P9" s="256">
        <f t="shared" si="6"/>
        <v>1083060</v>
      </c>
      <c r="Q9" s="210">
        <f t="shared" si="11"/>
        <v>1.0777777777777777</v>
      </c>
      <c r="R9" s="253">
        <f t="shared" si="8"/>
        <v>84238</v>
      </c>
      <c r="S9" s="186"/>
      <c r="T9" s="207"/>
    </row>
    <row r="10" spans="2:20" s="181" customFormat="1" ht="30" customHeight="1">
      <c r="B10" s="183" t="s">
        <v>12</v>
      </c>
      <c r="C10" s="208">
        <v>1079323</v>
      </c>
      <c r="D10" s="209">
        <v>1054785</v>
      </c>
      <c r="E10" s="210">
        <f t="shared" si="12"/>
        <v>1.0232635086771238</v>
      </c>
      <c r="F10" s="253">
        <f t="shared" si="1"/>
        <v>24538</v>
      </c>
      <c r="G10" s="208">
        <v>123000</v>
      </c>
      <c r="H10" s="209">
        <v>66900</v>
      </c>
      <c r="I10" s="210">
        <f t="shared" si="9"/>
        <v>1.8385650224215246</v>
      </c>
      <c r="J10" s="253">
        <f t="shared" si="3"/>
        <v>56100</v>
      </c>
      <c r="K10" s="208">
        <v>100596</v>
      </c>
      <c r="L10" s="209">
        <v>99645</v>
      </c>
      <c r="M10" s="210">
        <f t="shared" si="10"/>
        <v>1.0095438807767574</v>
      </c>
      <c r="N10" s="253">
        <f t="shared" si="5"/>
        <v>951</v>
      </c>
      <c r="O10" s="255">
        <f t="shared" si="6"/>
        <v>1302919</v>
      </c>
      <c r="P10" s="256">
        <f t="shared" si="6"/>
        <v>1221330</v>
      </c>
      <c r="Q10" s="210">
        <f t="shared" si="11"/>
        <v>1.0668034028477151</v>
      </c>
      <c r="R10" s="253">
        <f t="shared" si="8"/>
        <v>81589</v>
      </c>
      <c r="S10" s="186"/>
      <c r="T10" s="207"/>
    </row>
    <row r="11" spans="2:20" s="181" customFormat="1" ht="30" customHeight="1">
      <c r="B11" s="183" t="s">
        <v>13</v>
      </c>
      <c r="C11" s="208">
        <v>1172466</v>
      </c>
      <c r="D11" s="209">
        <v>1155264</v>
      </c>
      <c r="E11" s="210">
        <f t="shared" si="12"/>
        <v>1.0148901030413828</v>
      </c>
      <c r="F11" s="253">
        <f t="shared" si="1"/>
        <v>17202</v>
      </c>
      <c r="G11" s="208">
        <v>154000</v>
      </c>
      <c r="H11" s="209">
        <v>93100</v>
      </c>
      <c r="I11" s="210">
        <f t="shared" si="9"/>
        <v>1.6541353383458646</v>
      </c>
      <c r="J11" s="253">
        <f t="shared" si="3"/>
        <v>60900</v>
      </c>
      <c r="K11" s="208">
        <v>149473</v>
      </c>
      <c r="L11" s="209">
        <v>155511</v>
      </c>
      <c r="M11" s="210">
        <f t="shared" si="10"/>
        <v>0.96117316459928881</v>
      </c>
      <c r="N11" s="253">
        <f t="shared" si="5"/>
        <v>-6038</v>
      </c>
      <c r="O11" s="255">
        <f t="shared" ref="O11:P13" si="13">+C11+G11+K11</f>
        <v>1475939</v>
      </c>
      <c r="P11" s="256">
        <f t="shared" si="13"/>
        <v>1403875</v>
      </c>
      <c r="Q11" s="210">
        <f t="shared" si="11"/>
        <v>1.0513322055026266</v>
      </c>
      <c r="R11" s="253">
        <f t="shared" si="8"/>
        <v>72064</v>
      </c>
      <c r="S11" s="186"/>
      <c r="T11" s="207"/>
    </row>
    <row r="12" spans="2:20" s="181" customFormat="1" ht="30" customHeight="1">
      <c r="B12" s="184" t="s">
        <v>14</v>
      </c>
      <c r="C12" s="212">
        <v>1129097</v>
      </c>
      <c r="D12" s="213">
        <v>1102327</v>
      </c>
      <c r="E12" s="210">
        <f t="shared" si="12"/>
        <v>1.0242849898442115</v>
      </c>
      <c r="F12" s="253">
        <f t="shared" si="1"/>
        <v>26770</v>
      </c>
      <c r="G12" s="212">
        <v>122000</v>
      </c>
      <c r="H12" s="213">
        <v>72000</v>
      </c>
      <c r="I12" s="210">
        <f t="shared" si="9"/>
        <v>1.6944444444444444</v>
      </c>
      <c r="J12" s="253">
        <f t="shared" si="3"/>
        <v>50000</v>
      </c>
      <c r="K12" s="212">
        <v>81255</v>
      </c>
      <c r="L12" s="213">
        <v>96516</v>
      </c>
      <c r="M12" s="210">
        <f t="shared" si="10"/>
        <v>0.84188113887852789</v>
      </c>
      <c r="N12" s="253">
        <f t="shared" si="5"/>
        <v>-15261</v>
      </c>
      <c r="O12" s="255">
        <f t="shared" si="13"/>
        <v>1332352</v>
      </c>
      <c r="P12" s="256">
        <f t="shared" si="13"/>
        <v>1270843</v>
      </c>
      <c r="Q12" s="210">
        <f t="shared" si="11"/>
        <v>1.048400156431597</v>
      </c>
      <c r="R12" s="253">
        <f t="shared" si="8"/>
        <v>61509</v>
      </c>
      <c r="S12" s="186"/>
      <c r="T12" s="207"/>
    </row>
    <row r="13" spans="2:20" s="181" customFormat="1" ht="30" customHeight="1">
      <c r="B13" s="183" t="s">
        <v>15</v>
      </c>
      <c r="C13" s="212">
        <v>1039031</v>
      </c>
      <c r="D13" s="213">
        <v>1034674</v>
      </c>
      <c r="E13" s="210">
        <f t="shared" si="12"/>
        <v>1.0042109881953156</v>
      </c>
      <c r="F13" s="253">
        <f t="shared" ref="F13:F19" si="14">+C13-D13</f>
        <v>4357</v>
      </c>
      <c r="G13" s="214">
        <v>109000</v>
      </c>
      <c r="H13" s="213">
        <v>55400</v>
      </c>
      <c r="I13" s="210">
        <f t="shared" si="9"/>
        <v>1.9675090252707581</v>
      </c>
      <c r="J13" s="253">
        <f t="shared" ref="J13:J19" si="15">+G13-H13</f>
        <v>53600</v>
      </c>
      <c r="K13" s="212">
        <v>66243</v>
      </c>
      <c r="L13" s="215">
        <v>64188</v>
      </c>
      <c r="M13" s="210">
        <f t="shared" si="10"/>
        <v>1.0320153299682184</v>
      </c>
      <c r="N13" s="253">
        <f t="shared" ref="N13:N19" si="16">+K13-L13</f>
        <v>2055</v>
      </c>
      <c r="O13" s="255">
        <f t="shared" si="13"/>
        <v>1214274</v>
      </c>
      <c r="P13" s="256">
        <f t="shared" si="13"/>
        <v>1154262</v>
      </c>
      <c r="Q13" s="210">
        <f t="shared" si="11"/>
        <v>1.0519916622049414</v>
      </c>
      <c r="R13" s="253">
        <f t="shared" ref="R13:R19" si="17">+O13-P13</f>
        <v>60012</v>
      </c>
      <c r="S13" s="186"/>
      <c r="T13" s="207"/>
    </row>
    <row r="14" spans="2:20" s="181" customFormat="1" ht="30" customHeight="1">
      <c r="B14" s="183" t="s">
        <v>16</v>
      </c>
      <c r="C14" s="208">
        <v>875610</v>
      </c>
      <c r="D14" s="209">
        <v>862529</v>
      </c>
      <c r="E14" s="210">
        <f t="shared" si="12"/>
        <v>1.0151658668867944</v>
      </c>
      <c r="F14" s="253">
        <f t="shared" si="14"/>
        <v>13081</v>
      </c>
      <c r="G14" s="214">
        <v>75000</v>
      </c>
      <c r="H14" s="213">
        <v>49700</v>
      </c>
      <c r="I14" s="210">
        <f t="shared" si="9"/>
        <v>1.5090543259557343</v>
      </c>
      <c r="J14" s="253">
        <f t="shared" si="15"/>
        <v>25300</v>
      </c>
      <c r="K14" s="212">
        <v>48203</v>
      </c>
      <c r="L14" s="215">
        <v>47194</v>
      </c>
      <c r="M14" s="210">
        <f t="shared" si="10"/>
        <v>1.0213798364198838</v>
      </c>
      <c r="N14" s="253">
        <f t="shared" si="16"/>
        <v>1009</v>
      </c>
      <c r="O14" s="255">
        <f t="shared" ref="O14:P19" si="18">+C14+G14+K14</f>
        <v>998813</v>
      </c>
      <c r="P14" s="256">
        <f t="shared" si="18"/>
        <v>959423</v>
      </c>
      <c r="Q14" s="210">
        <f t="shared" si="11"/>
        <v>1.0410559263223833</v>
      </c>
      <c r="R14" s="253">
        <f t="shared" si="17"/>
        <v>39390</v>
      </c>
      <c r="S14" s="186"/>
      <c r="T14" s="207"/>
    </row>
    <row r="15" spans="2:20" s="181" customFormat="1" ht="30" customHeight="1">
      <c r="B15" s="183" t="s">
        <v>17</v>
      </c>
      <c r="C15" s="208">
        <v>848412</v>
      </c>
      <c r="D15" s="209">
        <v>882888</v>
      </c>
      <c r="E15" s="210">
        <f t="shared" si="12"/>
        <v>0.96095087938673984</v>
      </c>
      <c r="F15" s="253">
        <f t="shared" si="14"/>
        <v>-34476</v>
      </c>
      <c r="G15" s="330">
        <v>81000</v>
      </c>
      <c r="H15" s="209">
        <v>54400</v>
      </c>
      <c r="I15" s="210">
        <f t="shared" si="9"/>
        <v>1.4889705882352942</v>
      </c>
      <c r="J15" s="253">
        <f t="shared" si="15"/>
        <v>26600</v>
      </c>
      <c r="K15" s="208">
        <v>57848</v>
      </c>
      <c r="L15" s="209">
        <v>56829</v>
      </c>
      <c r="M15" s="210">
        <f t="shared" si="10"/>
        <v>1.017930985940277</v>
      </c>
      <c r="N15" s="253">
        <f t="shared" si="16"/>
        <v>1019</v>
      </c>
      <c r="O15" s="255">
        <f t="shared" si="18"/>
        <v>987260</v>
      </c>
      <c r="P15" s="256">
        <f t="shared" si="18"/>
        <v>994117</v>
      </c>
      <c r="Q15" s="210">
        <f t="shared" si="11"/>
        <v>0.99310242154595485</v>
      </c>
      <c r="R15" s="253">
        <f t="shared" si="17"/>
        <v>-6857</v>
      </c>
      <c r="S15" s="186"/>
      <c r="T15" s="207"/>
    </row>
    <row r="16" spans="2:20" s="181" customFormat="1" ht="30" customHeight="1">
      <c r="B16" s="183" t="s">
        <v>18</v>
      </c>
      <c r="C16" s="208">
        <v>867607</v>
      </c>
      <c r="D16" s="209">
        <v>831677</v>
      </c>
      <c r="E16" s="210">
        <f t="shared" si="12"/>
        <v>1.0432018680329023</v>
      </c>
      <c r="F16" s="253">
        <f t="shared" si="14"/>
        <v>35930</v>
      </c>
      <c r="G16" s="330">
        <v>53000</v>
      </c>
      <c r="H16" s="209">
        <v>42900</v>
      </c>
      <c r="I16" s="210">
        <f t="shared" si="9"/>
        <v>1.2354312354312353</v>
      </c>
      <c r="J16" s="253">
        <f t="shared" si="15"/>
        <v>10100</v>
      </c>
      <c r="K16" s="208">
        <v>39993</v>
      </c>
      <c r="L16" s="209">
        <v>39038</v>
      </c>
      <c r="M16" s="210">
        <f t="shared" si="10"/>
        <v>1.024463343408986</v>
      </c>
      <c r="N16" s="253">
        <f t="shared" si="16"/>
        <v>955</v>
      </c>
      <c r="O16" s="255">
        <f t="shared" si="18"/>
        <v>960600</v>
      </c>
      <c r="P16" s="256">
        <f t="shared" si="18"/>
        <v>913615</v>
      </c>
      <c r="Q16" s="210">
        <f t="shared" si="11"/>
        <v>1.0514275706944392</v>
      </c>
      <c r="R16" s="253">
        <f t="shared" si="17"/>
        <v>46985</v>
      </c>
      <c r="S16" s="186"/>
      <c r="T16" s="207"/>
    </row>
    <row r="17" spans="2:20" s="181" customFormat="1" ht="30" customHeight="1">
      <c r="B17" s="183" t="s">
        <v>19</v>
      </c>
      <c r="C17" s="211">
        <v>855959</v>
      </c>
      <c r="D17" s="209">
        <v>852468</v>
      </c>
      <c r="E17" s="210">
        <f t="shared" si="12"/>
        <v>1.004095168381687</v>
      </c>
      <c r="F17" s="253">
        <f t="shared" si="14"/>
        <v>3491</v>
      </c>
      <c r="G17" s="330">
        <v>49000</v>
      </c>
      <c r="H17" s="209">
        <v>42800</v>
      </c>
      <c r="I17" s="210">
        <f t="shared" si="9"/>
        <v>1.1448598130841121</v>
      </c>
      <c r="J17" s="253">
        <f t="shared" si="15"/>
        <v>6200</v>
      </c>
      <c r="K17" s="208">
        <v>39104</v>
      </c>
      <c r="L17" s="209">
        <v>38481</v>
      </c>
      <c r="M17" s="210">
        <f t="shared" si="10"/>
        <v>1.0161898079571736</v>
      </c>
      <c r="N17" s="253">
        <f t="shared" si="16"/>
        <v>623</v>
      </c>
      <c r="O17" s="256">
        <f t="shared" si="18"/>
        <v>944063</v>
      </c>
      <c r="P17" s="256">
        <f t="shared" si="18"/>
        <v>933749</v>
      </c>
      <c r="Q17" s="210">
        <f t="shared" si="11"/>
        <v>1.0110457949620295</v>
      </c>
      <c r="R17" s="253">
        <f t="shared" si="17"/>
        <v>10314</v>
      </c>
      <c r="S17" s="186"/>
      <c r="T17" s="207"/>
    </row>
    <row r="18" spans="2:20" s="181" customFormat="1" ht="30" customHeight="1" thickBot="1">
      <c r="B18" s="185" t="s">
        <v>20</v>
      </c>
      <c r="C18" s="216">
        <v>961573</v>
      </c>
      <c r="D18" s="217">
        <v>910306</v>
      </c>
      <c r="E18" s="218">
        <f t="shared" si="12"/>
        <v>1.0563184247934212</v>
      </c>
      <c r="F18" s="254">
        <f t="shared" si="14"/>
        <v>51267</v>
      </c>
      <c r="G18" s="331">
        <v>59000</v>
      </c>
      <c r="H18" s="217">
        <v>62000</v>
      </c>
      <c r="I18" s="218">
        <f t="shared" si="9"/>
        <v>0.95161290322580649</v>
      </c>
      <c r="J18" s="254">
        <f t="shared" si="15"/>
        <v>-3000</v>
      </c>
      <c r="K18" s="216">
        <v>62942</v>
      </c>
      <c r="L18" s="217">
        <v>59322</v>
      </c>
      <c r="M18" s="218">
        <f t="shared" si="10"/>
        <v>1.0610228920130811</v>
      </c>
      <c r="N18" s="254">
        <f t="shared" si="16"/>
        <v>3620</v>
      </c>
      <c r="O18" s="257">
        <f t="shared" si="18"/>
        <v>1083515</v>
      </c>
      <c r="P18" s="257">
        <f t="shared" si="18"/>
        <v>1031628</v>
      </c>
      <c r="Q18" s="218">
        <f t="shared" si="11"/>
        <v>1.0502962308118817</v>
      </c>
      <c r="R18" s="258">
        <f t="shared" si="17"/>
        <v>51887</v>
      </c>
      <c r="S18" s="186"/>
      <c r="T18" s="207"/>
    </row>
    <row r="19" spans="2:20" s="181" customFormat="1" ht="30" customHeight="1" thickBot="1">
      <c r="B19" s="219" t="s">
        <v>21</v>
      </c>
      <c r="C19" s="178">
        <f>SUM(C7:C18)</f>
        <v>11477372</v>
      </c>
      <c r="D19" s="178">
        <f>SUM(D7:D18)</f>
        <v>11245602</v>
      </c>
      <c r="E19" s="220">
        <f t="shared" ref="E19" si="19">+C19/D19</f>
        <v>1.0206098348492147</v>
      </c>
      <c r="F19" s="180">
        <f t="shared" si="14"/>
        <v>231770</v>
      </c>
      <c r="G19" s="332">
        <v>1153000</v>
      </c>
      <c r="H19" s="178">
        <f t="shared" ref="H19" si="20">SUM(H7:H18)</f>
        <v>711700</v>
      </c>
      <c r="I19" s="220">
        <f t="shared" ref="I19" si="21">+G19/H19</f>
        <v>1.6200646339749896</v>
      </c>
      <c r="J19" s="180">
        <f t="shared" si="15"/>
        <v>441300</v>
      </c>
      <c r="K19" s="178">
        <f t="shared" ref="K19:P19" si="22">SUM(K7:K18)</f>
        <v>870558</v>
      </c>
      <c r="L19" s="178">
        <f t="shared" ref="L19" si="23">SUM(L7:L18)</f>
        <v>865598</v>
      </c>
      <c r="M19" s="220">
        <f t="shared" ref="M19" si="24">+K19/L19</f>
        <v>1.0057301426297196</v>
      </c>
      <c r="N19" s="180">
        <f t="shared" si="16"/>
        <v>4960</v>
      </c>
      <c r="O19" s="178">
        <f t="shared" si="18"/>
        <v>13500930</v>
      </c>
      <c r="P19" s="178">
        <f t="shared" si="22"/>
        <v>12822900</v>
      </c>
      <c r="Q19" s="220">
        <f t="shared" ref="Q19" si="25">+O19/P19</f>
        <v>1.0528764943967432</v>
      </c>
      <c r="R19" s="180">
        <f t="shared" si="17"/>
        <v>678030</v>
      </c>
      <c r="S19" s="221"/>
      <c r="T19" s="222"/>
    </row>
    <row r="20" spans="2:20" ht="14.25">
      <c r="B20" s="72"/>
      <c r="C20" s="234" t="s">
        <v>88</v>
      </c>
      <c r="D20" s="73"/>
      <c r="E20" s="73"/>
      <c r="F20" s="73"/>
      <c r="G20" s="73"/>
      <c r="H20" s="73"/>
      <c r="I20" s="73"/>
      <c r="M20" s="71"/>
      <c r="N20" s="71"/>
    </row>
    <row r="21" spans="2:20">
      <c r="C21" s="329" t="s">
        <v>135</v>
      </c>
    </row>
    <row r="46" spans="4:14">
      <c r="D46" s="268"/>
      <c r="E46" s="269"/>
      <c r="F46" s="269"/>
      <c r="G46" s="268"/>
      <c r="H46" s="268"/>
      <c r="I46" s="270"/>
      <c r="J46" s="270"/>
      <c r="K46" s="268"/>
      <c r="L46" s="268"/>
      <c r="M46" s="270"/>
      <c r="N46" s="270"/>
    </row>
    <row r="47" spans="4:14">
      <c r="D47" s="268"/>
      <c r="E47" s="269"/>
      <c r="F47" s="269"/>
      <c r="G47" s="268"/>
      <c r="H47" s="268"/>
      <c r="I47" s="270"/>
      <c r="J47" s="270"/>
      <c r="K47" s="268"/>
      <c r="L47" s="268"/>
      <c r="M47" s="270"/>
      <c r="N47" s="270"/>
    </row>
    <row r="49" spans="4:14">
      <c r="D49" s="268"/>
      <c r="E49" s="269"/>
      <c r="F49" s="269"/>
      <c r="G49" s="268"/>
      <c r="H49" s="268"/>
      <c r="I49" s="270"/>
      <c r="J49" s="270"/>
      <c r="K49" s="268"/>
      <c r="L49" s="268"/>
      <c r="M49" s="270"/>
      <c r="N49" s="270"/>
    </row>
    <row r="50" spans="4:14">
      <c r="D50" s="268"/>
      <c r="E50" s="269"/>
      <c r="F50" s="269"/>
      <c r="G50" s="268"/>
      <c r="H50" s="268"/>
      <c r="I50" s="270"/>
      <c r="J50" s="270"/>
      <c r="K50" s="268"/>
      <c r="L50" s="268"/>
      <c r="M50" s="270"/>
      <c r="N50" s="270"/>
    </row>
  </sheetData>
  <phoneticPr fontId="3"/>
  <pageMargins left="0.6" right="0.47" top="1.19" bottom="0.78" header="0.84" footer="0.51200000000000001"/>
  <pageSetup paperSize="9" scale="78" orientation="landscape" r:id="rId1"/>
  <headerFooter alignWithMargins="0">
    <oddHeader>&amp;R&amp;20資料２－１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50"/>
  <sheetViews>
    <sheetView view="pageBreakPreview" zoomScale="85" zoomScaleNormal="75" zoomScaleSheetLayoutView="85" workbookViewId="0">
      <pane xSplit="2" ySplit="3" topLeftCell="I19" activePane="bottomRight" state="frozen"/>
      <selection activeCell="C16" sqref="C16:R16"/>
      <selection pane="topRight" activeCell="C16" sqref="C16:R16"/>
      <selection pane="bottomLeft" activeCell="C16" sqref="C16:R16"/>
      <selection pane="bottomRight" activeCell="N27" sqref="N27"/>
    </sheetView>
  </sheetViews>
  <sheetFormatPr defaultRowHeight="13.5"/>
  <cols>
    <col min="1" max="15" width="11" style="74" customWidth="1"/>
    <col min="16" max="16384" width="9" style="74"/>
  </cols>
  <sheetData>
    <row r="1" spans="1:17" ht="24">
      <c r="A1" s="160" t="s">
        <v>126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7" ht="24" customHeight="1" thickBo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 t="s">
        <v>90</v>
      </c>
    </row>
    <row r="3" spans="1:17" ht="24" customHeight="1" thickBot="1">
      <c r="A3" s="161"/>
      <c r="B3" s="162"/>
      <c r="C3" s="77" t="s">
        <v>22</v>
      </c>
      <c r="D3" s="77" t="s">
        <v>23</v>
      </c>
      <c r="E3" s="77" t="s">
        <v>24</v>
      </c>
      <c r="F3" s="77" t="s">
        <v>25</v>
      </c>
      <c r="G3" s="77" t="s">
        <v>26</v>
      </c>
      <c r="H3" s="78" t="s">
        <v>27</v>
      </c>
      <c r="I3" s="77" t="s">
        <v>28</v>
      </c>
      <c r="J3" s="77" t="s">
        <v>29</v>
      </c>
      <c r="K3" s="77" t="s">
        <v>30</v>
      </c>
      <c r="L3" s="77" t="s">
        <v>31</v>
      </c>
      <c r="M3" s="77" t="s">
        <v>32</v>
      </c>
      <c r="N3" s="78" t="s">
        <v>33</v>
      </c>
      <c r="O3" s="79" t="s">
        <v>34</v>
      </c>
    </row>
    <row r="4" spans="1:17" ht="24" customHeight="1">
      <c r="A4" s="80"/>
      <c r="B4" s="81" t="s">
        <v>127</v>
      </c>
      <c r="C4" s="82">
        <v>530061</v>
      </c>
      <c r="D4" s="83">
        <v>600784</v>
      </c>
      <c r="E4" s="83">
        <v>658892</v>
      </c>
      <c r="F4" s="83">
        <v>718028</v>
      </c>
      <c r="G4" s="83">
        <v>759601</v>
      </c>
      <c r="H4" s="84">
        <v>748767</v>
      </c>
      <c r="I4" s="83">
        <v>700815</v>
      </c>
      <c r="J4" s="83">
        <v>583033</v>
      </c>
      <c r="K4" s="83">
        <v>585924</v>
      </c>
      <c r="L4" s="83">
        <v>577920</v>
      </c>
      <c r="M4" s="83">
        <v>583911</v>
      </c>
      <c r="N4" s="84">
        <v>636347</v>
      </c>
      <c r="O4" s="85">
        <f>SUM(C4:N4)</f>
        <v>7684083</v>
      </c>
    </row>
    <row r="5" spans="1:17" ht="24" customHeight="1">
      <c r="A5" s="86" t="s">
        <v>35</v>
      </c>
      <c r="B5" s="81" t="s">
        <v>112</v>
      </c>
      <c r="C5" s="87">
        <v>500847</v>
      </c>
      <c r="D5" s="88">
        <v>611969</v>
      </c>
      <c r="E5" s="88">
        <v>655018</v>
      </c>
      <c r="F5" s="88">
        <v>720226</v>
      </c>
      <c r="G5" s="88">
        <v>769315</v>
      </c>
      <c r="H5" s="89">
        <v>754212</v>
      </c>
      <c r="I5" s="88">
        <v>710112</v>
      </c>
      <c r="J5" s="88">
        <v>592520</v>
      </c>
      <c r="K5" s="88">
        <v>615972</v>
      </c>
      <c r="L5" s="88">
        <v>564538</v>
      </c>
      <c r="M5" s="88">
        <v>592277</v>
      </c>
      <c r="N5" s="89">
        <v>618447</v>
      </c>
      <c r="O5" s="90">
        <f>SUM(C5:N5)</f>
        <v>7705453</v>
      </c>
    </row>
    <row r="6" spans="1:17" ht="24" customHeight="1">
      <c r="A6" s="91"/>
      <c r="B6" s="81" t="s">
        <v>7</v>
      </c>
      <c r="C6" s="92">
        <f>IF(C4=0,"",C4/C5)</f>
        <v>1.0583291903515444</v>
      </c>
      <c r="D6" s="93">
        <f t="shared" ref="D6:O6" si="0">IF(D4=0,"",D4/D5)</f>
        <v>0.98172293040987368</v>
      </c>
      <c r="E6" s="93">
        <f t="shared" si="0"/>
        <v>1.0059143412852776</v>
      </c>
      <c r="F6" s="93">
        <f t="shared" si="0"/>
        <v>0.99694818015456255</v>
      </c>
      <c r="G6" s="93">
        <f t="shared" si="0"/>
        <v>0.98737318263650131</v>
      </c>
      <c r="H6" s="93">
        <f t="shared" si="0"/>
        <v>0.99278054446229969</v>
      </c>
      <c r="I6" s="93">
        <f t="shared" si="0"/>
        <v>0.98690769906718945</v>
      </c>
      <c r="J6" s="93">
        <f t="shared" si="0"/>
        <v>0.98398872611894961</v>
      </c>
      <c r="K6" s="93">
        <f t="shared" si="0"/>
        <v>0.95121856188268294</v>
      </c>
      <c r="L6" s="93">
        <f t="shared" si="0"/>
        <v>1.0237043387690465</v>
      </c>
      <c r="M6" s="93">
        <f t="shared" si="0"/>
        <v>0.98587485247612183</v>
      </c>
      <c r="N6" s="94">
        <f t="shared" si="0"/>
        <v>1.0289434664571095</v>
      </c>
      <c r="O6" s="95">
        <f t="shared" si="0"/>
        <v>0.99722663936824996</v>
      </c>
    </row>
    <row r="7" spans="1:17" ht="24" customHeight="1">
      <c r="A7" s="80"/>
      <c r="B7" s="81" t="str">
        <f>B4</f>
        <v>28年度</v>
      </c>
      <c r="C7" s="87">
        <v>99713</v>
      </c>
      <c r="D7" s="88">
        <v>119090</v>
      </c>
      <c r="E7" s="88">
        <v>123244</v>
      </c>
      <c r="F7" s="88">
        <v>142093</v>
      </c>
      <c r="G7" s="88">
        <v>165727</v>
      </c>
      <c r="H7" s="89">
        <v>146449</v>
      </c>
      <c r="I7" s="88">
        <v>135790</v>
      </c>
      <c r="J7" s="88">
        <v>110304</v>
      </c>
      <c r="K7" s="88">
        <v>110017</v>
      </c>
      <c r="L7" s="88">
        <v>131523</v>
      </c>
      <c r="M7" s="88">
        <v>114145</v>
      </c>
      <c r="N7" s="88">
        <v>132011</v>
      </c>
      <c r="O7" s="90">
        <f>SUM(C7:N7)</f>
        <v>1530106</v>
      </c>
      <c r="Q7" s="96"/>
    </row>
    <row r="8" spans="1:17" ht="24" customHeight="1">
      <c r="A8" s="86" t="s">
        <v>36</v>
      </c>
      <c r="B8" s="81" t="str">
        <f>B5</f>
        <v>27年度</v>
      </c>
      <c r="C8" s="87">
        <v>90634</v>
      </c>
      <c r="D8" s="88">
        <v>117548</v>
      </c>
      <c r="E8" s="88">
        <v>123068</v>
      </c>
      <c r="F8" s="88">
        <v>144335</v>
      </c>
      <c r="G8" s="88">
        <v>163384</v>
      </c>
      <c r="H8" s="89">
        <v>144259</v>
      </c>
      <c r="I8" s="88">
        <v>133083</v>
      </c>
      <c r="J8" s="88">
        <v>104137</v>
      </c>
      <c r="K8" s="88">
        <v>110159</v>
      </c>
      <c r="L8" s="88">
        <v>121460</v>
      </c>
      <c r="M8" s="88">
        <v>109537</v>
      </c>
      <c r="N8" s="88">
        <v>120029</v>
      </c>
      <c r="O8" s="90">
        <f>SUM(C8:N8)</f>
        <v>1481633</v>
      </c>
    </row>
    <row r="9" spans="1:17" ht="24" customHeight="1">
      <c r="A9" s="91"/>
      <c r="B9" s="81" t="s">
        <v>7</v>
      </c>
      <c r="C9" s="92">
        <f>IF(C7=0,"",C7/C8)</f>
        <v>1.1001721208376547</v>
      </c>
      <c r="D9" s="93">
        <f t="shared" ref="D9:O9" si="1">IF(D7=0,"",D7/D8)</f>
        <v>1.0131180453942219</v>
      </c>
      <c r="E9" s="93">
        <f t="shared" si="1"/>
        <v>1.0014301036825171</v>
      </c>
      <c r="F9" s="93">
        <f t="shared" si="1"/>
        <v>0.98446669207053039</v>
      </c>
      <c r="G9" s="93">
        <f t="shared" si="1"/>
        <v>1.0143404494932184</v>
      </c>
      <c r="H9" s="93">
        <f t="shared" si="1"/>
        <v>1.0151810285666751</v>
      </c>
      <c r="I9" s="93">
        <f t="shared" si="1"/>
        <v>1.0203406896448082</v>
      </c>
      <c r="J9" s="93">
        <f t="shared" si="1"/>
        <v>1.059220065874761</v>
      </c>
      <c r="K9" s="93">
        <f t="shared" si="1"/>
        <v>0.99871095416625055</v>
      </c>
      <c r="L9" s="93">
        <f t="shared" si="1"/>
        <v>1.082850321093364</v>
      </c>
      <c r="M9" s="93">
        <f t="shared" si="1"/>
        <v>1.0420679770305925</v>
      </c>
      <c r="N9" s="94">
        <f t="shared" si="1"/>
        <v>1.0998258754134418</v>
      </c>
      <c r="O9" s="95">
        <f t="shared" si="1"/>
        <v>1.0327159289783638</v>
      </c>
    </row>
    <row r="10" spans="1:17" ht="24" customHeight="1">
      <c r="A10" s="80"/>
      <c r="B10" s="81" t="str">
        <f>B7</f>
        <v>28年度</v>
      </c>
      <c r="C10" s="87">
        <v>59011</v>
      </c>
      <c r="D10" s="88">
        <v>72548</v>
      </c>
      <c r="E10" s="88">
        <v>80243</v>
      </c>
      <c r="F10" s="88">
        <v>91153</v>
      </c>
      <c r="G10" s="88">
        <v>102668</v>
      </c>
      <c r="H10" s="89">
        <v>94732</v>
      </c>
      <c r="I10" s="88">
        <v>87237</v>
      </c>
      <c r="J10" s="88">
        <v>69298</v>
      </c>
      <c r="K10" s="88">
        <v>61606</v>
      </c>
      <c r="L10" s="88">
        <v>60743</v>
      </c>
      <c r="M10" s="88">
        <v>64375</v>
      </c>
      <c r="N10" s="88">
        <v>76954</v>
      </c>
      <c r="O10" s="90">
        <f>SUM(C10:N10)</f>
        <v>920568</v>
      </c>
    </row>
    <row r="11" spans="1:17" ht="24" customHeight="1">
      <c r="A11" s="86" t="s">
        <v>37</v>
      </c>
      <c r="B11" s="81" t="str">
        <f>B8</f>
        <v>27年度</v>
      </c>
      <c r="C11" s="87">
        <v>49688</v>
      </c>
      <c r="D11" s="88">
        <v>63925</v>
      </c>
      <c r="E11" s="88">
        <v>65499</v>
      </c>
      <c r="F11" s="88">
        <v>75828</v>
      </c>
      <c r="G11" s="88">
        <v>86190</v>
      </c>
      <c r="H11" s="89">
        <v>81130</v>
      </c>
      <c r="I11" s="88">
        <v>75495</v>
      </c>
      <c r="J11" s="88">
        <v>65552</v>
      </c>
      <c r="K11" s="88">
        <v>64889</v>
      </c>
      <c r="L11" s="88">
        <v>58213</v>
      </c>
      <c r="M11" s="88">
        <v>63524</v>
      </c>
      <c r="N11" s="88">
        <v>68263</v>
      </c>
      <c r="O11" s="90">
        <f>SUM(C11:N11)</f>
        <v>818196</v>
      </c>
    </row>
    <row r="12" spans="1:17" ht="24" customHeight="1">
      <c r="A12" s="91"/>
      <c r="B12" s="81" t="s">
        <v>7</v>
      </c>
      <c r="C12" s="92">
        <f>IF(C10=0,"",C10/C11)</f>
        <v>1.1876308162936726</v>
      </c>
      <c r="D12" s="93">
        <f t="shared" ref="D12:O12" si="2">IF(D10=0,"",D10/D11)</f>
        <v>1.1348924520922956</v>
      </c>
      <c r="E12" s="93">
        <f t="shared" si="2"/>
        <v>1.2251026733232568</v>
      </c>
      <c r="F12" s="93">
        <f t="shared" si="2"/>
        <v>1.2021021258637969</v>
      </c>
      <c r="G12" s="93">
        <f t="shared" si="2"/>
        <v>1.1911822717252583</v>
      </c>
      <c r="H12" s="93">
        <f t="shared" si="2"/>
        <v>1.1676568470356219</v>
      </c>
      <c r="I12" s="93">
        <f t="shared" si="2"/>
        <v>1.1555334790383469</v>
      </c>
      <c r="J12" s="93">
        <f t="shared" si="2"/>
        <v>1.0571454722968026</v>
      </c>
      <c r="K12" s="93">
        <f t="shared" si="2"/>
        <v>0.9494059085515264</v>
      </c>
      <c r="L12" s="93">
        <f t="shared" si="2"/>
        <v>1.0434610825760569</v>
      </c>
      <c r="M12" s="93">
        <f t="shared" si="2"/>
        <v>1.0133965115546879</v>
      </c>
      <c r="N12" s="94">
        <f t="shared" si="2"/>
        <v>1.1273164085961649</v>
      </c>
      <c r="O12" s="95">
        <f t="shared" si="2"/>
        <v>1.1251191646011469</v>
      </c>
    </row>
    <row r="13" spans="1:17" ht="24" customHeight="1">
      <c r="A13" s="80"/>
      <c r="B13" s="81" t="str">
        <f>B10</f>
        <v>28年度</v>
      </c>
      <c r="C13" s="87">
        <v>43803</v>
      </c>
      <c r="D13" s="88">
        <v>50516</v>
      </c>
      <c r="E13" s="88">
        <v>51186</v>
      </c>
      <c r="F13" s="88">
        <v>66305</v>
      </c>
      <c r="G13" s="88">
        <v>71590</v>
      </c>
      <c r="H13" s="89">
        <v>69895</v>
      </c>
      <c r="I13" s="88">
        <v>50518</v>
      </c>
      <c r="J13" s="88">
        <v>59196</v>
      </c>
      <c r="K13" s="88">
        <v>45179</v>
      </c>
      <c r="L13" s="88">
        <v>45734</v>
      </c>
      <c r="M13" s="88">
        <v>44828</v>
      </c>
      <c r="N13" s="88">
        <v>56830</v>
      </c>
      <c r="O13" s="90">
        <f>SUM(C13:N13)</f>
        <v>655580</v>
      </c>
    </row>
    <row r="14" spans="1:17" ht="24" customHeight="1">
      <c r="A14" s="86" t="s">
        <v>38</v>
      </c>
      <c r="B14" s="81" t="str">
        <f>B11</f>
        <v>27年度</v>
      </c>
      <c r="C14" s="87">
        <v>39241</v>
      </c>
      <c r="D14" s="88">
        <v>50805</v>
      </c>
      <c r="E14" s="88">
        <v>51115</v>
      </c>
      <c r="F14" s="88">
        <v>57757</v>
      </c>
      <c r="G14" s="88">
        <v>64211</v>
      </c>
      <c r="H14" s="89">
        <v>59179</v>
      </c>
      <c r="I14" s="88">
        <v>54314</v>
      </c>
      <c r="J14" s="88">
        <v>46233</v>
      </c>
      <c r="K14" s="88">
        <v>41186</v>
      </c>
      <c r="L14" s="88">
        <v>36250</v>
      </c>
      <c r="M14" s="88">
        <v>36006</v>
      </c>
      <c r="N14" s="88">
        <v>46095</v>
      </c>
      <c r="O14" s="90">
        <f>SUM(C14:N14)</f>
        <v>582392</v>
      </c>
    </row>
    <row r="15" spans="1:17" ht="24" customHeight="1">
      <c r="A15" s="91"/>
      <c r="B15" s="81" t="s">
        <v>7</v>
      </c>
      <c r="C15" s="92">
        <f>IF(C13=0,"",C13/C14)</f>
        <v>1.1162559567798986</v>
      </c>
      <c r="D15" s="93">
        <f t="shared" ref="D15:O15" si="3">IF(D13=0,"",D13/D14)</f>
        <v>0.99431158350556048</v>
      </c>
      <c r="E15" s="93">
        <f t="shared" si="3"/>
        <v>1.001389024748117</v>
      </c>
      <c r="F15" s="93">
        <f t="shared" si="3"/>
        <v>1.1479993766989283</v>
      </c>
      <c r="G15" s="93">
        <f t="shared" si="3"/>
        <v>1.1149180047032441</v>
      </c>
      <c r="H15" s="93">
        <f t="shared" si="3"/>
        <v>1.1810777471738285</v>
      </c>
      <c r="I15" s="93">
        <f t="shared" si="3"/>
        <v>0.93011010052656773</v>
      </c>
      <c r="J15" s="93">
        <f t="shared" si="3"/>
        <v>1.2803841411978456</v>
      </c>
      <c r="K15" s="93">
        <f t="shared" si="3"/>
        <v>1.0969504200456466</v>
      </c>
      <c r="L15" s="93">
        <f t="shared" si="3"/>
        <v>1.2616275862068966</v>
      </c>
      <c r="M15" s="93">
        <f t="shared" si="3"/>
        <v>1.2450147197689274</v>
      </c>
      <c r="N15" s="94">
        <f t="shared" si="3"/>
        <v>1.2328885996311965</v>
      </c>
      <c r="O15" s="95">
        <f t="shared" si="3"/>
        <v>1.1256679349991072</v>
      </c>
    </row>
    <row r="16" spans="1:17" ht="24" customHeight="1">
      <c r="A16" s="97" t="s">
        <v>39</v>
      </c>
      <c r="B16" s="81" t="str">
        <f>B13</f>
        <v>28年度</v>
      </c>
      <c r="C16" s="87">
        <v>13925</v>
      </c>
      <c r="D16" s="88">
        <v>17902</v>
      </c>
      <c r="E16" s="88">
        <v>19663</v>
      </c>
      <c r="F16" s="88">
        <v>21028</v>
      </c>
      <c r="G16" s="88">
        <v>24573</v>
      </c>
      <c r="H16" s="89">
        <v>23280</v>
      </c>
      <c r="I16" s="88">
        <v>20456</v>
      </c>
      <c r="J16" s="88">
        <v>15144</v>
      </c>
      <c r="K16" s="88">
        <v>11519</v>
      </c>
      <c r="L16" s="88">
        <v>11631</v>
      </c>
      <c r="M16" s="88">
        <v>12151</v>
      </c>
      <c r="N16" s="88">
        <v>17745</v>
      </c>
      <c r="O16" s="90">
        <f>SUM(C16:N16)</f>
        <v>209017</v>
      </c>
    </row>
    <row r="17" spans="1:15" ht="24" customHeight="1">
      <c r="A17" s="86" t="s">
        <v>40</v>
      </c>
      <c r="B17" s="81" t="str">
        <f>B14</f>
        <v>27年度</v>
      </c>
      <c r="C17" s="87">
        <v>13422</v>
      </c>
      <c r="D17" s="88">
        <v>15761</v>
      </c>
      <c r="E17" s="88">
        <v>17742</v>
      </c>
      <c r="F17" s="88">
        <v>20475</v>
      </c>
      <c r="G17" s="88">
        <v>23746</v>
      </c>
      <c r="H17" s="89">
        <v>19333</v>
      </c>
      <c r="I17" s="88">
        <v>18225</v>
      </c>
      <c r="J17" s="88">
        <v>14559</v>
      </c>
      <c r="K17" s="88">
        <v>12919</v>
      </c>
      <c r="L17" s="88">
        <v>11366</v>
      </c>
      <c r="M17" s="88">
        <v>12130</v>
      </c>
      <c r="N17" s="88">
        <v>15833</v>
      </c>
      <c r="O17" s="90">
        <f>SUM(C17:N17)</f>
        <v>195511</v>
      </c>
    </row>
    <row r="18" spans="1:15" ht="24" customHeight="1">
      <c r="A18" s="91" t="s">
        <v>41</v>
      </c>
      <c r="B18" s="81" t="s">
        <v>7</v>
      </c>
      <c r="C18" s="92">
        <f>IF(C16=0,"",C16/C17)</f>
        <v>1.0374757860229473</v>
      </c>
      <c r="D18" s="93">
        <f t="shared" ref="D18:O18" si="4">IF(D16=0,"",D16/D17)</f>
        <v>1.1358416344140601</v>
      </c>
      <c r="E18" s="93">
        <f t="shared" si="4"/>
        <v>1.1082741517303574</v>
      </c>
      <c r="F18" s="93">
        <f t="shared" si="4"/>
        <v>1.027008547008547</v>
      </c>
      <c r="G18" s="93">
        <f t="shared" si="4"/>
        <v>1.0348269182178051</v>
      </c>
      <c r="H18" s="93">
        <f t="shared" si="4"/>
        <v>1.2041586923912482</v>
      </c>
      <c r="I18" s="93">
        <f t="shared" si="4"/>
        <v>1.1224142661179699</v>
      </c>
      <c r="J18" s="93">
        <f t="shared" si="4"/>
        <v>1.0401813311353802</v>
      </c>
      <c r="K18" s="93">
        <f t="shared" si="4"/>
        <v>0.89163247929406297</v>
      </c>
      <c r="L18" s="93">
        <f t="shared" si="4"/>
        <v>1.0233151504487066</v>
      </c>
      <c r="M18" s="93">
        <f t="shared" si="4"/>
        <v>1.0017312448474855</v>
      </c>
      <c r="N18" s="94">
        <f t="shared" si="4"/>
        <v>1.1207604370618329</v>
      </c>
      <c r="O18" s="95">
        <f t="shared" si="4"/>
        <v>1.0690805120939486</v>
      </c>
    </row>
    <row r="19" spans="1:15" ht="24" customHeight="1">
      <c r="A19" s="97" t="s">
        <v>42</v>
      </c>
      <c r="B19" s="81" t="str">
        <f>B16</f>
        <v>28年度</v>
      </c>
      <c r="C19" s="87">
        <v>10275</v>
      </c>
      <c r="D19" s="88">
        <v>15342</v>
      </c>
      <c r="E19" s="88">
        <v>15787</v>
      </c>
      <c r="F19" s="88">
        <v>16620</v>
      </c>
      <c r="G19" s="88">
        <v>21366</v>
      </c>
      <c r="H19" s="89">
        <v>16519</v>
      </c>
      <c r="I19" s="88">
        <v>16484</v>
      </c>
      <c r="J19" s="88">
        <v>12182</v>
      </c>
      <c r="K19" s="88">
        <v>9888</v>
      </c>
      <c r="L19" s="88">
        <v>10168</v>
      </c>
      <c r="M19" s="88">
        <v>10762</v>
      </c>
      <c r="N19" s="88">
        <v>12413</v>
      </c>
      <c r="O19" s="90">
        <f>SUM(C19:N19)</f>
        <v>167806</v>
      </c>
    </row>
    <row r="20" spans="1:15" ht="24" customHeight="1">
      <c r="A20" s="86" t="s">
        <v>40</v>
      </c>
      <c r="B20" s="81" t="str">
        <f>B17</f>
        <v>27年度</v>
      </c>
      <c r="C20" s="87">
        <v>5866</v>
      </c>
      <c r="D20" s="88">
        <v>10129</v>
      </c>
      <c r="E20" s="88">
        <v>9627</v>
      </c>
      <c r="F20" s="88">
        <v>10731</v>
      </c>
      <c r="G20" s="88">
        <v>19397</v>
      </c>
      <c r="H20" s="89">
        <v>14153</v>
      </c>
      <c r="I20" s="88">
        <v>14124</v>
      </c>
      <c r="J20" s="88">
        <v>12831</v>
      </c>
      <c r="K20" s="88">
        <v>12635</v>
      </c>
      <c r="L20" s="88">
        <v>10498</v>
      </c>
      <c r="M20" s="88">
        <v>11521</v>
      </c>
      <c r="N20" s="88">
        <v>12888</v>
      </c>
      <c r="O20" s="90">
        <f>SUM(C20:N20)</f>
        <v>144400</v>
      </c>
    </row>
    <row r="21" spans="1:15" ht="24" customHeight="1">
      <c r="A21" s="91" t="s">
        <v>43</v>
      </c>
      <c r="B21" s="81" t="s">
        <v>7</v>
      </c>
      <c r="C21" s="92">
        <f>IF(C19=0,"",C19/C20)</f>
        <v>1.7516195022161609</v>
      </c>
      <c r="D21" s="93">
        <f t="shared" ref="D21:O21" si="5">IF(D19=0,"",D19/D20)</f>
        <v>1.5146608747161616</v>
      </c>
      <c r="E21" s="93">
        <f t="shared" si="5"/>
        <v>1.6398670406149372</v>
      </c>
      <c r="F21" s="93">
        <f t="shared" si="5"/>
        <v>1.5487838971204921</v>
      </c>
      <c r="G21" s="93">
        <f t="shared" si="5"/>
        <v>1.1015105428674536</v>
      </c>
      <c r="H21" s="93">
        <f t="shared" si="5"/>
        <v>1.1671730375185474</v>
      </c>
      <c r="I21" s="93">
        <f t="shared" si="5"/>
        <v>1.1670914755026904</v>
      </c>
      <c r="J21" s="93">
        <f t="shared" si="5"/>
        <v>0.94941937495128981</v>
      </c>
      <c r="K21" s="93">
        <f t="shared" si="5"/>
        <v>0.78258804907004353</v>
      </c>
      <c r="L21" s="93">
        <f t="shared" si="5"/>
        <v>0.96856544103638786</v>
      </c>
      <c r="M21" s="93">
        <f t="shared" si="5"/>
        <v>0.93412030205711305</v>
      </c>
      <c r="N21" s="94">
        <f t="shared" si="5"/>
        <v>0.96314400993171945</v>
      </c>
      <c r="O21" s="95">
        <f t="shared" si="5"/>
        <v>1.1620914127423823</v>
      </c>
    </row>
    <row r="22" spans="1:15" ht="24" customHeight="1">
      <c r="A22" s="80" t="s">
        <v>44</v>
      </c>
      <c r="B22" s="81" t="str">
        <f>B19</f>
        <v>28年度</v>
      </c>
      <c r="C22" s="87">
        <v>20281</v>
      </c>
      <c r="D22" s="88">
        <v>22518</v>
      </c>
      <c r="E22" s="88">
        <v>23510</v>
      </c>
      <c r="F22" s="88">
        <v>24096</v>
      </c>
      <c r="G22" s="88">
        <v>26941</v>
      </c>
      <c r="H22" s="89">
        <v>29455</v>
      </c>
      <c r="I22" s="88">
        <v>27731</v>
      </c>
      <c r="J22" s="88">
        <v>26453</v>
      </c>
      <c r="K22" s="88">
        <v>24279</v>
      </c>
      <c r="L22" s="88">
        <v>29888</v>
      </c>
      <c r="M22" s="88">
        <v>25787</v>
      </c>
      <c r="N22" s="89">
        <v>29273</v>
      </c>
      <c r="O22" s="90">
        <f>SUM(C22:N22)</f>
        <v>310212</v>
      </c>
    </row>
    <row r="23" spans="1:15" ht="24" customHeight="1">
      <c r="A23" s="98" t="s">
        <v>40</v>
      </c>
      <c r="B23" s="81" t="str">
        <f>B20</f>
        <v>27年度</v>
      </c>
      <c r="C23" s="87">
        <v>20097</v>
      </c>
      <c r="D23" s="88">
        <v>22872</v>
      </c>
      <c r="E23" s="88">
        <v>23811</v>
      </c>
      <c r="F23" s="88">
        <v>25433</v>
      </c>
      <c r="G23" s="88">
        <v>29021</v>
      </c>
      <c r="H23" s="89">
        <v>30061</v>
      </c>
      <c r="I23" s="88">
        <v>29321</v>
      </c>
      <c r="J23" s="88">
        <v>26697</v>
      </c>
      <c r="K23" s="88">
        <v>25128</v>
      </c>
      <c r="L23" s="88">
        <v>29352</v>
      </c>
      <c r="M23" s="88">
        <v>27473</v>
      </c>
      <c r="N23" s="89">
        <v>28751</v>
      </c>
      <c r="O23" s="90">
        <f>SUM(C23:N23)</f>
        <v>318017</v>
      </c>
    </row>
    <row r="24" spans="1:15" ht="24" customHeight="1">
      <c r="A24" s="99" t="s">
        <v>45</v>
      </c>
      <c r="B24" s="81" t="s">
        <v>7</v>
      </c>
      <c r="C24" s="92">
        <f>IF(C22=0,"",C22/C23)</f>
        <v>1.009155595362492</v>
      </c>
      <c r="D24" s="93">
        <f t="shared" ref="D24:O24" si="6">IF(D22=0,"",D22/D23)</f>
        <v>0.98452256033578178</v>
      </c>
      <c r="E24" s="93">
        <f t="shared" si="6"/>
        <v>0.9873587837554072</v>
      </c>
      <c r="F24" s="93">
        <f t="shared" si="6"/>
        <v>0.94743050367632609</v>
      </c>
      <c r="G24" s="93">
        <f t="shared" si="6"/>
        <v>0.92832776265462935</v>
      </c>
      <c r="H24" s="93">
        <f t="shared" si="6"/>
        <v>0.9798409899870264</v>
      </c>
      <c r="I24" s="93">
        <f t="shared" si="6"/>
        <v>0.94577265441151392</v>
      </c>
      <c r="J24" s="93">
        <f t="shared" si="6"/>
        <v>0.99086039629920963</v>
      </c>
      <c r="K24" s="93">
        <f t="shared" si="6"/>
        <v>0.96621298949379175</v>
      </c>
      <c r="L24" s="93">
        <f t="shared" si="6"/>
        <v>1.0182611065685472</v>
      </c>
      <c r="M24" s="93">
        <f t="shared" si="6"/>
        <v>0.93863065555272451</v>
      </c>
      <c r="N24" s="94">
        <f t="shared" si="6"/>
        <v>1.018155890229905</v>
      </c>
      <c r="O24" s="95">
        <f t="shared" si="6"/>
        <v>0.97545728687460109</v>
      </c>
    </row>
    <row r="25" spans="1:15" ht="24" customHeight="1">
      <c r="A25" s="97"/>
      <c r="B25" s="81" t="str">
        <f>B22</f>
        <v>28年度</v>
      </c>
      <c r="C25" s="87">
        <f>C4+C7+C10+C13+C16+C19+C22</f>
        <v>777069</v>
      </c>
      <c r="D25" s="259">
        <f t="shared" ref="D25:N26" si="7">D4+D7+D10+D13+D16+D19+D22</f>
        <v>898700</v>
      </c>
      <c r="E25" s="259">
        <f t="shared" si="7"/>
        <v>972525</v>
      </c>
      <c r="F25" s="259">
        <f t="shared" si="7"/>
        <v>1079323</v>
      </c>
      <c r="G25" s="259">
        <f t="shared" si="7"/>
        <v>1172466</v>
      </c>
      <c r="H25" s="259">
        <f t="shared" si="7"/>
        <v>1129097</v>
      </c>
      <c r="I25" s="259">
        <f t="shared" si="7"/>
        <v>1039031</v>
      </c>
      <c r="J25" s="259">
        <f t="shared" si="7"/>
        <v>875610</v>
      </c>
      <c r="K25" s="259">
        <f t="shared" si="7"/>
        <v>848412</v>
      </c>
      <c r="L25" s="259">
        <f t="shared" si="7"/>
        <v>867607</v>
      </c>
      <c r="M25" s="259">
        <f t="shared" si="7"/>
        <v>855959</v>
      </c>
      <c r="N25" s="260">
        <f t="shared" si="7"/>
        <v>961573</v>
      </c>
      <c r="O25" s="90">
        <f>O4+O7+O10+O13+O16+O19+O22</f>
        <v>11477372</v>
      </c>
    </row>
    <row r="26" spans="1:15" ht="24" customHeight="1">
      <c r="A26" s="98" t="s">
        <v>34</v>
      </c>
      <c r="B26" s="81" t="str">
        <f>B23</f>
        <v>27年度</v>
      </c>
      <c r="C26" s="87">
        <f>C5+C8+C11+C14+C17+C20+C23</f>
        <v>719795</v>
      </c>
      <c r="D26" s="259">
        <f t="shared" ref="D26:N26" si="8">D5+D8+D11+D14+D17+D20+D23</f>
        <v>893009</v>
      </c>
      <c r="E26" s="259">
        <f t="shared" si="8"/>
        <v>945880</v>
      </c>
      <c r="F26" s="259">
        <f t="shared" si="8"/>
        <v>1054785</v>
      </c>
      <c r="G26" s="259">
        <f t="shared" si="8"/>
        <v>1155264</v>
      </c>
      <c r="H26" s="259">
        <f t="shared" si="8"/>
        <v>1102327</v>
      </c>
      <c r="I26" s="259">
        <f t="shared" si="8"/>
        <v>1034674</v>
      </c>
      <c r="J26" s="259">
        <f t="shared" si="8"/>
        <v>862529</v>
      </c>
      <c r="K26" s="259">
        <f t="shared" si="8"/>
        <v>882888</v>
      </c>
      <c r="L26" s="259">
        <f t="shared" si="7"/>
        <v>831677</v>
      </c>
      <c r="M26" s="259">
        <f t="shared" si="8"/>
        <v>852468</v>
      </c>
      <c r="N26" s="260">
        <f t="shared" si="8"/>
        <v>910306</v>
      </c>
      <c r="O26" s="90">
        <f>O5+O8+O11+O14+O17+O20+O23</f>
        <v>11245602</v>
      </c>
    </row>
    <row r="27" spans="1:15" ht="24" customHeight="1" thickBot="1">
      <c r="A27" s="100"/>
      <c r="B27" s="101" t="s">
        <v>7</v>
      </c>
      <c r="C27" s="102">
        <f>IF(C25=0,"",C25/C26)</f>
        <v>1.0795698775345759</v>
      </c>
      <c r="D27" s="103">
        <f t="shared" ref="D27:N27" si="9">IF(D25=0,"",D25/D26)</f>
        <v>1.0063728361080349</v>
      </c>
      <c r="E27" s="103">
        <f t="shared" si="9"/>
        <v>1.0281695352476001</v>
      </c>
      <c r="F27" s="103">
        <f t="shared" si="9"/>
        <v>1.0232635086771238</v>
      </c>
      <c r="G27" s="103">
        <f t="shared" si="9"/>
        <v>1.0148901030413828</v>
      </c>
      <c r="H27" s="103">
        <f t="shared" si="9"/>
        <v>1.0242849898442115</v>
      </c>
      <c r="I27" s="103">
        <f t="shared" si="9"/>
        <v>1.0042109881953156</v>
      </c>
      <c r="J27" s="103">
        <f t="shared" si="9"/>
        <v>1.0151658668867944</v>
      </c>
      <c r="K27" s="103">
        <f t="shared" si="9"/>
        <v>0.96095087938673984</v>
      </c>
      <c r="L27" s="103">
        <f t="shared" si="9"/>
        <v>1.0432018680329023</v>
      </c>
      <c r="M27" s="103">
        <f t="shared" si="9"/>
        <v>1.004095168381687</v>
      </c>
      <c r="N27" s="236">
        <f t="shared" si="9"/>
        <v>1.0563184247934212</v>
      </c>
      <c r="O27" s="104">
        <f>IF(O25=0,"",O25/O26)</f>
        <v>1.0206098348492147</v>
      </c>
    </row>
    <row r="28" spans="1:15">
      <c r="B28" s="234" t="s">
        <v>88</v>
      </c>
    </row>
    <row r="46" spans="4:14"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</row>
    <row r="47" spans="4:14"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</row>
    <row r="49" spans="4:14"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</row>
    <row r="50" spans="4:14"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</row>
  </sheetData>
  <phoneticPr fontId="3"/>
  <pageMargins left="0.67" right="0.44" top="1" bottom="0.59" header="0.72" footer="0.51200000000000001"/>
  <pageSetup paperSize="9" scale="80" orientation="landscape" r:id="rId1"/>
  <headerFooter alignWithMargins="0">
    <oddHeader>&amp;R&amp;20資料２－２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84"/>
  <sheetViews>
    <sheetView view="pageBreakPreview" zoomScale="85" zoomScaleNormal="100" zoomScaleSheetLayoutView="85" workbookViewId="0">
      <pane xSplit="2" ySplit="3" topLeftCell="I28" activePane="bottomRight" state="frozen"/>
      <selection activeCell="C16" sqref="C16:R16"/>
      <selection pane="topRight" activeCell="C16" sqref="C16:R16"/>
      <selection pane="bottomLeft" activeCell="C16" sqref="C16:R16"/>
      <selection pane="bottomRight" activeCell="B52" sqref="B52"/>
    </sheetView>
  </sheetViews>
  <sheetFormatPr defaultRowHeight="12.75" customHeight="1"/>
  <cols>
    <col min="1" max="1" width="14.375" style="105" customWidth="1"/>
    <col min="2" max="2" width="11" style="105" customWidth="1"/>
    <col min="3" max="5" width="10.25" style="105" customWidth="1"/>
    <col min="6" max="6" width="10.25" style="106" customWidth="1"/>
    <col min="7" max="15" width="10.25" style="105" customWidth="1"/>
    <col min="16" max="16384" width="9" style="105"/>
  </cols>
  <sheetData>
    <row r="1" spans="1:16" ht="18.75">
      <c r="A1" s="168" t="s">
        <v>46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6" ht="12.75" customHeight="1" thickBot="1">
      <c r="G2" s="107"/>
      <c r="O2" s="108" t="s">
        <v>47</v>
      </c>
    </row>
    <row r="3" spans="1:16" ht="12.75" customHeight="1" thickBot="1">
      <c r="A3" s="169" t="s">
        <v>48</v>
      </c>
      <c r="B3" s="170"/>
      <c r="C3" s="109" t="s">
        <v>22</v>
      </c>
      <c r="D3" s="110" t="s">
        <v>23</v>
      </c>
      <c r="E3" s="111" t="s">
        <v>24</v>
      </c>
      <c r="F3" s="112" t="s">
        <v>25</v>
      </c>
      <c r="G3" s="110" t="s">
        <v>26</v>
      </c>
      <c r="H3" s="111" t="s">
        <v>27</v>
      </c>
      <c r="I3" s="110" t="s">
        <v>28</v>
      </c>
      <c r="J3" s="110" t="s">
        <v>29</v>
      </c>
      <c r="K3" s="110" t="s">
        <v>30</v>
      </c>
      <c r="L3" s="110" t="s">
        <v>31</v>
      </c>
      <c r="M3" s="110" t="s">
        <v>32</v>
      </c>
      <c r="N3" s="113" t="s">
        <v>33</v>
      </c>
      <c r="O3" s="114" t="s">
        <v>34</v>
      </c>
    </row>
    <row r="4" spans="1:16" s="106" customFormat="1" ht="12.75" customHeight="1">
      <c r="A4" s="163" t="s">
        <v>49</v>
      </c>
      <c r="B4" s="115" t="s">
        <v>127</v>
      </c>
      <c r="C4" s="116">
        <v>399071</v>
      </c>
      <c r="D4" s="117">
        <v>445037</v>
      </c>
      <c r="E4" s="118">
        <v>482440</v>
      </c>
      <c r="F4" s="118">
        <v>520775</v>
      </c>
      <c r="G4" s="118">
        <v>539061</v>
      </c>
      <c r="H4" s="119">
        <v>538944</v>
      </c>
      <c r="I4" s="117">
        <v>508424</v>
      </c>
      <c r="J4" s="117">
        <v>433049</v>
      </c>
      <c r="K4" s="117">
        <v>434753</v>
      </c>
      <c r="L4" s="117">
        <v>436867</v>
      </c>
      <c r="M4" s="117">
        <v>439181</v>
      </c>
      <c r="N4" s="120">
        <v>478455</v>
      </c>
      <c r="O4" s="121">
        <f>SUM(C4:N4)</f>
        <v>5656057</v>
      </c>
      <c r="P4" s="122"/>
    </row>
    <row r="5" spans="1:16" s="106" customFormat="1" ht="12.75" customHeight="1">
      <c r="A5" s="164"/>
      <c r="B5" s="123" t="s">
        <v>112</v>
      </c>
      <c r="C5" s="124">
        <v>370912</v>
      </c>
      <c r="D5" s="125">
        <v>457254</v>
      </c>
      <c r="E5" s="126">
        <v>480086</v>
      </c>
      <c r="F5" s="126">
        <v>522904</v>
      </c>
      <c r="G5" s="126">
        <v>547135</v>
      </c>
      <c r="H5" s="127">
        <v>544660</v>
      </c>
      <c r="I5" s="125">
        <v>512578</v>
      </c>
      <c r="J5" s="125">
        <v>433056</v>
      </c>
      <c r="K5" s="125">
        <v>473214</v>
      </c>
      <c r="L5" s="125">
        <v>427650</v>
      </c>
      <c r="M5" s="125">
        <v>448435</v>
      </c>
      <c r="N5" s="128">
        <v>468943</v>
      </c>
      <c r="O5" s="129">
        <f>SUM(C5:N5)</f>
        <v>5686827</v>
      </c>
    </row>
    <row r="6" spans="1:16" s="106" customFormat="1" ht="12.75" customHeight="1">
      <c r="A6" s="164"/>
      <c r="B6" s="130" t="s">
        <v>7</v>
      </c>
      <c r="C6" s="131">
        <f t="shared" ref="C6" si="0">+C4/C5</f>
        <v>1.0759182771115521</v>
      </c>
      <c r="D6" s="132">
        <f>IF(D5=0,"",+D4/D5)</f>
        <v>0.97328180836034239</v>
      </c>
      <c r="E6" s="132">
        <f t="shared" ref="E6:N6" si="1">IF(E5=0,"",+E4/E5)</f>
        <v>1.0049032881608713</v>
      </c>
      <c r="F6" s="132">
        <f t="shared" si="1"/>
        <v>0.99592850695347523</v>
      </c>
      <c r="G6" s="132">
        <f t="shared" si="1"/>
        <v>0.98524313012327858</v>
      </c>
      <c r="H6" s="132">
        <f t="shared" si="1"/>
        <v>0.98950537950280915</v>
      </c>
      <c r="I6" s="132">
        <f t="shared" si="1"/>
        <v>0.99189586755576709</v>
      </c>
      <c r="J6" s="132">
        <f t="shared" si="1"/>
        <v>0.99998383580876371</v>
      </c>
      <c r="K6" s="132">
        <f t="shared" si="1"/>
        <v>0.91872387545592482</v>
      </c>
      <c r="L6" s="132">
        <f t="shared" si="1"/>
        <v>1.0215526715772243</v>
      </c>
      <c r="M6" s="132">
        <f t="shared" si="1"/>
        <v>0.9793637873939367</v>
      </c>
      <c r="N6" s="132">
        <f t="shared" si="1"/>
        <v>1.0202839151026883</v>
      </c>
      <c r="O6" s="133">
        <f>+O4/O5</f>
        <v>0.99458924985760955</v>
      </c>
    </row>
    <row r="7" spans="1:16" s="106" customFormat="1" ht="12.75" customHeight="1">
      <c r="A7" s="166" t="s">
        <v>50</v>
      </c>
      <c r="B7" s="134" t="str">
        <f>B4</f>
        <v>28年度</v>
      </c>
      <c r="C7" s="135">
        <v>95033</v>
      </c>
      <c r="D7" s="136">
        <v>112612</v>
      </c>
      <c r="E7" s="136">
        <v>116507</v>
      </c>
      <c r="F7" s="136">
        <v>133754</v>
      </c>
      <c r="G7" s="136">
        <v>141069</v>
      </c>
      <c r="H7" s="136">
        <v>134940</v>
      </c>
      <c r="I7" s="136">
        <v>128721</v>
      </c>
      <c r="J7" s="136">
        <v>104869</v>
      </c>
      <c r="K7" s="136">
        <v>104711</v>
      </c>
      <c r="L7" s="136">
        <v>126412</v>
      </c>
      <c r="M7" s="136">
        <v>110139</v>
      </c>
      <c r="N7" s="136">
        <v>126962</v>
      </c>
      <c r="O7" s="137">
        <f>SUM(C7:N7)</f>
        <v>1435729</v>
      </c>
      <c r="P7" s="122"/>
    </row>
    <row r="8" spans="1:16" s="106" customFormat="1" ht="12.75" customHeight="1">
      <c r="A8" s="164"/>
      <c r="B8" s="123" t="str">
        <f>B5</f>
        <v>27年度</v>
      </c>
      <c r="C8" s="124">
        <v>88786</v>
      </c>
      <c r="D8" s="125">
        <v>111192</v>
      </c>
      <c r="E8" s="125">
        <v>115831</v>
      </c>
      <c r="F8" s="125">
        <v>128958</v>
      </c>
      <c r="G8" s="125">
        <v>137975</v>
      </c>
      <c r="H8" s="125">
        <v>130793</v>
      </c>
      <c r="I8" s="125">
        <v>124872</v>
      </c>
      <c r="J8" s="125">
        <v>98931</v>
      </c>
      <c r="K8" s="125">
        <v>104414</v>
      </c>
      <c r="L8" s="125">
        <v>116709</v>
      </c>
      <c r="M8" s="125">
        <v>105072</v>
      </c>
      <c r="N8" s="125">
        <v>114608</v>
      </c>
      <c r="O8" s="129">
        <f>SUM(C8:N8)</f>
        <v>1378141</v>
      </c>
    </row>
    <row r="9" spans="1:16" s="106" customFormat="1" ht="12.75" customHeight="1">
      <c r="A9" s="167"/>
      <c r="B9" s="130" t="s">
        <v>7</v>
      </c>
      <c r="C9" s="131">
        <f t="shared" ref="C9" si="2">+C7/C8</f>
        <v>1.0703601919221499</v>
      </c>
      <c r="D9" s="132">
        <f t="shared" ref="D9:N9" si="3">IF(D8=0,"",+D7/D8)</f>
        <v>1.0127707029282682</v>
      </c>
      <c r="E9" s="132">
        <f t="shared" si="3"/>
        <v>1.0058360887845224</v>
      </c>
      <c r="F9" s="132">
        <f t="shared" si="3"/>
        <v>1.0371904030769707</v>
      </c>
      <c r="G9" s="132">
        <f t="shared" si="3"/>
        <v>1.0224243522377243</v>
      </c>
      <c r="H9" s="132">
        <f t="shared" si="3"/>
        <v>1.0317065898022066</v>
      </c>
      <c r="I9" s="132">
        <f t="shared" si="3"/>
        <v>1.0308235633288487</v>
      </c>
      <c r="J9" s="132">
        <f t="shared" si="3"/>
        <v>1.0600216312379336</v>
      </c>
      <c r="K9" s="132">
        <f t="shared" si="3"/>
        <v>1.0028444461470685</v>
      </c>
      <c r="L9" s="132">
        <f t="shared" si="3"/>
        <v>1.0831384040648109</v>
      </c>
      <c r="M9" s="132">
        <f t="shared" si="3"/>
        <v>1.0482240749200549</v>
      </c>
      <c r="N9" s="132">
        <f t="shared" si="3"/>
        <v>1.1077935222672064</v>
      </c>
      <c r="O9" s="138">
        <f>+O7/O8</f>
        <v>1.0417867257414155</v>
      </c>
    </row>
    <row r="10" spans="1:16" s="106" customFormat="1" ht="12.75" customHeight="1">
      <c r="A10" s="164" t="s">
        <v>51</v>
      </c>
      <c r="B10" s="134" t="str">
        <f>B7</f>
        <v>28年度</v>
      </c>
      <c r="C10" s="135">
        <v>50789</v>
      </c>
      <c r="D10" s="136">
        <v>60828</v>
      </c>
      <c r="E10" s="136">
        <v>67808</v>
      </c>
      <c r="F10" s="136">
        <v>76626</v>
      </c>
      <c r="G10" s="136">
        <v>82157</v>
      </c>
      <c r="H10" s="136">
        <v>79240</v>
      </c>
      <c r="I10" s="136">
        <v>74528</v>
      </c>
      <c r="J10" s="136">
        <v>60662</v>
      </c>
      <c r="K10" s="136">
        <v>54516</v>
      </c>
      <c r="L10" s="136">
        <v>54230</v>
      </c>
      <c r="M10" s="136">
        <v>56609</v>
      </c>
      <c r="N10" s="136">
        <v>66520</v>
      </c>
      <c r="O10" s="139">
        <f>SUM(C10:N10)</f>
        <v>784513</v>
      </c>
      <c r="P10" s="122"/>
    </row>
    <row r="11" spans="1:16" s="106" customFormat="1" ht="12.75" customHeight="1">
      <c r="A11" s="164"/>
      <c r="B11" s="123" t="str">
        <f>B8</f>
        <v>27年度</v>
      </c>
      <c r="C11" s="124">
        <v>44027</v>
      </c>
      <c r="D11" s="125">
        <v>55059</v>
      </c>
      <c r="E11" s="125">
        <v>54887</v>
      </c>
      <c r="F11" s="125">
        <v>63521</v>
      </c>
      <c r="G11" s="125">
        <v>67674</v>
      </c>
      <c r="H11" s="125">
        <v>67980</v>
      </c>
      <c r="I11" s="125">
        <v>64305</v>
      </c>
      <c r="J11" s="125">
        <v>55748</v>
      </c>
      <c r="K11" s="125">
        <v>56028</v>
      </c>
      <c r="L11" s="125">
        <v>50437</v>
      </c>
      <c r="M11" s="125">
        <v>55328</v>
      </c>
      <c r="N11" s="125">
        <v>59298</v>
      </c>
      <c r="O11" s="129">
        <f>SUM(C11:N11)</f>
        <v>694292</v>
      </c>
    </row>
    <row r="12" spans="1:16" s="106" customFormat="1" ht="12.75" customHeight="1">
      <c r="A12" s="164"/>
      <c r="B12" s="130" t="s">
        <v>7</v>
      </c>
      <c r="C12" s="131">
        <f t="shared" ref="C12" si="4">+C10/C11</f>
        <v>1.1535875712630885</v>
      </c>
      <c r="D12" s="132">
        <f t="shared" ref="D12:N12" si="5">IF(D11=0,"",+D10/D11)</f>
        <v>1.1047785103252874</v>
      </c>
      <c r="E12" s="132">
        <f t="shared" si="5"/>
        <v>1.235410935194126</v>
      </c>
      <c r="F12" s="132">
        <f t="shared" si="5"/>
        <v>1.2063097243431307</v>
      </c>
      <c r="G12" s="132">
        <f t="shared" si="5"/>
        <v>1.2140112894169104</v>
      </c>
      <c r="H12" s="132">
        <f t="shared" si="5"/>
        <v>1.165636952044719</v>
      </c>
      <c r="I12" s="132">
        <f t="shared" si="5"/>
        <v>1.1589767514190188</v>
      </c>
      <c r="J12" s="132">
        <f t="shared" si="5"/>
        <v>1.0881466599698644</v>
      </c>
      <c r="K12" s="132">
        <f t="shared" si="5"/>
        <v>0.97301349325337327</v>
      </c>
      <c r="L12" s="132">
        <f t="shared" si="5"/>
        <v>1.0752027281559173</v>
      </c>
      <c r="M12" s="132">
        <f t="shared" si="5"/>
        <v>1.0231528340080971</v>
      </c>
      <c r="N12" s="132">
        <f t="shared" si="5"/>
        <v>1.1217916287227225</v>
      </c>
      <c r="O12" s="133">
        <f>+O10/O11</f>
        <v>1.1299467659140534</v>
      </c>
    </row>
    <row r="13" spans="1:16" s="106" customFormat="1" ht="12.75" customHeight="1">
      <c r="A13" s="166" t="s">
        <v>52</v>
      </c>
      <c r="B13" s="134" t="str">
        <f>B10</f>
        <v>28年度</v>
      </c>
      <c r="C13" s="135">
        <v>16046</v>
      </c>
      <c r="D13" s="136">
        <v>18642</v>
      </c>
      <c r="E13" s="136">
        <v>19853</v>
      </c>
      <c r="F13" s="136">
        <v>21003</v>
      </c>
      <c r="G13" s="136">
        <v>23525</v>
      </c>
      <c r="H13" s="136">
        <v>25238</v>
      </c>
      <c r="I13" s="136">
        <v>23302</v>
      </c>
      <c r="J13" s="136">
        <v>22043</v>
      </c>
      <c r="K13" s="136">
        <v>20903</v>
      </c>
      <c r="L13" s="136">
        <v>25408</v>
      </c>
      <c r="M13" s="136">
        <v>21560</v>
      </c>
      <c r="N13" s="136">
        <v>24354</v>
      </c>
      <c r="O13" s="137">
        <f>SUM(C13:N13)</f>
        <v>261877</v>
      </c>
      <c r="P13" s="122"/>
    </row>
    <row r="14" spans="1:16" s="106" customFormat="1" ht="12.75" customHeight="1">
      <c r="A14" s="164"/>
      <c r="B14" s="123" t="str">
        <f>B11</f>
        <v>27年度</v>
      </c>
      <c r="C14" s="124">
        <v>16303</v>
      </c>
      <c r="D14" s="125">
        <v>19740</v>
      </c>
      <c r="E14" s="125">
        <v>20718</v>
      </c>
      <c r="F14" s="125">
        <v>22771</v>
      </c>
      <c r="G14" s="125">
        <v>25701</v>
      </c>
      <c r="H14" s="125">
        <v>25960</v>
      </c>
      <c r="I14" s="125">
        <v>24698</v>
      </c>
      <c r="J14" s="125">
        <v>22536</v>
      </c>
      <c r="K14" s="125">
        <v>21763</v>
      </c>
      <c r="L14" s="125">
        <v>24943</v>
      </c>
      <c r="M14" s="125">
        <v>23328</v>
      </c>
      <c r="N14" s="125">
        <v>23964</v>
      </c>
      <c r="O14" s="129">
        <f>SUM(C14:N14)</f>
        <v>272425</v>
      </c>
    </row>
    <row r="15" spans="1:16" s="106" customFormat="1" ht="12.75" customHeight="1">
      <c r="A15" s="164"/>
      <c r="B15" s="140" t="s">
        <v>7</v>
      </c>
      <c r="C15" s="131">
        <f t="shared" ref="C15" si="6">+C13/C14</f>
        <v>0.9842360301784947</v>
      </c>
      <c r="D15" s="132">
        <f t="shared" ref="D15:N15" si="7">IF(D14=0,"",+D13/D14)</f>
        <v>0.94437689969604866</v>
      </c>
      <c r="E15" s="132">
        <f t="shared" si="7"/>
        <v>0.95824886572062939</v>
      </c>
      <c r="F15" s="132">
        <f t="shared" si="7"/>
        <v>0.92235738439242898</v>
      </c>
      <c r="G15" s="132">
        <f t="shared" si="7"/>
        <v>0.91533403369518695</v>
      </c>
      <c r="H15" s="132">
        <f t="shared" si="7"/>
        <v>0.9721879815100154</v>
      </c>
      <c r="I15" s="132">
        <f t="shared" si="7"/>
        <v>0.94347720463195406</v>
      </c>
      <c r="J15" s="132">
        <f t="shared" si="7"/>
        <v>0.97812389066382677</v>
      </c>
      <c r="K15" s="132">
        <f t="shared" si="7"/>
        <v>0.96048338923861598</v>
      </c>
      <c r="L15" s="132">
        <f t="shared" si="7"/>
        <v>1.0186425049111976</v>
      </c>
      <c r="M15" s="132">
        <f t="shared" si="7"/>
        <v>0.92421124828532231</v>
      </c>
      <c r="N15" s="141">
        <f t="shared" si="7"/>
        <v>1.016274411617426</v>
      </c>
      <c r="O15" s="138">
        <f>+O13/O14</f>
        <v>0.96128108653757915</v>
      </c>
    </row>
    <row r="16" spans="1:16" s="106" customFormat="1" ht="12.75" customHeight="1">
      <c r="A16" s="166" t="s">
        <v>53</v>
      </c>
      <c r="B16" s="134" t="str">
        <f>B13</f>
        <v>28年度</v>
      </c>
      <c r="C16" s="135">
        <v>29566</v>
      </c>
      <c r="D16" s="136">
        <v>32873</v>
      </c>
      <c r="E16" s="136">
        <v>32670</v>
      </c>
      <c r="F16" s="136">
        <v>45905</v>
      </c>
      <c r="G16" s="136">
        <v>49367</v>
      </c>
      <c r="H16" s="136">
        <v>48904</v>
      </c>
      <c r="I16" s="136">
        <v>30932</v>
      </c>
      <c r="J16" s="136">
        <v>42616</v>
      </c>
      <c r="K16" s="136">
        <v>33532</v>
      </c>
      <c r="L16" s="136">
        <v>32666</v>
      </c>
      <c r="M16" s="136">
        <v>33419</v>
      </c>
      <c r="N16" s="136">
        <v>40150</v>
      </c>
      <c r="O16" s="139">
        <f>SUM(C16:N16)</f>
        <v>452600</v>
      </c>
    </row>
    <row r="17" spans="1:16" s="106" customFormat="1" ht="12.75" customHeight="1">
      <c r="A17" s="164"/>
      <c r="B17" s="123" t="str">
        <f>B14</f>
        <v>27年度</v>
      </c>
      <c r="C17" s="124">
        <v>25665</v>
      </c>
      <c r="D17" s="125">
        <v>33183</v>
      </c>
      <c r="E17" s="125">
        <v>32722</v>
      </c>
      <c r="F17" s="125">
        <v>36770</v>
      </c>
      <c r="G17" s="125">
        <v>40059</v>
      </c>
      <c r="H17" s="125">
        <v>37427</v>
      </c>
      <c r="I17" s="125">
        <v>34832</v>
      </c>
      <c r="J17" s="125">
        <v>30037</v>
      </c>
      <c r="K17" s="125">
        <v>27569</v>
      </c>
      <c r="L17" s="125">
        <v>23241</v>
      </c>
      <c r="M17" s="125">
        <v>23749</v>
      </c>
      <c r="N17" s="125">
        <v>29776</v>
      </c>
      <c r="O17" s="129">
        <f>SUM(C17:N17)</f>
        <v>375030</v>
      </c>
    </row>
    <row r="18" spans="1:16" s="106" customFormat="1" ht="12.75" customHeight="1" thickBot="1">
      <c r="A18" s="165"/>
      <c r="B18" s="142" t="s">
        <v>7</v>
      </c>
      <c r="C18" s="143">
        <f t="shared" ref="C18" si="8">+C16/C17</f>
        <v>1.1519968829144749</v>
      </c>
      <c r="D18" s="132">
        <f t="shared" ref="D18:N18" si="9">IF(D17=0,"",+D16/D17)</f>
        <v>0.99065786698008018</v>
      </c>
      <c r="E18" s="132">
        <f t="shared" si="9"/>
        <v>0.99841085508220773</v>
      </c>
      <c r="F18" s="132">
        <f t="shared" si="9"/>
        <v>1.2484362251835737</v>
      </c>
      <c r="G18" s="132">
        <f t="shared" si="9"/>
        <v>1.232357273022292</v>
      </c>
      <c r="H18" s="132">
        <f t="shared" si="9"/>
        <v>1.3066502792101959</v>
      </c>
      <c r="I18" s="132">
        <f t="shared" si="9"/>
        <v>0.88803399173174091</v>
      </c>
      <c r="J18" s="132">
        <f t="shared" si="9"/>
        <v>1.4187835003495688</v>
      </c>
      <c r="K18" s="132">
        <f t="shared" si="9"/>
        <v>1.2162936631724037</v>
      </c>
      <c r="L18" s="132">
        <f t="shared" si="9"/>
        <v>1.4055333247278516</v>
      </c>
      <c r="M18" s="132">
        <f t="shared" si="9"/>
        <v>1.4071750389490083</v>
      </c>
      <c r="N18" s="141">
        <f t="shared" si="9"/>
        <v>1.3484013970983342</v>
      </c>
      <c r="O18" s="133">
        <f>+O16/O17</f>
        <v>1.2068367863904221</v>
      </c>
    </row>
    <row r="19" spans="1:16" s="106" customFormat="1" ht="12.75" customHeight="1">
      <c r="A19" s="163" t="s">
        <v>54</v>
      </c>
      <c r="B19" s="115" t="str">
        <f>B16</f>
        <v>28年度</v>
      </c>
      <c r="C19" s="116">
        <v>633177</v>
      </c>
      <c r="D19" s="117">
        <v>724755</v>
      </c>
      <c r="E19" s="117">
        <v>776901</v>
      </c>
      <c r="F19" s="117">
        <v>859204</v>
      </c>
      <c r="G19" s="117">
        <v>906757</v>
      </c>
      <c r="H19" s="117">
        <v>892273</v>
      </c>
      <c r="I19" s="117">
        <v>826862</v>
      </c>
      <c r="J19" s="117">
        <v>711555</v>
      </c>
      <c r="K19" s="117">
        <v>684845</v>
      </c>
      <c r="L19" s="117">
        <v>714930</v>
      </c>
      <c r="M19" s="117">
        <v>699457</v>
      </c>
      <c r="N19" s="117">
        <v>788198</v>
      </c>
      <c r="O19" s="121">
        <f>SUM(C19:N19)</f>
        <v>9218914</v>
      </c>
      <c r="P19" s="122"/>
    </row>
    <row r="20" spans="1:16" s="106" customFormat="1" ht="12.75" customHeight="1">
      <c r="A20" s="164"/>
      <c r="B20" s="123" t="str">
        <f>B17</f>
        <v>27年度</v>
      </c>
      <c r="C20" s="124">
        <v>582351</v>
      </c>
      <c r="D20" s="125">
        <v>723072</v>
      </c>
      <c r="E20" s="125">
        <v>753099</v>
      </c>
      <c r="F20" s="125">
        <v>829779</v>
      </c>
      <c r="G20" s="125">
        <v>889154</v>
      </c>
      <c r="H20" s="125">
        <v>866154</v>
      </c>
      <c r="I20" s="125">
        <v>817721</v>
      </c>
      <c r="J20" s="125">
        <v>687916</v>
      </c>
      <c r="K20" s="125">
        <v>725524</v>
      </c>
      <c r="L20" s="125">
        <v>682262</v>
      </c>
      <c r="M20" s="125">
        <v>695965</v>
      </c>
      <c r="N20" s="125">
        <v>746416</v>
      </c>
      <c r="O20" s="129">
        <f>SUM(C20:N20)</f>
        <v>8999413</v>
      </c>
    </row>
    <row r="21" spans="1:16" s="106" customFormat="1" ht="12.75" customHeight="1" thickBot="1">
      <c r="A21" s="165"/>
      <c r="B21" s="142" t="s">
        <v>7</v>
      </c>
      <c r="C21" s="145">
        <f t="shared" ref="C21" si="10">+C19/C20</f>
        <v>1.0872772606211718</v>
      </c>
      <c r="D21" s="144">
        <f t="shared" ref="D21:N21" si="11">IF(D20=0,"",+D19/D20)</f>
        <v>1.0023275690387679</v>
      </c>
      <c r="E21" s="144">
        <f t="shared" si="11"/>
        <v>1.0316054064605051</v>
      </c>
      <c r="F21" s="144">
        <f t="shared" si="11"/>
        <v>1.0354612493206021</v>
      </c>
      <c r="G21" s="144">
        <f t="shared" si="11"/>
        <v>1.0197974704044519</v>
      </c>
      <c r="H21" s="144">
        <f t="shared" si="11"/>
        <v>1.0301551456207556</v>
      </c>
      <c r="I21" s="144">
        <f t="shared" si="11"/>
        <v>1.0111786293858174</v>
      </c>
      <c r="J21" s="144">
        <f t="shared" si="11"/>
        <v>1.0343632071357549</v>
      </c>
      <c r="K21" s="144">
        <f t="shared" si="11"/>
        <v>0.94393155843225029</v>
      </c>
      <c r="L21" s="144">
        <f t="shared" si="11"/>
        <v>1.0478818987427116</v>
      </c>
      <c r="M21" s="144">
        <f t="shared" si="11"/>
        <v>1.0050174936958036</v>
      </c>
      <c r="N21" s="144">
        <f t="shared" si="11"/>
        <v>1.0559768279350925</v>
      </c>
      <c r="O21" s="146">
        <f>+O19/O20</f>
        <v>1.0243905908085338</v>
      </c>
    </row>
    <row r="22" spans="1:16" s="106" customFormat="1" ht="12.75" customHeight="1">
      <c r="A22" s="164" t="s">
        <v>55</v>
      </c>
      <c r="B22" s="115" t="str">
        <f>B19</f>
        <v>28年度</v>
      </c>
      <c r="C22" s="119">
        <v>49914</v>
      </c>
      <c r="D22" s="117">
        <v>63136</v>
      </c>
      <c r="E22" s="117">
        <v>64635</v>
      </c>
      <c r="F22" s="117">
        <v>67810</v>
      </c>
      <c r="G22" s="117">
        <v>76300</v>
      </c>
      <c r="H22" s="117">
        <v>74320</v>
      </c>
      <c r="I22" s="117">
        <v>70587</v>
      </c>
      <c r="J22" s="117">
        <v>54587</v>
      </c>
      <c r="K22" s="117">
        <v>56829</v>
      </c>
      <c r="L22" s="117">
        <v>44637</v>
      </c>
      <c r="M22" s="117">
        <v>40217</v>
      </c>
      <c r="N22" s="147">
        <v>53566</v>
      </c>
      <c r="O22" s="139">
        <f>SUM(C22:N22)</f>
        <v>716538</v>
      </c>
      <c r="P22" s="122"/>
    </row>
    <row r="23" spans="1:16" s="106" customFormat="1" ht="12.75" customHeight="1">
      <c r="A23" s="164"/>
      <c r="B23" s="123" t="str">
        <f>B20</f>
        <v>27年度</v>
      </c>
      <c r="C23" s="127">
        <v>46940</v>
      </c>
      <c r="D23" s="125">
        <v>61574</v>
      </c>
      <c r="E23" s="125">
        <v>61705</v>
      </c>
      <c r="F23" s="125">
        <v>67928</v>
      </c>
      <c r="G23" s="125">
        <v>79562</v>
      </c>
      <c r="H23" s="125">
        <v>75359</v>
      </c>
      <c r="I23" s="125">
        <v>75274</v>
      </c>
      <c r="J23" s="125">
        <v>60038</v>
      </c>
      <c r="K23" s="125">
        <v>58060</v>
      </c>
      <c r="L23" s="125">
        <v>46994</v>
      </c>
      <c r="M23" s="125">
        <v>45741</v>
      </c>
      <c r="N23" s="125">
        <v>56269</v>
      </c>
      <c r="O23" s="129">
        <f>SUM(C23:N23)</f>
        <v>735444</v>
      </c>
    </row>
    <row r="24" spans="1:16" s="106" customFormat="1" ht="12.75" customHeight="1">
      <c r="A24" s="167"/>
      <c r="B24" s="130" t="s">
        <v>7</v>
      </c>
      <c r="C24" s="131">
        <f t="shared" ref="C24" si="12">+C22/C23</f>
        <v>1.0633574776310184</v>
      </c>
      <c r="D24" s="132">
        <f t="shared" ref="D24:N24" si="13">IF(D23=0,"",+D22/D23)</f>
        <v>1.0253678500665866</v>
      </c>
      <c r="E24" s="132">
        <f t="shared" si="13"/>
        <v>1.0474839964346487</v>
      </c>
      <c r="F24" s="132">
        <f t="shared" ref="F24" si="14">IF(F23=0,"",+F22/F23)</f>
        <v>0.99826286656459784</v>
      </c>
      <c r="G24" s="132">
        <f t="shared" si="13"/>
        <v>0.95900052789019885</v>
      </c>
      <c r="H24" s="132">
        <f t="shared" si="13"/>
        <v>0.98621266205761748</v>
      </c>
      <c r="I24" s="132">
        <f t="shared" si="13"/>
        <v>0.93773414459175808</v>
      </c>
      <c r="J24" s="132">
        <f t="shared" si="13"/>
        <v>0.90920750191545352</v>
      </c>
      <c r="K24" s="132">
        <f t="shared" si="13"/>
        <v>0.9787977953840854</v>
      </c>
      <c r="L24" s="132">
        <f t="shared" si="13"/>
        <v>0.94984466102055587</v>
      </c>
      <c r="M24" s="132">
        <f t="shared" si="13"/>
        <v>0.87923307317286459</v>
      </c>
      <c r="N24" s="132">
        <f t="shared" si="13"/>
        <v>0.9519628925340774</v>
      </c>
      <c r="O24" s="133">
        <f>+O22/O23</f>
        <v>0.97429308009855276</v>
      </c>
    </row>
    <row r="25" spans="1:16" s="106" customFormat="1" ht="12.75" customHeight="1">
      <c r="A25" s="164" t="s">
        <v>56</v>
      </c>
      <c r="B25" s="134" t="str">
        <f>B22</f>
        <v>28年度</v>
      </c>
      <c r="C25" s="135">
        <v>30084</v>
      </c>
      <c r="D25" s="136">
        <v>37346</v>
      </c>
      <c r="E25" s="136">
        <v>43901</v>
      </c>
      <c r="F25" s="136">
        <v>55771</v>
      </c>
      <c r="G25" s="136">
        <v>64389</v>
      </c>
      <c r="H25" s="136">
        <v>53475</v>
      </c>
      <c r="I25" s="136">
        <v>45707</v>
      </c>
      <c r="J25" s="136">
        <v>35087</v>
      </c>
      <c r="K25" s="136">
        <v>37379</v>
      </c>
      <c r="L25" s="136">
        <v>39807</v>
      </c>
      <c r="M25" s="136">
        <v>39678</v>
      </c>
      <c r="N25" s="136">
        <v>42800</v>
      </c>
      <c r="O25" s="137">
        <f>SUM(C25:N25)</f>
        <v>525424</v>
      </c>
      <c r="P25" s="122"/>
    </row>
    <row r="26" spans="1:16" s="106" customFormat="1" ht="12.75" customHeight="1">
      <c r="A26" s="164"/>
      <c r="B26" s="123" t="str">
        <f>B23</f>
        <v>27年度</v>
      </c>
      <c r="C26" s="124">
        <v>29152</v>
      </c>
      <c r="D26" s="125">
        <v>36827</v>
      </c>
      <c r="E26" s="125">
        <v>43834</v>
      </c>
      <c r="F26" s="125">
        <v>54213</v>
      </c>
      <c r="G26" s="125">
        <v>57910</v>
      </c>
      <c r="H26" s="125">
        <v>52082</v>
      </c>
      <c r="I26" s="125">
        <v>47925</v>
      </c>
      <c r="J26" s="125">
        <v>36481</v>
      </c>
      <c r="K26" s="125">
        <v>34373</v>
      </c>
      <c r="L26" s="125">
        <v>38020</v>
      </c>
      <c r="M26" s="125">
        <v>38788</v>
      </c>
      <c r="N26" s="125">
        <v>37753</v>
      </c>
      <c r="O26" s="129">
        <f>SUM(C26:N26)</f>
        <v>507358</v>
      </c>
    </row>
    <row r="27" spans="1:16" s="106" customFormat="1" ht="12.75" customHeight="1">
      <c r="A27" s="164"/>
      <c r="B27" s="130" t="s">
        <v>7</v>
      </c>
      <c r="C27" s="131">
        <f t="shared" ref="C27" si="15">+C25/C26</f>
        <v>1.0319703622392975</v>
      </c>
      <c r="D27" s="132">
        <f t="shared" ref="D27:N27" si="16">IF(D26=0,"",+D25/D26)</f>
        <v>1.0140929209547342</v>
      </c>
      <c r="E27" s="132">
        <f t="shared" si="16"/>
        <v>1.0015284938632112</v>
      </c>
      <c r="F27" s="132">
        <f t="shared" ref="F27" si="17">IF(F26=0,"",+F25/F26)</f>
        <v>1.028738494457049</v>
      </c>
      <c r="G27" s="132">
        <f t="shared" si="16"/>
        <v>1.1118805042307027</v>
      </c>
      <c r="H27" s="132">
        <f t="shared" si="16"/>
        <v>1.0267462847048885</v>
      </c>
      <c r="I27" s="132">
        <f t="shared" si="16"/>
        <v>0.95371935315597289</v>
      </c>
      <c r="J27" s="132">
        <f t="shared" si="16"/>
        <v>0.9617883281708286</v>
      </c>
      <c r="K27" s="132">
        <f t="shared" si="16"/>
        <v>1.087452360864632</v>
      </c>
      <c r="L27" s="132">
        <f t="shared" si="16"/>
        <v>1.0470015781167807</v>
      </c>
      <c r="M27" s="132">
        <f t="shared" si="16"/>
        <v>1.0229452407961226</v>
      </c>
      <c r="N27" s="132">
        <f t="shared" si="16"/>
        <v>1.1336847402855401</v>
      </c>
      <c r="O27" s="138">
        <f>+O25/O26</f>
        <v>1.0356079927782749</v>
      </c>
    </row>
    <row r="28" spans="1:16" s="106" customFormat="1" ht="12.75" customHeight="1">
      <c r="A28" s="166" t="s">
        <v>57</v>
      </c>
      <c r="B28" s="134" t="str">
        <f>B25</f>
        <v>28年度</v>
      </c>
      <c r="C28" s="135">
        <v>2684</v>
      </c>
      <c r="D28" s="136">
        <v>4189</v>
      </c>
      <c r="E28" s="136">
        <v>7963</v>
      </c>
      <c r="F28" s="136">
        <v>9560</v>
      </c>
      <c r="G28" s="136">
        <v>10346</v>
      </c>
      <c r="H28" s="136">
        <v>10935</v>
      </c>
      <c r="I28" s="136">
        <v>5887</v>
      </c>
      <c r="J28" s="136">
        <v>2103</v>
      </c>
      <c r="K28" s="136">
        <v>1814</v>
      </c>
      <c r="L28" s="136">
        <v>1555</v>
      </c>
      <c r="M28" s="136">
        <v>2001</v>
      </c>
      <c r="N28" s="136">
        <v>2725</v>
      </c>
      <c r="O28" s="139">
        <f>SUM(C28:N28)</f>
        <v>61762</v>
      </c>
      <c r="P28" s="122"/>
    </row>
    <row r="29" spans="1:16" s="106" customFormat="1" ht="12.75" customHeight="1">
      <c r="A29" s="164"/>
      <c r="B29" s="123" t="str">
        <f>B26</f>
        <v>27年度</v>
      </c>
      <c r="C29" s="124">
        <v>2882</v>
      </c>
      <c r="D29" s="125">
        <v>4110</v>
      </c>
      <c r="E29" s="125">
        <v>9122</v>
      </c>
      <c r="F29" s="125">
        <v>9586</v>
      </c>
      <c r="G29" s="125">
        <v>11108</v>
      </c>
      <c r="H29" s="125">
        <v>10506</v>
      </c>
      <c r="I29" s="125">
        <v>5263</v>
      </c>
      <c r="J29" s="125">
        <v>2520</v>
      </c>
      <c r="K29" s="125">
        <v>1968</v>
      </c>
      <c r="L29" s="125">
        <v>1524</v>
      </c>
      <c r="M29" s="125">
        <v>1807</v>
      </c>
      <c r="N29" s="125">
        <v>2043</v>
      </c>
      <c r="O29" s="129">
        <f>SUM(C29:N29)</f>
        <v>62439</v>
      </c>
    </row>
    <row r="30" spans="1:16" s="106" customFormat="1" ht="12.75" customHeight="1">
      <c r="A30" s="167"/>
      <c r="B30" s="130" t="s">
        <v>7</v>
      </c>
      <c r="C30" s="131">
        <f t="shared" ref="C30" si="18">+C28/C29</f>
        <v>0.93129770992366412</v>
      </c>
      <c r="D30" s="132">
        <f t="shared" ref="D30:N30" si="19">IF(D29=0,"",+D28/D29)</f>
        <v>1.0192214111922142</v>
      </c>
      <c r="E30" s="132">
        <f t="shared" si="19"/>
        <v>0.87294452970839731</v>
      </c>
      <c r="F30" s="132">
        <f t="shared" ref="F30" si="20">IF(F29=0,"",+F28/F29)</f>
        <v>0.99728771124556648</v>
      </c>
      <c r="G30" s="132">
        <f t="shared" si="19"/>
        <v>0.93140079222182215</v>
      </c>
      <c r="H30" s="132">
        <f t="shared" si="19"/>
        <v>1.0408338092518561</v>
      </c>
      <c r="I30" s="132">
        <f t="shared" si="19"/>
        <v>1.1185635569067072</v>
      </c>
      <c r="J30" s="132">
        <f t="shared" si="19"/>
        <v>0.83452380952380956</v>
      </c>
      <c r="K30" s="132">
        <f t="shared" si="19"/>
        <v>0.9217479674796748</v>
      </c>
      <c r="L30" s="132">
        <f t="shared" si="19"/>
        <v>1.0203412073490814</v>
      </c>
      <c r="M30" s="132">
        <f t="shared" si="19"/>
        <v>1.107360265633647</v>
      </c>
      <c r="N30" s="132">
        <f t="shared" si="19"/>
        <v>1.3338228095937348</v>
      </c>
      <c r="O30" s="133">
        <f>+O28/O29</f>
        <v>0.98915741763961629</v>
      </c>
    </row>
    <row r="31" spans="1:16" s="106" customFormat="1" ht="12.75" customHeight="1">
      <c r="A31" s="164" t="s">
        <v>58</v>
      </c>
      <c r="B31" s="134" t="str">
        <f>B28</f>
        <v>28年度</v>
      </c>
      <c r="C31" s="135">
        <v>2281</v>
      </c>
      <c r="D31" s="136">
        <v>3473</v>
      </c>
      <c r="E31" s="136">
        <v>4817</v>
      </c>
      <c r="F31" s="136">
        <v>5146</v>
      </c>
      <c r="G31" s="136">
        <v>6193</v>
      </c>
      <c r="H31" s="136">
        <v>6619</v>
      </c>
      <c r="I31" s="136">
        <v>5038</v>
      </c>
      <c r="J31" s="136">
        <v>2965</v>
      </c>
      <c r="K31" s="136">
        <v>2611</v>
      </c>
      <c r="L31" s="136">
        <v>2625</v>
      </c>
      <c r="M31" s="136">
        <v>2551</v>
      </c>
      <c r="N31" s="136">
        <v>2489</v>
      </c>
      <c r="O31" s="137">
        <f>SUM(C31:N31)</f>
        <v>46808</v>
      </c>
      <c r="P31" s="122"/>
    </row>
    <row r="32" spans="1:16" s="106" customFormat="1" ht="12.75" customHeight="1">
      <c r="A32" s="164"/>
      <c r="B32" s="123" t="str">
        <f>B29</f>
        <v>27年度</v>
      </c>
      <c r="C32" s="124">
        <v>3115</v>
      </c>
      <c r="D32" s="125">
        <v>3677</v>
      </c>
      <c r="E32" s="125">
        <v>4433</v>
      </c>
      <c r="F32" s="125">
        <v>5784</v>
      </c>
      <c r="G32" s="125">
        <v>6789</v>
      </c>
      <c r="H32" s="125">
        <v>6473</v>
      </c>
      <c r="I32" s="125">
        <v>5287</v>
      </c>
      <c r="J32" s="125">
        <v>3537</v>
      </c>
      <c r="K32" s="125">
        <v>2648</v>
      </c>
      <c r="L32" s="125">
        <v>2381</v>
      </c>
      <c r="M32" s="125">
        <v>2915</v>
      </c>
      <c r="N32" s="125">
        <v>2457</v>
      </c>
      <c r="O32" s="129">
        <f>SUM(C32:N32)</f>
        <v>49496</v>
      </c>
    </row>
    <row r="33" spans="1:16" s="106" customFormat="1" ht="12.75" customHeight="1">
      <c r="A33" s="164"/>
      <c r="B33" s="130" t="s">
        <v>7</v>
      </c>
      <c r="C33" s="131">
        <f t="shared" ref="C33" si="21">+C31/C32</f>
        <v>0.73226324237560192</v>
      </c>
      <c r="D33" s="132">
        <f t="shared" ref="D33:N33" si="22">IF(D32=0,"",+D31/D32)</f>
        <v>0.94451998912156654</v>
      </c>
      <c r="E33" s="132">
        <f t="shared" si="22"/>
        <v>1.08662305436499</v>
      </c>
      <c r="F33" s="132">
        <f t="shared" ref="F33" si="23">IF(F32=0,"",+F31/F32)</f>
        <v>0.88969571230982014</v>
      </c>
      <c r="G33" s="132">
        <f t="shared" si="22"/>
        <v>0.91221092944468996</v>
      </c>
      <c r="H33" s="132">
        <f t="shared" si="22"/>
        <v>1.0225552294144911</v>
      </c>
      <c r="I33" s="132">
        <f t="shared" si="22"/>
        <v>0.95290334783431052</v>
      </c>
      <c r="J33" s="132">
        <f t="shared" si="22"/>
        <v>0.83828102912072378</v>
      </c>
      <c r="K33" s="132">
        <f t="shared" si="22"/>
        <v>0.98602719033232633</v>
      </c>
      <c r="L33" s="132">
        <f t="shared" si="22"/>
        <v>1.1024779504409912</v>
      </c>
      <c r="M33" s="132">
        <f t="shared" si="22"/>
        <v>0.87512864493996567</v>
      </c>
      <c r="N33" s="132">
        <f t="shared" si="22"/>
        <v>1.0130240130240131</v>
      </c>
      <c r="O33" s="138">
        <f>+O31/O32</f>
        <v>0.94569258121868438</v>
      </c>
    </row>
    <row r="34" spans="1:16" s="106" customFormat="1" ht="12.75" customHeight="1">
      <c r="A34" s="166" t="s">
        <v>59</v>
      </c>
      <c r="B34" s="134" t="str">
        <f>B31</f>
        <v>28年度</v>
      </c>
      <c r="C34" s="135">
        <v>21667</v>
      </c>
      <c r="D34" s="136">
        <v>22019</v>
      </c>
      <c r="E34" s="136">
        <v>23898</v>
      </c>
      <c r="F34" s="136">
        <v>26352</v>
      </c>
      <c r="G34" s="136">
        <v>32100</v>
      </c>
      <c r="H34" s="136">
        <v>28247</v>
      </c>
      <c r="I34" s="136">
        <v>28927</v>
      </c>
      <c r="J34" s="136">
        <v>26549</v>
      </c>
      <c r="K34" s="136">
        <v>26101</v>
      </c>
      <c r="L34" s="136">
        <v>24999</v>
      </c>
      <c r="M34" s="136">
        <v>25090</v>
      </c>
      <c r="N34" s="136">
        <v>27662</v>
      </c>
      <c r="O34" s="139">
        <f>SUM(C34:N34)</f>
        <v>313611</v>
      </c>
      <c r="P34" s="122"/>
    </row>
    <row r="35" spans="1:16" s="106" customFormat="1" ht="12.75" customHeight="1">
      <c r="A35" s="164"/>
      <c r="B35" s="123" t="str">
        <f>B32</f>
        <v>27年度</v>
      </c>
      <c r="C35" s="124">
        <v>20398</v>
      </c>
      <c r="D35" s="125">
        <v>21895</v>
      </c>
      <c r="E35" s="125">
        <v>23490</v>
      </c>
      <c r="F35" s="125">
        <v>27117</v>
      </c>
      <c r="G35" s="125">
        <v>33030</v>
      </c>
      <c r="H35" s="125">
        <v>28320</v>
      </c>
      <c r="I35" s="125">
        <v>28129</v>
      </c>
      <c r="J35" s="125">
        <v>27217</v>
      </c>
      <c r="K35" s="125">
        <v>23331</v>
      </c>
      <c r="L35" s="125">
        <v>23507</v>
      </c>
      <c r="M35" s="125">
        <v>23679</v>
      </c>
      <c r="N35" s="125">
        <v>24778</v>
      </c>
      <c r="O35" s="129">
        <f>SUM(C35:N35)</f>
        <v>304891</v>
      </c>
    </row>
    <row r="36" spans="1:16" s="106" customFormat="1" ht="12.75" customHeight="1">
      <c r="A36" s="167"/>
      <c r="B36" s="130" t="s">
        <v>7</v>
      </c>
      <c r="C36" s="131">
        <f t="shared" ref="C36" si="24">+C34/C35</f>
        <v>1.0622119815668203</v>
      </c>
      <c r="D36" s="132">
        <f t="shared" ref="D36:N36" si="25">IF(D35=0,"",+D34/D35)</f>
        <v>1.0056633934688286</v>
      </c>
      <c r="E36" s="132">
        <f t="shared" si="25"/>
        <v>1.0173690932311621</v>
      </c>
      <c r="F36" s="132">
        <f t="shared" ref="F36" si="26">IF(F35=0,"",+F34/F35)</f>
        <v>0.97178891470295392</v>
      </c>
      <c r="G36" s="132">
        <f t="shared" si="25"/>
        <v>0.97184377838328795</v>
      </c>
      <c r="H36" s="132">
        <f t="shared" si="25"/>
        <v>0.99742231638418077</v>
      </c>
      <c r="I36" s="132">
        <f t="shared" si="25"/>
        <v>1.0283692985886452</v>
      </c>
      <c r="J36" s="132">
        <f t="shared" si="25"/>
        <v>0.97545651614799578</v>
      </c>
      <c r="K36" s="132">
        <f t="shared" si="25"/>
        <v>1.1187261583301187</v>
      </c>
      <c r="L36" s="132">
        <f t="shared" si="25"/>
        <v>1.0634704556089676</v>
      </c>
      <c r="M36" s="132">
        <f t="shared" si="25"/>
        <v>1.0595886650618691</v>
      </c>
      <c r="N36" s="132">
        <f t="shared" si="25"/>
        <v>1.1163935749455163</v>
      </c>
      <c r="O36" s="133">
        <f>+O34/O35</f>
        <v>1.0286003850556429</v>
      </c>
    </row>
    <row r="37" spans="1:16" s="106" customFormat="1" ht="12.75" customHeight="1">
      <c r="A37" s="164" t="s">
        <v>60</v>
      </c>
      <c r="B37" s="134" t="str">
        <f>B34</f>
        <v>28年度</v>
      </c>
      <c r="C37" s="316">
        <v>17861</v>
      </c>
      <c r="D37" s="136">
        <v>20579</v>
      </c>
      <c r="E37" s="136">
        <v>21785</v>
      </c>
      <c r="F37" s="136">
        <v>24690</v>
      </c>
      <c r="G37" s="136">
        <v>35907</v>
      </c>
      <c r="H37" s="136">
        <v>27275</v>
      </c>
      <c r="I37" s="136">
        <v>26867</v>
      </c>
      <c r="J37" s="136">
        <v>20401</v>
      </c>
      <c r="K37" s="136">
        <v>19227</v>
      </c>
      <c r="L37" s="136">
        <v>18720</v>
      </c>
      <c r="M37" s="136">
        <v>19876</v>
      </c>
      <c r="N37" s="136">
        <v>19727</v>
      </c>
      <c r="O37" s="137">
        <f>SUM(C37:N37)</f>
        <v>272915</v>
      </c>
      <c r="P37" s="122"/>
    </row>
    <row r="38" spans="1:16" s="106" customFormat="1" ht="12.75" customHeight="1">
      <c r="A38" s="164"/>
      <c r="B38" s="123" t="str">
        <f>B35</f>
        <v>27年度</v>
      </c>
      <c r="C38" s="316">
        <v>15518</v>
      </c>
      <c r="D38" s="125">
        <v>18973</v>
      </c>
      <c r="E38" s="125">
        <v>21283</v>
      </c>
      <c r="F38" s="125">
        <v>26665</v>
      </c>
      <c r="G38" s="125">
        <v>37173</v>
      </c>
      <c r="H38" s="125">
        <v>27557</v>
      </c>
      <c r="I38" s="125">
        <v>25368</v>
      </c>
      <c r="J38" s="125">
        <v>21089</v>
      </c>
      <c r="K38" s="125">
        <v>17342</v>
      </c>
      <c r="L38" s="125">
        <v>16820</v>
      </c>
      <c r="M38" s="125">
        <v>18950</v>
      </c>
      <c r="N38" s="125">
        <v>18111</v>
      </c>
      <c r="O38" s="129">
        <f>SUM(C38:N38)</f>
        <v>264849</v>
      </c>
    </row>
    <row r="39" spans="1:16" s="106" customFormat="1" ht="12.75" customHeight="1">
      <c r="A39" s="164"/>
      <c r="B39" s="130" t="s">
        <v>7</v>
      </c>
      <c r="C39" s="131">
        <f t="shared" ref="C39" si="27">+C37/C38</f>
        <v>1.1509859517979122</v>
      </c>
      <c r="D39" s="132">
        <f t="shared" ref="D39:N39" si="28">IF(D38=0,"",+D37/D38)</f>
        <v>1.084646603067517</v>
      </c>
      <c r="E39" s="132">
        <f t="shared" si="28"/>
        <v>1.0235869003429967</v>
      </c>
      <c r="F39" s="132">
        <f t="shared" ref="F39" si="29">IF(F38=0,"",+F37/F38)</f>
        <v>0.92593287080442532</v>
      </c>
      <c r="G39" s="132">
        <f t="shared" si="28"/>
        <v>0.96594302316197245</v>
      </c>
      <c r="H39" s="132">
        <f t="shared" si="28"/>
        <v>0.98976666545705261</v>
      </c>
      <c r="I39" s="132">
        <f t="shared" si="28"/>
        <v>1.059090192368338</v>
      </c>
      <c r="J39" s="132">
        <f t="shared" si="28"/>
        <v>0.96737635734269045</v>
      </c>
      <c r="K39" s="132">
        <f t="shared" si="28"/>
        <v>1.1086956521739131</v>
      </c>
      <c r="L39" s="132">
        <f t="shared" si="28"/>
        <v>1.112960760998811</v>
      </c>
      <c r="M39" s="132">
        <f t="shared" si="28"/>
        <v>1.0488654353562006</v>
      </c>
      <c r="N39" s="132">
        <f t="shared" si="28"/>
        <v>1.0892275412732593</v>
      </c>
      <c r="O39" s="138">
        <f>+O37/O38</f>
        <v>1.0304550895038305</v>
      </c>
    </row>
    <row r="40" spans="1:16" s="106" customFormat="1" ht="12.75" customHeight="1">
      <c r="A40" s="166" t="s">
        <v>61</v>
      </c>
      <c r="B40" s="134" t="str">
        <f>B37</f>
        <v>28年度</v>
      </c>
      <c r="C40" s="135">
        <v>16939</v>
      </c>
      <c r="D40" s="136">
        <v>19961</v>
      </c>
      <c r="E40" s="136">
        <v>24985</v>
      </c>
      <c r="F40" s="136">
        <v>27642</v>
      </c>
      <c r="G40" s="136">
        <v>37008</v>
      </c>
      <c r="H40" s="136">
        <v>32187</v>
      </c>
      <c r="I40" s="136">
        <v>25354</v>
      </c>
      <c r="J40" s="136">
        <v>19230</v>
      </c>
      <c r="K40" s="136">
        <v>17015</v>
      </c>
      <c r="L40" s="136">
        <v>17488</v>
      </c>
      <c r="M40" s="136">
        <v>23095</v>
      </c>
      <c r="N40" s="136">
        <v>21409</v>
      </c>
      <c r="O40" s="139">
        <f>SUM(C40:N40)</f>
        <v>282313</v>
      </c>
      <c r="P40" s="122"/>
    </row>
    <row r="41" spans="1:16" s="106" customFormat="1" ht="12.75" customHeight="1">
      <c r="A41" s="164"/>
      <c r="B41" s="123" t="str">
        <f>B38</f>
        <v>27年度</v>
      </c>
      <c r="C41" s="124">
        <v>16406</v>
      </c>
      <c r="D41" s="125">
        <v>19725</v>
      </c>
      <c r="E41" s="125">
        <v>25216</v>
      </c>
      <c r="F41" s="125">
        <v>30204</v>
      </c>
      <c r="G41" s="125">
        <v>36482</v>
      </c>
      <c r="H41" s="125">
        <v>32104</v>
      </c>
      <c r="I41" s="125">
        <v>26053</v>
      </c>
      <c r="J41" s="125">
        <v>19821</v>
      </c>
      <c r="K41" s="125">
        <v>16165</v>
      </c>
      <c r="L41" s="125">
        <v>17492</v>
      </c>
      <c r="M41" s="125">
        <v>20740</v>
      </c>
      <c r="N41" s="125">
        <v>18992</v>
      </c>
      <c r="O41" s="129">
        <f>SUM(C41:N41)</f>
        <v>279400</v>
      </c>
    </row>
    <row r="42" spans="1:16" s="106" customFormat="1" ht="12.75" customHeight="1">
      <c r="A42" s="167"/>
      <c r="B42" s="130" t="s">
        <v>7</v>
      </c>
      <c r="C42" s="131">
        <f t="shared" ref="C42" si="30">+C40/C41</f>
        <v>1.0324881141045958</v>
      </c>
      <c r="D42" s="132">
        <f t="shared" ref="D42:N42" si="31">IF(D41=0,"",+D40/D41)</f>
        <v>1.0119645120405576</v>
      </c>
      <c r="E42" s="132">
        <f t="shared" si="31"/>
        <v>0.99083914974619292</v>
      </c>
      <c r="F42" s="132">
        <f t="shared" ref="F42" si="32">IF(F41=0,"",+F40/F41)</f>
        <v>0.91517679777512917</v>
      </c>
      <c r="G42" s="132">
        <f t="shared" si="31"/>
        <v>1.0144180691848035</v>
      </c>
      <c r="H42" s="132">
        <f t="shared" si="31"/>
        <v>1.0025853476202342</v>
      </c>
      <c r="I42" s="132">
        <f t="shared" si="31"/>
        <v>0.97317007638275821</v>
      </c>
      <c r="J42" s="132">
        <f t="shared" si="31"/>
        <v>0.97018313909489939</v>
      </c>
      <c r="K42" s="132">
        <f t="shared" si="31"/>
        <v>1.0525827404887103</v>
      </c>
      <c r="L42" s="132">
        <f t="shared" si="31"/>
        <v>0.99977132403384406</v>
      </c>
      <c r="M42" s="132">
        <f t="shared" si="31"/>
        <v>1.1135486981677918</v>
      </c>
      <c r="N42" s="132">
        <f t="shared" si="31"/>
        <v>1.1272641112047177</v>
      </c>
      <c r="O42" s="133">
        <f>+O40/O41</f>
        <v>1.0104259126700073</v>
      </c>
    </row>
    <row r="43" spans="1:16" s="106" customFormat="1" ht="12.75" customHeight="1">
      <c r="A43" s="164" t="s">
        <v>62</v>
      </c>
      <c r="B43" s="134" t="str">
        <f>B40</f>
        <v>28年度</v>
      </c>
      <c r="C43" s="135">
        <v>2462</v>
      </c>
      <c r="D43" s="136">
        <v>3242</v>
      </c>
      <c r="E43" s="136">
        <v>3640</v>
      </c>
      <c r="F43" s="136">
        <v>3148</v>
      </c>
      <c r="G43" s="136">
        <v>3466</v>
      </c>
      <c r="H43" s="136">
        <v>3766</v>
      </c>
      <c r="I43" s="136">
        <v>3802</v>
      </c>
      <c r="J43" s="136">
        <v>3133</v>
      </c>
      <c r="K43" s="136">
        <v>2591</v>
      </c>
      <c r="L43" s="136">
        <v>2846</v>
      </c>
      <c r="M43" s="136">
        <v>3994</v>
      </c>
      <c r="N43" s="136">
        <v>2997</v>
      </c>
      <c r="O43" s="137">
        <f>SUM(C43:N43)</f>
        <v>39087</v>
      </c>
      <c r="P43" s="122"/>
    </row>
    <row r="44" spans="1:16" s="106" customFormat="1" ht="12.75" customHeight="1">
      <c r="A44" s="164"/>
      <c r="B44" s="123" t="str">
        <f>B41</f>
        <v>27年度</v>
      </c>
      <c r="C44" s="124">
        <v>3033</v>
      </c>
      <c r="D44" s="125">
        <v>3156</v>
      </c>
      <c r="E44" s="125">
        <v>3698</v>
      </c>
      <c r="F44" s="125">
        <v>3509</v>
      </c>
      <c r="G44" s="125">
        <v>4056</v>
      </c>
      <c r="H44" s="125">
        <v>3772</v>
      </c>
      <c r="I44" s="125">
        <v>3654</v>
      </c>
      <c r="J44" s="125">
        <v>3910</v>
      </c>
      <c r="K44" s="125">
        <v>3477</v>
      </c>
      <c r="L44" s="125">
        <v>2677</v>
      </c>
      <c r="M44" s="125">
        <v>3883</v>
      </c>
      <c r="N44" s="125">
        <v>3487</v>
      </c>
      <c r="O44" s="129">
        <f>SUM(C44:N44)</f>
        <v>42312</v>
      </c>
    </row>
    <row r="45" spans="1:16" s="106" customFormat="1" ht="12.75" customHeight="1" thickBot="1">
      <c r="A45" s="164"/>
      <c r="B45" s="142" t="s">
        <v>7</v>
      </c>
      <c r="C45" s="143">
        <f>+C43/C44</f>
        <v>0.81173755357731614</v>
      </c>
      <c r="D45" s="144">
        <f t="shared" ref="D45:N45" si="33">IF(D44=0,"",+D43/D44)</f>
        <v>1.0272496831432192</v>
      </c>
      <c r="E45" s="144">
        <f t="shared" si="33"/>
        <v>0.98431584640346137</v>
      </c>
      <c r="F45" s="144">
        <f t="shared" ref="F45" si="34">IF(F44=0,"",+F43/F44)</f>
        <v>0.89712168709033913</v>
      </c>
      <c r="G45" s="144">
        <f t="shared" si="33"/>
        <v>0.85453648915187375</v>
      </c>
      <c r="H45" s="144">
        <f t="shared" si="33"/>
        <v>0.99840933191940617</v>
      </c>
      <c r="I45" s="144">
        <f t="shared" si="33"/>
        <v>1.0405035577449371</v>
      </c>
      <c r="J45" s="287">
        <f>IF(J44=0,"-",+J43/J44)</f>
        <v>0.80127877237851663</v>
      </c>
      <c r="K45" s="287">
        <f t="shared" ref="K45" si="35">IF(K44=0,"-",+K43/K44)</f>
        <v>0.74518262870290475</v>
      </c>
      <c r="L45" s="287">
        <f>IF(L44=0,"",+L43/L44)</f>
        <v>1.0631303698169592</v>
      </c>
      <c r="M45" s="144">
        <f t="shared" si="33"/>
        <v>1.0285861447334534</v>
      </c>
      <c r="N45" s="144">
        <f t="shared" si="33"/>
        <v>0.85947806137080585</v>
      </c>
      <c r="O45" s="133">
        <f>+O43/O44</f>
        <v>0.92378048780487809</v>
      </c>
    </row>
    <row r="46" spans="1:16" s="106" customFormat="1" ht="12.75" customHeight="1">
      <c r="A46" s="163" t="s">
        <v>63</v>
      </c>
      <c r="B46" s="134" t="str">
        <f>B43</f>
        <v>28年度</v>
      </c>
      <c r="C46" s="148">
        <f t="shared" ref="C46:E47" si="36">SUM(C22,C25,C28,C31,C34,C37,C40,C43)</f>
        <v>143892</v>
      </c>
      <c r="D46" s="262">
        <f t="shared" si="36"/>
        <v>173945</v>
      </c>
      <c r="E46" s="262">
        <f t="shared" si="36"/>
        <v>195624</v>
      </c>
      <c r="F46" s="262">
        <f t="shared" ref="F46:H47" si="37">SUM(F22,F25,F28,F31,F34,F37,F40,F43)</f>
        <v>220119</v>
      </c>
      <c r="G46" s="262">
        <f t="shared" si="37"/>
        <v>265709</v>
      </c>
      <c r="H46" s="262">
        <f t="shared" si="37"/>
        <v>236824</v>
      </c>
      <c r="I46" s="262">
        <f t="shared" ref="I46:L47" si="38">SUM(I22,I25,I28,I31,I34,I37,I40,I43)</f>
        <v>212169</v>
      </c>
      <c r="J46" s="262">
        <f t="shared" si="38"/>
        <v>164055</v>
      </c>
      <c r="K46" s="262">
        <f t="shared" si="38"/>
        <v>163567</v>
      </c>
      <c r="L46" s="262">
        <f t="shared" si="38"/>
        <v>152677</v>
      </c>
      <c r="M46" s="262">
        <f t="shared" ref="M46:O47" si="39">SUM(M22,M25,M28,M31,M34,M37,M40,M43)</f>
        <v>156502</v>
      </c>
      <c r="N46" s="262">
        <f t="shared" si="39"/>
        <v>173375</v>
      </c>
      <c r="O46" s="121">
        <f t="shared" si="39"/>
        <v>2258458</v>
      </c>
    </row>
    <row r="47" spans="1:16" s="106" customFormat="1" ht="12.75" customHeight="1">
      <c r="A47" s="164"/>
      <c r="B47" s="123" t="str">
        <f>B44</f>
        <v>27年度</v>
      </c>
      <c r="C47" s="149">
        <f t="shared" si="36"/>
        <v>137444</v>
      </c>
      <c r="D47" s="263">
        <f t="shared" si="36"/>
        <v>169937</v>
      </c>
      <c r="E47" s="263">
        <f t="shared" si="36"/>
        <v>192781</v>
      </c>
      <c r="F47" s="263">
        <f t="shared" si="37"/>
        <v>225006</v>
      </c>
      <c r="G47" s="263">
        <f t="shared" si="37"/>
        <v>266110</v>
      </c>
      <c r="H47" s="263">
        <f t="shared" si="37"/>
        <v>236173</v>
      </c>
      <c r="I47" s="263">
        <f t="shared" si="38"/>
        <v>216953</v>
      </c>
      <c r="J47" s="263">
        <f t="shared" si="38"/>
        <v>174613</v>
      </c>
      <c r="K47" s="263">
        <f t="shared" si="38"/>
        <v>157364</v>
      </c>
      <c r="L47" s="263">
        <f t="shared" si="38"/>
        <v>149415</v>
      </c>
      <c r="M47" s="263">
        <f t="shared" si="39"/>
        <v>156503</v>
      </c>
      <c r="N47" s="263">
        <f t="shared" si="39"/>
        <v>163890</v>
      </c>
      <c r="O47" s="129">
        <f>SUM(C47:N47)</f>
        <v>2246189</v>
      </c>
    </row>
    <row r="48" spans="1:16" s="106" customFormat="1" ht="12.75" customHeight="1" thickBot="1">
      <c r="A48" s="165"/>
      <c r="B48" s="142" t="s">
        <v>7</v>
      </c>
      <c r="C48" s="145">
        <f t="shared" ref="C48" si="40">+C46/C47</f>
        <v>1.0469136521055848</v>
      </c>
      <c r="D48" s="144">
        <f t="shared" ref="D48:N48" si="41">IF(D47=0,"",+D46/D47)</f>
        <v>1.023585210989955</v>
      </c>
      <c r="E48" s="144">
        <f t="shared" si="41"/>
        <v>1.0147473039355539</v>
      </c>
      <c r="F48" s="144">
        <f t="shared" si="41"/>
        <v>0.97828057918455513</v>
      </c>
      <c r="G48" s="144">
        <f t="shared" si="41"/>
        <v>0.99849310435534178</v>
      </c>
      <c r="H48" s="144">
        <f t="shared" si="41"/>
        <v>1.0027564539553633</v>
      </c>
      <c r="I48" s="144">
        <f t="shared" si="41"/>
        <v>0.97794914105820152</v>
      </c>
      <c r="J48" s="144">
        <f t="shared" si="41"/>
        <v>0.93953485708395135</v>
      </c>
      <c r="K48" s="144">
        <f t="shared" si="41"/>
        <v>1.0394181642561195</v>
      </c>
      <c r="L48" s="144">
        <f t="shared" si="41"/>
        <v>1.0218318107285078</v>
      </c>
      <c r="M48" s="144">
        <f t="shared" si="41"/>
        <v>0.99999361034612755</v>
      </c>
      <c r="N48" s="144">
        <f t="shared" si="41"/>
        <v>1.0578741839038379</v>
      </c>
      <c r="O48" s="146">
        <f>+O46/O47</f>
        <v>1.0054621405411566</v>
      </c>
    </row>
    <row r="49" spans="1:17" s="106" customFormat="1" ht="12.75" customHeight="1">
      <c r="A49" s="163" t="s">
        <v>64</v>
      </c>
      <c r="B49" s="134" t="str">
        <f>B46</f>
        <v>28年度</v>
      </c>
      <c r="C49" s="148">
        <f t="shared" ref="C49:E50" si="42">SUM(,C19,C22,C25,C28,C31,C34,C37,C40,C43)</f>
        <v>777069</v>
      </c>
      <c r="D49" s="262">
        <f t="shared" si="42"/>
        <v>898700</v>
      </c>
      <c r="E49" s="262">
        <f t="shared" si="42"/>
        <v>972525</v>
      </c>
      <c r="F49" s="262">
        <f t="shared" ref="F49:H50" si="43">SUM(,F19,F22,F25,F28,F31,F34,F37,F40,F43)</f>
        <v>1079323</v>
      </c>
      <c r="G49" s="262">
        <f t="shared" si="43"/>
        <v>1172466</v>
      </c>
      <c r="H49" s="262">
        <f t="shared" si="43"/>
        <v>1129097</v>
      </c>
      <c r="I49" s="262">
        <f t="shared" ref="I49:K50" si="44">SUM(,I19,I22,I25,I28,I31,I34,I37,I40,I43)</f>
        <v>1039031</v>
      </c>
      <c r="J49" s="262">
        <f t="shared" si="44"/>
        <v>875610</v>
      </c>
      <c r="K49" s="262">
        <f t="shared" si="44"/>
        <v>848412</v>
      </c>
      <c r="L49" s="262">
        <f t="shared" ref="L49:N50" si="45">SUM(,L19,L22,L25,L28,L31,L34,L37,L40,L43)</f>
        <v>867607</v>
      </c>
      <c r="M49" s="262">
        <f t="shared" si="45"/>
        <v>855959</v>
      </c>
      <c r="N49" s="262">
        <f t="shared" si="45"/>
        <v>961573</v>
      </c>
      <c r="O49" s="121">
        <f>O19+O46</f>
        <v>11477372</v>
      </c>
      <c r="P49" s="122"/>
    </row>
    <row r="50" spans="1:17" s="106" customFormat="1" ht="12.75" customHeight="1">
      <c r="A50" s="164"/>
      <c r="B50" s="123" t="str">
        <f>B47</f>
        <v>27年度</v>
      </c>
      <c r="C50" s="149">
        <f t="shared" si="42"/>
        <v>719795</v>
      </c>
      <c r="D50" s="263">
        <f t="shared" si="42"/>
        <v>893009</v>
      </c>
      <c r="E50" s="263">
        <f t="shared" si="42"/>
        <v>945880</v>
      </c>
      <c r="F50" s="263">
        <f t="shared" si="43"/>
        <v>1054785</v>
      </c>
      <c r="G50" s="263">
        <f t="shared" si="43"/>
        <v>1155264</v>
      </c>
      <c r="H50" s="263">
        <f t="shared" si="43"/>
        <v>1102327</v>
      </c>
      <c r="I50" s="263">
        <f t="shared" si="44"/>
        <v>1034674</v>
      </c>
      <c r="J50" s="263">
        <f t="shared" si="44"/>
        <v>862529</v>
      </c>
      <c r="K50" s="263">
        <f t="shared" si="44"/>
        <v>882888</v>
      </c>
      <c r="L50" s="263">
        <f t="shared" si="45"/>
        <v>831677</v>
      </c>
      <c r="M50" s="263">
        <f t="shared" si="45"/>
        <v>852468</v>
      </c>
      <c r="N50" s="263">
        <f t="shared" si="45"/>
        <v>910306</v>
      </c>
      <c r="O50" s="129">
        <f>SUM(C50:N50)</f>
        <v>11245602</v>
      </c>
    </row>
    <row r="51" spans="1:17" s="106" customFormat="1" ht="12.75" customHeight="1" thickBot="1">
      <c r="A51" s="165"/>
      <c r="B51" s="142" t="s">
        <v>7</v>
      </c>
      <c r="C51" s="145">
        <f t="shared" ref="C51" si="46">+C49/C50</f>
        <v>1.0795698775345759</v>
      </c>
      <c r="D51" s="144">
        <f t="shared" ref="D51:N51" si="47">IF(D50=0,"",+D49/D50)</f>
        <v>1.0063728361080349</v>
      </c>
      <c r="E51" s="144">
        <f t="shared" si="47"/>
        <v>1.0281695352476001</v>
      </c>
      <c r="F51" s="144">
        <f t="shared" si="47"/>
        <v>1.0232635086771238</v>
      </c>
      <c r="G51" s="144">
        <f t="shared" si="47"/>
        <v>1.0148901030413828</v>
      </c>
      <c r="H51" s="144">
        <f t="shared" si="47"/>
        <v>1.0242849898442115</v>
      </c>
      <c r="I51" s="144">
        <f t="shared" si="47"/>
        <v>1.0042109881953156</v>
      </c>
      <c r="J51" s="144">
        <f t="shared" si="47"/>
        <v>1.0151658668867944</v>
      </c>
      <c r="K51" s="144">
        <f t="shared" si="47"/>
        <v>0.96095087938673984</v>
      </c>
      <c r="L51" s="144">
        <f t="shared" si="47"/>
        <v>1.0432018680329023</v>
      </c>
      <c r="M51" s="144">
        <f t="shared" si="47"/>
        <v>1.004095168381687</v>
      </c>
      <c r="N51" s="144">
        <f t="shared" si="47"/>
        <v>1.0563184247934212</v>
      </c>
      <c r="O51" s="146">
        <f>+O49/O50</f>
        <v>1.0206098348492147</v>
      </c>
    </row>
    <row r="52" spans="1:17" ht="12.75" customHeight="1">
      <c r="B52" s="234" t="s">
        <v>88</v>
      </c>
      <c r="P52" s="122"/>
      <c r="Q52" s="150"/>
    </row>
    <row r="74" spans="2:3" ht="12.75" customHeight="1">
      <c r="B74" s="151"/>
      <c r="C74" s="151"/>
    </row>
    <row r="75" spans="2:3" ht="12.75" customHeight="1">
      <c r="B75" s="151"/>
    </row>
    <row r="76" spans="2:3" ht="12.75" customHeight="1">
      <c r="B76" s="151"/>
    </row>
    <row r="77" spans="2:3" ht="12.75" customHeight="1">
      <c r="B77" s="151"/>
    </row>
    <row r="78" spans="2:3" ht="12.75" customHeight="1">
      <c r="B78" s="151"/>
    </row>
    <row r="79" spans="2:3" ht="12.75" customHeight="1">
      <c r="B79" s="151"/>
    </row>
    <row r="80" spans="2:3" ht="12.75" customHeight="1">
      <c r="B80" s="151"/>
    </row>
    <row r="81" spans="2:3" ht="12.75" customHeight="1">
      <c r="B81" s="151"/>
      <c r="C81" s="151"/>
    </row>
    <row r="82" spans="2:3" ht="12.75" customHeight="1">
      <c r="B82" s="151"/>
    </row>
    <row r="83" spans="2:3" ht="12.75" customHeight="1">
      <c r="B83" s="151"/>
    </row>
    <row r="84" spans="2:3" ht="12.75" customHeight="1">
      <c r="B84" s="151"/>
    </row>
  </sheetData>
  <phoneticPr fontId="3"/>
  <pageMargins left="0.75" right="0.68" top="0.87" bottom="0.48" header="0.68" footer="0.39"/>
  <pageSetup paperSize="9" scale="82" orientation="landscape" r:id="rId1"/>
  <headerFooter alignWithMargins="0">
    <oddHeader>&amp;R&amp;20資料２－３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P50"/>
  <sheetViews>
    <sheetView showZeros="0" view="pageBreakPreview" topLeftCell="A7" zoomScale="70" zoomScaleNormal="85" zoomScaleSheetLayoutView="70" workbookViewId="0">
      <selection activeCell="M36" sqref="M36"/>
    </sheetView>
  </sheetViews>
  <sheetFormatPr defaultRowHeight="13.5"/>
  <cols>
    <col min="1" max="1" width="3" style="5" customWidth="1"/>
    <col min="2" max="2" width="11.75" style="5" customWidth="1"/>
    <col min="3" max="14" width="9.5" style="5" customWidth="1"/>
    <col min="15" max="15" width="11" style="5" customWidth="1"/>
    <col min="16" max="16" width="10.5" style="5" hidden="1" customWidth="1"/>
    <col min="17" max="18" width="1.5" style="5" customWidth="1"/>
    <col min="19" max="16384" width="9" style="5"/>
  </cols>
  <sheetData>
    <row r="1" spans="2:15" s="1" customFormat="1" ht="33" customHeight="1">
      <c r="B1" s="171" t="s">
        <v>129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>
      <c r="B11" s="2"/>
      <c r="C11" s="3"/>
      <c r="D11" s="3"/>
      <c r="E11" s="3"/>
      <c r="F11" s="3">
        <v>63867</v>
      </c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>
      <c r="B16" s="2"/>
      <c r="C16" s="3"/>
      <c r="D16" s="3"/>
      <c r="E16" s="3"/>
      <c r="F16" s="3">
        <v>36770</v>
      </c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>
      <c r="B17" s="2"/>
      <c r="C17" s="3"/>
      <c r="D17" s="3"/>
      <c r="E17" s="3"/>
      <c r="F17" s="3">
        <v>38881</v>
      </c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>
      <c r="B18" s="2"/>
      <c r="C18" s="3"/>
      <c r="D18" s="3"/>
      <c r="E18" s="3"/>
      <c r="F18" s="3"/>
      <c r="G18" s="275"/>
      <c r="H18" s="276"/>
      <c r="I18" s="3"/>
      <c r="J18" s="3"/>
      <c r="K18" s="3"/>
      <c r="L18" s="3"/>
      <c r="M18" s="3"/>
      <c r="N18" s="3"/>
      <c r="O18" s="3"/>
    </row>
    <row r="19" spans="2:16" s="1" customFormat="1">
      <c r="B19" s="2"/>
      <c r="C19" s="3"/>
      <c r="D19" s="3"/>
      <c r="E19" s="3"/>
      <c r="F19" s="3">
        <v>829779</v>
      </c>
      <c r="G19" s="3"/>
      <c r="H19" s="3"/>
      <c r="I19" s="3"/>
      <c r="J19" s="3"/>
      <c r="K19" s="3"/>
      <c r="L19" s="3"/>
      <c r="M19" s="3"/>
      <c r="N19" s="3"/>
      <c r="O19" s="3"/>
    </row>
    <row r="20" spans="2:16" s="1" customFormat="1">
      <c r="B20" s="2"/>
      <c r="C20" s="3"/>
      <c r="D20" s="3"/>
      <c r="E20" s="3"/>
      <c r="F20" s="3">
        <v>795254</v>
      </c>
      <c r="G20" s="3"/>
      <c r="H20" s="3"/>
      <c r="I20" s="3"/>
      <c r="J20" s="3"/>
      <c r="K20" s="3"/>
      <c r="L20" s="3"/>
      <c r="M20" s="3"/>
      <c r="N20" s="3"/>
      <c r="O20" s="3"/>
    </row>
    <row r="21" spans="2:16" s="1" customFormat="1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6" s="1" customFormat="1">
      <c r="B22" s="2"/>
      <c r="C22" s="3"/>
      <c r="D22" s="3"/>
      <c r="E22" s="3"/>
      <c r="F22" s="3">
        <v>67928</v>
      </c>
      <c r="G22" s="3"/>
      <c r="H22" s="3"/>
      <c r="I22" s="3"/>
      <c r="J22" s="3"/>
      <c r="K22" s="3"/>
      <c r="L22" s="3"/>
      <c r="M22" s="3"/>
      <c r="N22" s="3"/>
      <c r="O22" s="3"/>
    </row>
    <row r="23" spans="2:16" s="1" customFormat="1">
      <c r="B23" s="2"/>
      <c r="C23" s="3"/>
      <c r="D23" s="3"/>
      <c r="E23" s="3"/>
      <c r="F23" s="3">
        <v>64560</v>
      </c>
      <c r="G23" s="3"/>
      <c r="H23" s="3"/>
      <c r="I23" s="3"/>
      <c r="J23" s="3"/>
      <c r="K23" s="3"/>
      <c r="L23" s="3"/>
      <c r="M23" s="3"/>
      <c r="N23" s="3"/>
      <c r="O23" s="3"/>
    </row>
    <row r="24" spans="2:16" s="1" customFormat="1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6" s="1" customFormat="1">
      <c r="B25" s="2"/>
      <c r="C25" s="3"/>
      <c r="D25" s="3"/>
      <c r="E25" s="3"/>
      <c r="F25" s="3">
        <v>54213</v>
      </c>
      <c r="G25" s="3"/>
      <c r="H25" s="3"/>
      <c r="I25" s="3"/>
      <c r="J25" s="3"/>
      <c r="K25" s="3"/>
      <c r="L25" s="3"/>
      <c r="M25" s="3"/>
      <c r="N25" s="3"/>
      <c r="O25" s="3"/>
    </row>
    <row r="26" spans="2:16" s="1" customFormat="1">
      <c r="B26" s="2"/>
      <c r="C26" s="3"/>
      <c r="D26" s="3"/>
      <c r="E26" s="3"/>
      <c r="F26" s="3">
        <v>52259</v>
      </c>
      <c r="G26" s="3"/>
      <c r="H26" s="3"/>
      <c r="I26" s="3"/>
      <c r="J26" s="3"/>
      <c r="K26" s="3"/>
      <c r="L26" s="3"/>
      <c r="M26" s="3"/>
      <c r="N26" s="3"/>
      <c r="O26" s="3"/>
    </row>
    <row r="27" spans="2:16" s="1" customFormat="1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6" s="1" customFormat="1">
      <c r="B28" s="2"/>
      <c r="C28" s="3"/>
      <c r="D28" s="3"/>
      <c r="E28" s="3"/>
      <c r="F28" s="3">
        <v>9586</v>
      </c>
      <c r="G28" s="3"/>
      <c r="H28" s="3"/>
      <c r="I28" s="3"/>
      <c r="J28" s="3"/>
      <c r="K28" s="3"/>
      <c r="L28" s="3"/>
      <c r="M28" s="3"/>
      <c r="N28" s="3"/>
      <c r="O28" s="3"/>
    </row>
    <row r="29" spans="2:16" s="1" customFormat="1">
      <c r="B29" s="2"/>
      <c r="C29" s="3"/>
      <c r="D29" s="3"/>
      <c r="E29" s="3"/>
      <c r="F29" s="3">
        <v>9971</v>
      </c>
      <c r="G29" s="3"/>
      <c r="H29" s="3"/>
      <c r="I29" s="3"/>
      <c r="J29" s="3"/>
      <c r="K29" s="3"/>
      <c r="L29" s="3"/>
      <c r="M29" s="3"/>
      <c r="N29" s="3"/>
      <c r="O29" s="3"/>
    </row>
    <row r="30" spans="2:16" s="7" customFormat="1" ht="28.5" customHeight="1">
      <c r="O30" s="8" t="s">
        <v>65</v>
      </c>
    </row>
    <row r="31" spans="2:16" s="9" customFormat="1" ht="20.25" customHeight="1">
      <c r="B31" s="11" t="s">
        <v>67</v>
      </c>
      <c r="C31" s="11" t="s">
        <v>9</v>
      </c>
      <c r="D31" s="11" t="s">
        <v>10</v>
      </c>
      <c r="E31" s="11" t="s">
        <v>11</v>
      </c>
      <c r="F31" s="11" t="s">
        <v>12</v>
      </c>
      <c r="G31" s="11" t="s">
        <v>13</v>
      </c>
      <c r="H31" s="11" t="s">
        <v>14</v>
      </c>
      <c r="I31" s="11" t="s">
        <v>15</v>
      </c>
      <c r="J31" s="11" t="s">
        <v>16</v>
      </c>
      <c r="K31" s="11" t="s">
        <v>17</v>
      </c>
      <c r="L31" s="11" t="s">
        <v>18</v>
      </c>
      <c r="M31" s="11" t="s">
        <v>19</v>
      </c>
      <c r="N31" s="11" t="s">
        <v>20</v>
      </c>
      <c r="O31" s="11" t="s">
        <v>66</v>
      </c>
      <c r="P31" s="288" t="str">
        <f>合計!P19</f>
        <v>4～2月計</v>
      </c>
    </row>
    <row r="32" spans="2:16" s="9" customFormat="1" ht="20.25" customHeight="1">
      <c r="B32" s="11" t="s">
        <v>103</v>
      </c>
      <c r="C32" s="14">
        <v>674.32</v>
      </c>
      <c r="D32" s="12">
        <v>841.34799999999996</v>
      </c>
      <c r="E32" s="12">
        <v>931.99099999999999</v>
      </c>
      <c r="F32" s="12">
        <v>993.91</v>
      </c>
      <c r="G32" s="12">
        <v>1149.7550000000001</v>
      </c>
      <c r="H32" s="12">
        <v>1063.8050000000001</v>
      </c>
      <c r="I32" s="12">
        <v>984.78399999999999</v>
      </c>
      <c r="J32" s="12">
        <v>809.53599999999994</v>
      </c>
      <c r="K32" s="12">
        <v>812.33100000000002</v>
      </c>
      <c r="L32" s="12">
        <v>760.28499999999997</v>
      </c>
      <c r="M32" s="12">
        <v>752.42200000000003</v>
      </c>
      <c r="N32" s="12">
        <v>868.75</v>
      </c>
      <c r="O32" s="12">
        <f t="shared" ref="O32" si="0">SUM(C32:N32)</f>
        <v>10643.237000000001</v>
      </c>
      <c r="P32" s="12">
        <f>SUM(C32:M32)</f>
        <v>9774.487000000001</v>
      </c>
    </row>
    <row r="33" spans="2:16" s="9" customFormat="1" ht="20.25" customHeight="1">
      <c r="B33" s="11" t="s">
        <v>107</v>
      </c>
      <c r="C33" s="14">
        <v>683.803</v>
      </c>
      <c r="D33" s="12">
        <v>846.52700000000004</v>
      </c>
      <c r="E33" s="12">
        <v>915.51800000000003</v>
      </c>
      <c r="F33" s="12">
        <v>1013.5940000000001</v>
      </c>
      <c r="G33" s="12">
        <v>1144.9839999999999</v>
      </c>
      <c r="H33" s="12">
        <v>1065.165</v>
      </c>
      <c r="I33" s="12">
        <v>987.73699999999997</v>
      </c>
      <c r="J33" s="12">
        <v>828.08</v>
      </c>
      <c r="K33" s="12">
        <v>818.30200000000002</v>
      </c>
      <c r="L33" s="12">
        <v>764.726</v>
      </c>
      <c r="M33" s="12">
        <v>813.28899999999999</v>
      </c>
      <c r="N33" s="12">
        <v>876.26</v>
      </c>
      <c r="O33" s="12">
        <f>SUM(C33:N33)</f>
        <v>10757.985000000001</v>
      </c>
      <c r="P33" s="12">
        <f t="shared" ref="P33:P35" si="1">SUM(C33:M33)</f>
        <v>9881.7250000000004</v>
      </c>
    </row>
    <row r="34" spans="2:16" s="9" customFormat="1" ht="20.25" customHeight="1">
      <c r="B34" s="11" t="s">
        <v>108</v>
      </c>
      <c r="C34" s="14">
        <v>719.79499999999996</v>
      </c>
      <c r="D34" s="12">
        <v>893.00900000000001</v>
      </c>
      <c r="E34" s="12">
        <v>945.88</v>
      </c>
      <c r="F34" s="12">
        <v>1054.7850000000001</v>
      </c>
      <c r="G34" s="12">
        <v>1155.2639999999999</v>
      </c>
      <c r="H34" s="12">
        <v>1102.327</v>
      </c>
      <c r="I34" s="12">
        <v>1034.674</v>
      </c>
      <c r="J34" s="12">
        <v>862.529</v>
      </c>
      <c r="K34" s="12">
        <v>882.88800000000003</v>
      </c>
      <c r="L34" s="12">
        <v>831.67700000000002</v>
      </c>
      <c r="M34" s="12">
        <v>852.46799999999996</v>
      </c>
      <c r="N34" s="12">
        <v>910.30600000000004</v>
      </c>
      <c r="O34" s="12">
        <f>SUM(C34:N34)</f>
        <v>11245.602000000003</v>
      </c>
      <c r="P34" s="12">
        <f t="shared" si="1"/>
        <v>10335.296000000002</v>
      </c>
    </row>
    <row r="35" spans="2:16" s="9" customFormat="1" ht="20.25" customHeight="1">
      <c r="B35" s="11" t="s">
        <v>128</v>
      </c>
      <c r="C35" s="14">
        <v>777.06899999999996</v>
      </c>
      <c r="D35" s="12">
        <v>898.7</v>
      </c>
      <c r="E35" s="12">
        <v>972.52499999999998</v>
      </c>
      <c r="F35" s="12">
        <v>1079.3230000000001</v>
      </c>
      <c r="G35" s="12">
        <v>1172.4659999999999</v>
      </c>
      <c r="H35" s="12">
        <v>1129.097</v>
      </c>
      <c r="I35" s="12">
        <v>1039.0309999999999</v>
      </c>
      <c r="J35" s="12">
        <v>875.61</v>
      </c>
      <c r="K35" s="12">
        <v>848.41200000000003</v>
      </c>
      <c r="L35" s="12">
        <v>867.60699999999997</v>
      </c>
      <c r="M35" s="12">
        <v>855.95899999999995</v>
      </c>
      <c r="N35" s="12">
        <v>961.57299999999998</v>
      </c>
      <c r="O35" s="12">
        <f>SUM(C35:N35)</f>
        <v>11477.372000000001</v>
      </c>
      <c r="P35" s="12">
        <f t="shared" si="1"/>
        <v>10515.799000000001</v>
      </c>
    </row>
    <row r="36" spans="2:16" s="7" customFormat="1" ht="17.25" customHeight="1">
      <c r="C36" s="234" t="s">
        <v>88</v>
      </c>
    </row>
    <row r="37" spans="2:16" s="7" customFormat="1" ht="14.25"/>
    <row r="38" spans="2:16" s="7" customFormat="1" ht="14.25"/>
    <row r="46" spans="2:16"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</row>
    <row r="47" spans="2:16"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</row>
    <row r="49" spans="4:14"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</row>
    <row r="50" spans="4:14"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</row>
  </sheetData>
  <phoneticPr fontId="3"/>
  <pageMargins left="0.86614173228346458" right="0.74803149606299213" top="0.78740157480314965" bottom="0" header="0.51181102362204722" footer="0.51181102362204722"/>
  <pageSetup paperSize="9" scale="85" orientation="landscape" r:id="rId1"/>
  <headerFooter alignWithMargins="0">
    <oddHeader>&amp;R&amp;20資料２－４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P50"/>
  <sheetViews>
    <sheetView showZeros="0" view="pageBreakPreview" topLeftCell="A4" zoomScale="70" zoomScaleNormal="85" zoomScaleSheetLayoutView="70" workbookViewId="0">
      <selection activeCell="N21" sqref="N21"/>
    </sheetView>
  </sheetViews>
  <sheetFormatPr defaultRowHeight="13.5"/>
  <cols>
    <col min="1" max="1" width="5.125" style="5" customWidth="1"/>
    <col min="2" max="2" width="11.75" style="5" customWidth="1"/>
    <col min="3" max="14" width="9.625" style="5" customWidth="1"/>
    <col min="15" max="15" width="9" style="5" customWidth="1"/>
    <col min="16" max="16" width="9.75" style="5" hidden="1" customWidth="1"/>
    <col min="17" max="17" width="1.5" style="5" customWidth="1"/>
    <col min="18" max="18" width="1.875" style="5" customWidth="1"/>
    <col min="19" max="16384" width="9" style="5"/>
  </cols>
  <sheetData>
    <row r="1" spans="2:15" s="1" customFormat="1" ht="30.75" customHeight="1">
      <c r="B1" s="171" t="s">
        <v>130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 ht="27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7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7.75" customHeigh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7.75" customHeigh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7.7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7.75" customHeigh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7.75" customHeigh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7.7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7.75" customHeigh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7.75" customHeight="1">
      <c r="B11" s="2"/>
      <c r="C11" s="3"/>
      <c r="D11" s="3"/>
      <c r="E11" s="3"/>
      <c r="F11" s="3">
        <v>63867</v>
      </c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7.7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7.75" customHeigh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7.75" customHeigh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7.7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5" customFormat="1" ht="27.75" customHeight="1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8" t="s">
        <v>65</v>
      </c>
    </row>
    <row r="17" spans="2:16" s="9" customFormat="1" ht="19.5" customHeight="1">
      <c r="B17" s="11" t="s">
        <v>68</v>
      </c>
      <c r="C17" s="11" t="s">
        <v>9</v>
      </c>
      <c r="D17" s="11" t="s">
        <v>10</v>
      </c>
      <c r="E17" s="11" t="s">
        <v>11</v>
      </c>
      <c r="F17" s="11" t="s">
        <v>12</v>
      </c>
      <c r="G17" s="11" t="s">
        <v>13</v>
      </c>
      <c r="H17" s="11" t="s">
        <v>14</v>
      </c>
      <c r="I17" s="11" t="s">
        <v>15</v>
      </c>
      <c r="J17" s="11" t="s">
        <v>16</v>
      </c>
      <c r="K17" s="11" t="s">
        <v>17</v>
      </c>
      <c r="L17" s="11" t="s">
        <v>18</v>
      </c>
      <c r="M17" s="11" t="s">
        <v>19</v>
      </c>
      <c r="N17" s="11" t="s">
        <v>20</v>
      </c>
      <c r="O17" s="11" t="s">
        <v>66</v>
      </c>
      <c r="P17" s="288" t="str">
        <f>合計!P19</f>
        <v>4～2月計</v>
      </c>
    </row>
    <row r="18" spans="2:16" s="9" customFormat="1" ht="22.5" customHeight="1">
      <c r="B18" s="11" t="s">
        <v>103</v>
      </c>
      <c r="C18" s="12">
        <v>46.7</v>
      </c>
      <c r="D18" s="12">
        <v>74.2</v>
      </c>
      <c r="E18" s="12">
        <v>72.099999999999994</v>
      </c>
      <c r="F18" s="12">
        <v>80.599999999999994</v>
      </c>
      <c r="G18" s="12">
        <v>103.8</v>
      </c>
      <c r="H18" s="12">
        <v>71.7</v>
      </c>
      <c r="I18" s="12">
        <v>63.3</v>
      </c>
      <c r="J18" s="12">
        <v>49.3</v>
      </c>
      <c r="K18" s="12">
        <v>56.6</v>
      </c>
      <c r="L18" s="12">
        <v>44.5</v>
      </c>
      <c r="M18" s="12">
        <v>40.1</v>
      </c>
      <c r="N18" s="12">
        <v>53.5</v>
      </c>
      <c r="O18" s="12">
        <f t="shared" ref="O18:O20" si="0">SUM(C18:N18)</f>
        <v>756.4</v>
      </c>
      <c r="P18" s="12">
        <f t="shared" ref="P18:P20" si="1">SUM(C18:M18)</f>
        <v>702.9</v>
      </c>
    </row>
    <row r="19" spans="2:16" s="9" customFormat="1" ht="22.5" customHeight="1">
      <c r="B19" s="11" t="s">
        <v>107</v>
      </c>
      <c r="C19" s="12">
        <v>42.3</v>
      </c>
      <c r="D19" s="12">
        <v>69.5</v>
      </c>
      <c r="E19" s="12">
        <v>65.8</v>
      </c>
      <c r="F19" s="12">
        <v>66.3</v>
      </c>
      <c r="G19" s="12">
        <v>93.8</v>
      </c>
      <c r="H19" s="12">
        <v>71.400000000000006</v>
      </c>
      <c r="I19" s="12">
        <v>59.3</v>
      </c>
      <c r="J19" s="12">
        <v>50</v>
      </c>
      <c r="K19" s="12">
        <v>54.1</v>
      </c>
      <c r="L19" s="12">
        <v>45.4</v>
      </c>
      <c r="M19" s="12">
        <v>46.6</v>
      </c>
      <c r="N19" s="12">
        <v>49</v>
      </c>
      <c r="O19" s="12">
        <f t="shared" si="0"/>
        <v>713.50000000000011</v>
      </c>
      <c r="P19" s="12">
        <f t="shared" si="1"/>
        <v>664.50000000000011</v>
      </c>
    </row>
    <row r="20" spans="2:16" s="9" customFormat="1" ht="22.5" customHeight="1">
      <c r="B20" s="11" t="s">
        <v>108</v>
      </c>
      <c r="C20" s="12">
        <v>42.8</v>
      </c>
      <c r="D20" s="12">
        <v>63.3</v>
      </c>
      <c r="E20" s="12">
        <v>66.400000000000006</v>
      </c>
      <c r="F20" s="12">
        <v>66.900000000000006</v>
      </c>
      <c r="G20" s="12">
        <v>93.1</v>
      </c>
      <c r="H20" s="12">
        <v>72</v>
      </c>
      <c r="I20" s="12">
        <v>55.4</v>
      </c>
      <c r="J20" s="12">
        <v>49.7</v>
      </c>
      <c r="K20" s="12">
        <v>54.4</v>
      </c>
      <c r="L20" s="12">
        <v>42.9</v>
      </c>
      <c r="M20" s="12">
        <v>42.8</v>
      </c>
      <c r="N20" s="12">
        <v>62</v>
      </c>
      <c r="O20" s="12">
        <f t="shared" si="0"/>
        <v>711.69999999999993</v>
      </c>
      <c r="P20" s="12">
        <f t="shared" si="1"/>
        <v>649.69999999999993</v>
      </c>
    </row>
    <row r="21" spans="2:16" s="9" customFormat="1" ht="22.5" customHeight="1">
      <c r="B21" s="11" t="s">
        <v>120</v>
      </c>
      <c r="C21" s="12">
        <v>86</v>
      </c>
      <c r="D21" s="12">
        <v>117</v>
      </c>
      <c r="E21" s="12">
        <v>124</v>
      </c>
      <c r="F21" s="12">
        <v>123</v>
      </c>
      <c r="G21" s="12">
        <v>154</v>
      </c>
      <c r="H21" s="12">
        <v>122</v>
      </c>
      <c r="I21" s="12">
        <v>109</v>
      </c>
      <c r="J21" s="12">
        <v>75</v>
      </c>
      <c r="K21" s="12">
        <v>81</v>
      </c>
      <c r="L21" s="12">
        <v>53</v>
      </c>
      <c r="M21" s="12">
        <v>49</v>
      </c>
      <c r="N21" s="12">
        <v>59</v>
      </c>
      <c r="O21" s="12">
        <v>1153</v>
      </c>
      <c r="P21" s="12">
        <f>SUM(C21:M21)</f>
        <v>1093</v>
      </c>
    </row>
    <row r="22" spans="2:16" s="7" customFormat="1" ht="10.5" customHeight="1">
      <c r="C22" s="234" t="s">
        <v>88</v>
      </c>
    </row>
    <row r="23" spans="2:16">
      <c r="C23" s="329" t="s">
        <v>135</v>
      </c>
    </row>
    <row r="46" spans="4:14"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</row>
    <row r="47" spans="4:14"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</row>
    <row r="49" spans="4:14"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</row>
    <row r="50" spans="4:14"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</row>
  </sheetData>
  <phoneticPr fontId="3"/>
  <pageMargins left="0.78740157480314965" right="0" top="0.98425196850393704" bottom="0" header="0.51181102362204722" footer="0.51181102362204722"/>
  <pageSetup paperSize="9" scale="88" orientation="landscape" r:id="rId1"/>
  <headerFooter alignWithMargins="0">
    <oddHeader>&amp;R&amp;20資料２－５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50"/>
  <sheetViews>
    <sheetView showZeros="0" view="pageBreakPreview" topLeftCell="B4" zoomScale="70" zoomScaleNormal="85" zoomScaleSheetLayoutView="70" workbookViewId="0">
      <selection activeCell="N26" sqref="N26"/>
    </sheetView>
  </sheetViews>
  <sheetFormatPr defaultRowHeight="13.5"/>
  <cols>
    <col min="1" max="1" width="5.125" style="5" customWidth="1"/>
    <col min="2" max="2" width="11.875" style="5" customWidth="1"/>
    <col min="3" max="14" width="9.125" style="5" customWidth="1"/>
    <col min="15" max="15" width="9.625" style="5" customWidth="1"/>
    <col min="16" max="16" width="10.75" style="5" hidden="1" customWidth="1"/>
    <col min="17" max="17" width="1.5" style="5" customWidth="1"/>
    <col min="18" max="24" width="9.75" style="5" customWidth="1"/>
    <col min="25" max="16384" width="9" style="5"/>
  </cols>
  <sheetData>
    <row r="1" spans="2:15" s="1" customFormat="1" ht="30.75" customHeight="1">
      <c r="B1" s="171" t="s">
        <v>131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 ht="20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0.2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0.25" customHeigh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0.25" customHeigh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0.2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0.25" customHeigh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0.25" customHeigh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0.2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0.25" customHeigh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0.25" customHeight="1">
      <c r="B11" s="2"/>
      <c r="C11" s="3"/>
      <c r="D11" s="3"/>
      <c r="E11" s="3"/>
      <c r="F11" s="3">
        <v>63867</v>
      </c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0.2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0.25" customHeigh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0.25" customHeigh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0.2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 ht="20.25" customHeight="1">
      <c r="B16" s="2"/>
      <c r="C16" s="3"/>
      <c r="D16" s="3"/>
      <c r="E16" s="3"/>
      <c r="F16" s="3">
        <v>36770</v>
      </c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 ht="20.25" customHeight="1">
      <c r="B17" s="2"/>
      <c r="C17" s="3"/>
      <c r="D17" s="3"/>
      <c r="E17" s="3"/>
      <c r="F17" s="3">
        <v>38881</v>
      </c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 ht="20.25" customHeight="1">
      <c r="B18" s="2"/>
      <c r="C18" s="3"/>
      <c r="D18" s="3"/>
      <c r="E18" s="3"/>
      <c r="F18" s="3"/>
      <c r="G18" s="275"/>
      <c r="H18" s="276"/>
      <c r="I18" s="3"/>
      <c r="J18" s="3"/>
      <c r="K18" s="3"/>
      <c r="L18" s="3"/>
      <c r="M18" s="3"/>
      <c r="N18" s="3"/>
      <c r="O18" s="3"/>
    </row>
    <row r="19" spans="2:16" s="1" customFormat="1" ht="20.25" customHeight="1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6" s="7" customFormat="1" ht="19.5" customHeight="1">
      <c r="O20" s="8" t="s">
        <v>65</v>
      </c>
    </row>
    <row r="21" spans="2:16" s="9" customFormat="1" ht="18.75" customHeight="1">
      <c r="B21" s="11" t="s">
        <v>69</v>
      </c>
      <c r="C21" s="11" t="s">
        <v>9</v>
      </c>
      <c r="D21" s="11" t="s">
        <v>10</v>
      </c>
      <c r="E21" s="11" t="s">
        <v>11</v>
      </c>
      <c r="F21" s="11" t="s">
        <v>12</v>
      </c>
      <c r="G21" s="11" t="s">
        <v>13</v>
      </c>
      <c r="H21" s="11" t="s">
        <v>14</v>
      </c>
      <c r="I21" s="11" t="s">
        <v>15</v>
      </c>
      <c r="J21" s="11" t="s">
        <v>16</v>
      </c>
      <c r="K21" s="11" t="s">
        <v>17</v>
      </c>
      <c r="L21" s="11" t="s">
        <v>18</v>
      </c>
      <c r="M21" s="11" t="s">
        <v>19</v>
      </c>
      <c r="N21" s="11" t="s">
        <v>20</v>
      </c>
      <c r="O21" s="11" t="s">
        <v>66</v>
      </c>
      <c r="P21" s="288" t="str">
        <f>合計!P19</f>
        <v>4～2月計</v>
      </c>
    </row>
    <row r="22" spans="2:16" s="9" customFormat="1" ht="20.25" customHeight="1">
      <c r="B22" s="11" t="s">
        <v>103</v>
      </c>
      <c r="C22" s="12">
        <v>63.161999999999999</v>
      </c>
      <c r="D22" s="12">
        <v>74.504000000000005</v>
      </c>
      <c r="E22" s="12">
        <v>73.724000000000004</v>
      </c>
      <c r="F22" s="12">
        <v>107.18300000000001</v>
      </c>
      <c r="G22" s="12">
        <v>169.29300000000001</v>
      </c>
      <c r="H22" s="12">
        <v>82.35</v>
      </c>
      <c r="I22" s="12">
        <v>63.939</v>
      </c>
      <c r="J22" s="13">
        <v>48.290999999999997</v>
      </c>
      <c r="K22" s="13">
        <v>57.292000000000002</v>
      </c>
      <c r="L22" s="12">
        <v>40.363999999999997</v>
      </c>
      <c r="M22" s="12">
        <v>34.915999999999997</v>
      </c>
      <c r="N22" s="12">
        <v>53.7</v>
      </c>
      <c r="O22" s="12">
        <f t="shared" ref="O22:O24" si="0">SUM(C22:N22)</f>
        <v>868.71800000000007</v>
      </c>
      <c r="P22" s="12">
        <f t="shared" ref="P22:P24" si="1">SUM(C22:M22)</f>
        <v>815.01800000000003</v>
      </c>
    </row>
    <row r="23" spans="2:16" s="9" customFormat="1" ht="20.25" customHeight="1">
      <c r="B23" s="11" t="s">
        <v>107</v>
      </c>
      <c r="C23" s="12">
        <v>59.63</v>
      </c>
      <c r="D23" s="12">
        <v>75.468999999999994</v>
      </c>
      <c r="E23" s="12">
        <v>71.361999999999995</v>
      </c>
      <c r="F23" s="12">
        <v>99.965999999999994</v>
      </c>
      <c r="G23" s="12">
        <v>156.88999999999999</v>
      </c>
      <c r="H23" s="12">
        <v>79.584000000000003</v>
      </c>
      <c r="I23" s="12">
        <v>63.713000000000001</v>
      </c>
      <c r="J23" s="13">
        <v>49.350999999999999</v>
      </c>
      <c r="K23" s="13">
        <v>55.335000000000001</v>
      </c>
      <c r="L23" s="12">
        <v>38.365000000000002</v>
      </c>
      <c r="M23" s="12">
        <v>34.923000000000002</v>
      </c>
      <c r="N23" s="12">
        <v>51.636000000000003</v>
      </c>
      <c r="O23" s="12">
        <f t="shared" si="0"/>
        <v>836.22399999999993</v>
      </c>
      <c r="P23" s="12">
        <f t="shared" si="1"/>
        <v>784.58799999999997</v>
      </c>
    </row>
    <row r="24" spans="2:16" s="9" customFormat="1" ht="20.25" customHeight="1">
      <c r="B24" s="11" t="s">
        <v>108</v>
      </c>
      <c r="C24" s="12">
        <v>59.567999999999998</v>
      </c>
      <c r="D24" s="12">
        <v>78.525999999999996</v>
      </c>
      <c r="E24" s="12">
        <v>70.78</v>
      </c>
      <c r="F24" s="12">
        <v>99.644999999999996</v>
      </c>
      <c r="G24" s="12">
        <v>155.511</v>
      </c>
      <c r="H24" s="12">
        <v>96.516000000000005</v>
      </c>
      <c r="I24" s="12">
        <v>64.188000000000002</v>
      </c>
      <c r="J24" s="13">
        <v>47.194000000000003</v>
      </c>
      <c r="K24" s="13">
        <v>56.829000000000001</v>
      </c>
      <c r="L24" s="12">
        <v>39.037999999999997</v>
      </c>
      <c r="M24" s="12">
        <v>38.481000000000002</v>
      </c>
      <c r="N24" s="12">
        <v>59.322000000000003</v>
      </c>
      <c r="O24" s="12">
        <f t="shared" si="0"/>
        <v>865.59799999999984</v>
      </c>
      <c r="P24" s="12">
        <f t="shared" si="1"/>
        <v>806.27599999999984</v>
      </c>
    </row>
    <row r="25" spans="2:16" s="9" customFormat="1" ht="20.25" customHeight="1">
      <c r="B25" s="11" t="s">
        <v>120</v>
      </c>
      <c r="C25" s="12">
        <v>71.661000000000001</v>
      </c>
      <c r="D25" s="12">
        <v>82.466999999999999</v>
      </c>
      <c r="E25" s="12">
        <v>70.772999999999996</v>
      </c>
      <c r="F25" s="12">
        <v>100.596</v>
      </c>
      <c r="G25" s="12">
        <v>149.47300000000001</v>
      </c>
      <c r="H25" s="12">
        <v>81.254999999999995</v>
      </c>
      <c r="I25" s="12">
        <v>66.242999999999995</v>
      </c>
      <c r="J25" s="13">
        <v>48.203000000000003</v>
      </c>
      <c r="K25" s="13">
        <v>57.847999999999999</v>
      </c>
      <c r="L25" s="12">
        <v>39.993000000000002</v>
      </c>
      <c r="M25" s="12">
        <v>39.103999999999999</v>
      </c>
      <c r="N25" s="12">
        <v>62.942</v>
      </c>
      <c r="O25" s="12">
        <f t="shared" ref="O25" si="2">SUM(C25:N25)</f>
        <v>870.55799999999988</v>
      </c>
      <c r="P25" s="12">
        <f>SUM(C25:M25)</f>
        <v>807.61599999999987</v>
      </c>
    </row>
    <row r="26" spans="2:16" s="7" customFormat="1" ht="14.25" customHeight="1">
      <c r="C26" s="234" t="s">
        <v>88</v>
      </c>
      <c r="D26" s="157"/>
      <c r="E26" s="157"/>
      <c r="F26" s="157"/>
      <c r="G26" s="158"/>
      <c r="H26" s="158"/>
      <c r="I26" s="158"/>
      <c r="J26" s="158"/>
    </row>
    <row r="27" spans="2:16" s="7" customFormat="1" ht="14.25"/>
    <row r="28" spans="2:16" s="7" customFormat="1" ht="14.25"/>
    <row r="29" spans="2:16" s="7" customFormat="1" ht="14.25"/>
    <row r="46" spans="4:14"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</row>
    <row r="47" spans="4:14"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</row>
    <row r="49" spans="4:14"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</row>
    <row r="50" spans="4:14"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</row>
  </sheetData>
  <phoneticPr fontId="3"/>
  <pageMargins left="0.59055118110236227" right="0" top="0.98425196850393704" bottom="0" header="0.6" footer="0.51181102362204722"/>
  <pageSetup paperSize="9" scale="95" orientation="landscape" r:id="rId1"/>
  <headerFooter alignWithMargins="0">
    <oddHeader>&amp;R&amp;20資料２－６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N50"/>
  <sheetViews>
    <sheetView view="pageBreakPreview" topLeftCell="A4" zoomScale="70" zoomScaleNormal="75" zoomScaleSheetLayoutView="70" workbookViewId="0">
      <selection activeCell="F20" sqref="F20"/>
    </sheetView>
  </sheetViews>
  <sheetFormatPr defaultRowHeight="13.5"/>
  <cols>
    <col min="1" max="1" width="2" style="18" customWidth="1"/>
    <col min="2" max="10" width="16.625" style="18" customWidth="1"/>
    <col min="11" max="16384" width="9" style="18"/>
  </cols>
  <sheetData>
    <row r="1" spans="2:10" ht="17.25" customHeight="1">
      <c r="C1" s="19"/>
      <c r="D1" s="19"/>
      <c r="G1" s="19"/>
      <c r="H1" s="19"/>
      <c r="J1" s="20"/>
    </row>
    <row r="2" spans="2:10" ht="31.5" customHeight="1">
      <c r="B2" s="172" t="s">
        <v>132</v>
      </c>
      <c r="C2" s="173"/>
      <c r="D2" s="173"/>
      <c r="E2" s="173"/>
      <c r="F2" s="173"/>
      <c r="G2" s="173"/>
      <c r="H2" s="173"/>
      <c r="I2" s="173"/>
      <c r="J2" s="173"/>
    </row>
    <row r="3" spans="2:10" ht="22.5" customHeight="1" thickBot="1">
      <c r="B3" s="21"/>
      <c r="C3" s="22"/>
      <c r="D3" s="22"/>
      <c r="E3" s="21"/>
      <c r="F3" s="21"/>
      <c r="G3" s="22"/>
      <c r="H3" s="22"/>
      <c r="J3" s="23" t="s">
        <v>47</v>
      </c>
    </row>
    <row r="4" spans="2:10" ht="31.5" customHeight="1">
      <c r="B4" s="174"/>
      <c r="C4" s="334" t="s">
        <v>70</v>
      </c>
      <c r="D4" s="335"/>
      <c r="E4" s="335"/>
      <c r="F4" s="336"/>
      <c r="G4" s="334" t="s">
        <v>71</v>
      </c>
      <c r="H4" s="335"/>
      <c r="I4" s="335"/>
      <c r="J4" s="336"/>
    </row>
    <row r="5" spans="2:10" ht="31.5" customHeight="1" thickBot="1">
      <c r="B5" s="175"/>
      <c r="C5" s="24" t="s">
        <v>117</v>
      </c>
      <c r="D5" s="25" t="s">
        <v>108</v>
      </c>
      <c r="E5" s="26" t="s">
        <v>72</v>
      </c>
      <c r="F5" s="27" t="s">
        <v>73</v>
      </c>
      <c r="G5" s="24" t="s">
        <v>117</v>
      </c>
      <c r="H5" s="25" t="s">
        <v>108</v>
      </c>
      <c r="I5" s="28" t="s">
        <v>72</v>
      </c>
      <c r="J5" s="29" t="s">
        <v>73</v>
      </c>
    </row>
    <row r="6" spans="2:10" s="30" customFormat="1" ht="31.5" customHeight="1">
      <c r="B6" s="31" t="s">
        <v>9</v>
      </c>
      <c r="C6" s="32">
        <v>525616</v>
      </c>
      <c r="D6" s="33">
        <v>513417</v>
      </c>
      <c r="E6" s="34">
        <f t="shared" ref="E6" si="0">C6/D6</f>
        <v>1.0237604130755311</v>
      </c>
      <c r="F6" s="35">
        <f>IF(C6=0,"",C6-D6)</f>
        <v>12199</v>
      </c>
      <c r="G6" s="36">
        <v>777069</v>
      </c>
      <c r="H6" s="37">
        <v>719795</v>
      </c>
      <c r="I6" s="34">
        <f t="shared" ref="I6" si="1">G6/H6</f>
        <v>1.0795698775345759</v>
      </c>
      <c r="J6" s="229">
        <f>IF(G6=0,"",G6-H6)</f>
        <v>57274</v>
      </c>
    </row>
    <row r="7" spans="2:10" s="30" customFormat="1" ht="31.5" customHeight="1">
      <c r="B7" s="38" t="s">
        <v>10</v>
      </c>
      <c r="C7" s="39">
        <v>473542</v>
      </c>
      <c r="D7" s="40">
        <v>474485</v>
      </c>
      <c r="E7" s="41">
        <f>IF(C7=0,"",C7/D7)</f>
        <v>0.99801258206265742</v>
      </c>
      <c r="F7" s="42">
        <f>IF(C7=0,"",C7-D7)</f>
        <v>-943</v>
      </c>
      <c r="G7" s="39">
        <v>898700</v>
      </c>
      <c r="H7" s="40">
        <v>893009</v>
      </c>
      <c r="I7" s="41">
        <f>IF(G7=0,"",G7/H7)</f>
        <v>1.0063728361080349</v>
      </c>
      <c r="J7" s="43">
        <f>IF(G7=0,"",G7-H7)</f>
        <v>5691</v>
      </c>
    </row>
    <row r="8" spans="2:10" s="30" customFormat="1" ht="31.5" customHeight="1">
      <c r="B8" s="38" t="s">
        <v>11</v>
      </c>
      <c r="C8" s="39">
        <v>498310</v>
      </c>
      <c r="D8" s="40">
        <v>454586</v>
      </c>
      <c r="E8" s="41">
        <f t="shared" ref="E8:E17" si="2">IF(C8=0,"",C8/D8)</f>
        <v>1.0961842203675431</v>
      </c>
      <c r="F8" s="42">
        <f t="shared" ref="F8:F17" si="3">IF(C8=0,"",C8-D8)</f>
        <v>43724</v>
      </c>
      <c r="G8" s="39">
        <v>972525</v>
      </c>
      <c r="H8" s="40">
        <v>945880</v>
      </c>
      <c r="I8" s="41">
        <f t="shared" ref="I8:I17" si="4">IF(G8=0,"",G8/H8)</f>
        <v>1.0281695352476001</v>
      </c>
      <c r="J8" s="43">
        <f t="shared" ref="J8:J17" si="5">IF(G8=0,"",G8-H8)</f>
        <v>26645</v>
      </c>
    </row>
    <row r="9" spans="2:10" s="30" customFormat="1" ht="31.5" customHeight="1">
      <c r="B9" s="38" t="s">
        <v>12</v>
      </c>
      <c r="C9" s="39">
        <v>584756</v>
      </c>
      <c r="D9" s="40">
        <v>551955</v>
      </c>
      <c r="E9" s="41">
        <f t="shared" si="2"/>
        <v>1.0594269460372676</v>
      </c>
      <c r="F9" s="42">
        <f t="shared" si="3"/>
        <v>32801</v>
      </c>
      <c r="G9" s="300">
        <f>来道者輸送実績!C10</f>
        <v>1079323</v>
      </c>
      <c r="H9" s="301">
        <f>来道者輸送実績!D10</f>
        <v>1054785</v>
      </c>
      <c r="I9" s="41">
        <f t="shared" si="4"/>
        <v>1.0232635086771238</v>
      </c>
      <c r="J9" s="43">
        <f t="shared" si="5"/>
        <v>24538</v>
      </c>
    </row>
    <row r="10" spans="2:10" s="30" customFormat="1" ht="31.5" customHeight="1">
      <c r="B10" s="38" t="s">
        <v>13</v>
      </c>
      <c r="C10" s="39">
        <v>708906</v>
      </c>
      <c r="D10" s="40">
        <v>645057</v>
      </c>
      <c r="E10" s="41">
        <f t="shared" si="2"/>
        <v>1.0989819504322873</v>
      </c>
      <c r="F10" s="42">
        <f t="shared" si="3"/>
        <v>63849</v>
      </c>
      <c r="G10" s="300">
        <f>来道者輸送実績!C11</f>
        <v>1172466</v>
      </c>
      <c r="H10" s="301">
        <f>来道者輸送実績!D11</f>
        <v>1155264</v>
      </c>
      <c r="I10" s="41">
        <f t="shared" si="4"/>
        <v>1.0148901030413828</v>
      </c>
      <c r="J10" s="43">
        <f t="shared" si="5"/>
        <v>17202</v>
      </c>
    </row>
    <row r="11" spans="2:10" s="30" customFormat="1" ht="31.5" customHeight="1">
      <c r="B11" s="38" t="s">
        <v>14</v>
      </c>
      <c r="C11" s="39">
        <v>598550</v>
      </c>
      <c r="D11" s="40">
        <v>575447</v>
      </c>
      <c r="E11" s="41">
        <f t="shared" si="2"/>
        <v>1.0401479197910495</v>
      </c>
      <c r="F11" s="42">
        <f t="shared" si="3"/>
        <v>23103</v>
      </c>
      <c r="G11" s="300">
        <f>来道者輸送実績!C12</f>
        <v>1129097</v>
      </c>
      <c r="H11" s="301">
        <f>来道者輸送実績!D12</f>
        <v>1102327</v>
      </c>
      <c r="I11" s="41">
        <f t="shared" si="4"/>
        <v>1.0242849898442115</v>
      </c>
      <c r="J11" s="43">
        <f t="shared" si="5"/>
        <v>26770</v>
      </c>
    </row>
    <row r="12" spans="2:10" s="30" customFormat="1" ht="31.5" customHeight="1">
      <c r="B12" s="38" t="s">
        <v>15</v>
      </c>
      <c r="C12" s="44">
        <v>587175</v>
      </c>
      <c r="D12" s="45">
        <v>562918</v>
      </c>
      <c r="E12" s="41">
        <f t="shared" si="2"/>
        <v>1.0430915337580251</v>
      </c>
      <c r="F12" s="42">
        <f t="shared" si="3"/>
        <v>24257</v>
      </c>
      <c r="G12" s="302">
        <f>来道者輸送実績!C13</f>
        <v>1039031</v>
      </c>
      <c r="H12" s="303">
        <f>来道者輸送実績!D13</f>
        <v>1034674</v>
      </c>
      <c r="I12" s="41">
        <f t="shared" si="4"/>
        <v>1.0042109881953156</v>
      </c>
      <c r="J12" s="43">
        <f t="shared" si="5"/>
        <v>4357</v>
      </c>
    </row>
    <row r="13" spans="2:10" s="30" customFormat="1" ht="31.5" customHeight="1">
      <c r="B13" s="38" t="s">
        <v>16</v>
      </c>
      <c r="C13" s="44">
        <v>559365</v>
      </c>
      <c r="D13" s="45">
        <v>522230</v>
      </c>
      <c r="E13" s="41">
        <f t="shared" si="2"/>
        <v>1.0711085154050897</v>
      </c>
      <c r="F13" s="42">
        <f t="shared" si="3"/>
        <v>37135</v>
      </c>
      <c r="G13" s="302">
        <f>来道者輸送実績!C14</f>
        <v>875610</v>
      </c>
      <c r="H13" s="303">
        <f>来道者輸送実績!D14</f>
        <v>862529</v>
      </c>
      <c r="I13" s="41">
        <f t="shared" si="4"/>
        <v>1.0151658668867944</v>
      </c>
      <c r="J13" s="43">
        <f t="shared" si="5"/>
        <v>13081</v>
      </c>
    </row>
    <row r="14" spans="2:10" s="30" customFormat="1" ht="31.5" customHeight="1">
      <c r="B14" s="38" t="s">
        <v>17</v>
      </c>
      <c r="C14" s="44">
        <v>546247</v>
      </c>
      <c r="D14" s="45">
        <v>495559</v>
      </c>
      <c r="E14" s="41">
        <f t="shared" si="2"/>
        <v>1.1022844908477094</v>
      </c>
      <c r="F14" s="43">
        <f t="shared" si="3"/>
        <v>50688</v>
      </c>
      <c r="G14" s="302">
        <f>来道者輸送実績!C15</f>
        <v>848412</v>
      </c>
      <c r="H14" s="303">
        <f>来道者輸送実績!D15</f>
        <v>882888</v>
      </c>
      <c r="I14" s="41">
        <f t="shared" si="4"/>
        <v>0.96095087938673984</v>
      </c>
      <c r="J14" s="43">
        <f t="shared" si="5"/>
        <v>-34476</v>
      </c>
    </row>
    <row r="15" spans="2:10" s="30" customFormat="1" ht="31.5" customHeight="1">
      <c r="B15" s="38" t="s">
        <v>18</v>
      </c>
      <c r="C15" s="44">
        <v>521421</v>
      </c>
      <c r="D15" s="45">
        <v>478404</v>
      </c>
      <c r="E15" s="41">
        <f t="shared" si="2"/>
        <v>1.0899177264404143</v>
      </c>
      <c r="F15" s="43">
        <f t="shared" si="3"/>
        <v>43017</v>
      </c>
      <c r="G15" s="302">
        <f>来道者輸送実績!C16</f>
        <v>867607</v>
      </c>
      <c r="H15" s="303">
        <f>来道者輸送実績!D16</f>
        <v>831677</v>
      </c>
      <c r="I15" s="41">
        <f t="shared" si="4"/>
        <v>1.0432018680329023</v>
      </c>
      <c r="J15" s="43">
        <f t="shared" si="5"/>
        <v>35930</v>
      </c>
    </row>
    <row r="16" spans="2:10" s="30" customFormat="1" ht="31.5" customHeight="1">
      <c r="B16" s="38" t="s">
        <v>19</v>
      </c>
      <c r="C16" s="44">
        <v>503444</v>
      </c>
      <c r="D16" s="45">
        <v>480433</v>
      </c>
      <c r="E16" s="41">
        <f t="shared" si="2"/>
        <v>1.047896376810086</v>
      </c>
      <c r="F16" s="43">
        <f t="shared" si="3"/>
        <v>23011</v>
      </c>
      <c r="G16" s="302">
        <f>来道者輸送実績!C17</f>
        <v>855959</v>
      </c>
      <c r="H16" s="303">
        <f>来道者輸送実績!D17</f>
        <v>852468</v>
      </c>
      <c r="I16" s="41">
        <f t="shared" si="4"/>
        <v>1.004095168381687</v>
      </c>
      <c r="J16" s="43">
        <f t="shared" si="5"/>
        <v>3491</v>
      </c>
    </row>
    <row r="17" spans="2:10" ht="31.5" customHeight="1" thickBot="1">
      <c r="B17" s="46" t="s">
        <v>20</v>
      </c>
      <c r="C17" s="227">
        <v>633534</v>
      </c>
      <c r="D17" s="261">
        <v>576695</v>
      </c>
      <c r="E17" s="41">
        <f t="shared" si="2"/>
        <v>1.0985598973460842</v>
      </c>
      <c r="F17" s="226">
        <f t="shared" si="3"/>
        <v>56839</v>
      </c>
      <c r="G17" s="304">
        <f>来道者輸送実績!C18</f>
        <v>961573</v>
      </c>
      <c r="H17" s="305">
        <f>来道者輸送実績!D18</f>
        <v>910306</v>
      </c>
      <c r="I17" s="41">
        <f t="shared" si="4"/>
        <v>1.0563184247934212</v>
      </c>
      <c r="J17" s="230">
        <f t="shared" si="5"/>
        <v>51267</v>
      </c>
    </row>
    <row r="18" spans="2:10" ht="31.5" customHeight="1" thickBot="1">
      <c r="B18" s="47" t="s">
        <v>34</v>
      </c>
      <c r="C18" s="48">
        <f>SUM(C6:C17)</f>
        <v>6740866</v>
      </c>
      <c r="D18" s="48">
        <f>SUM(D6:D17)</f>
        <v>6331186</v>
      </c>
      <c r="E18" s="228">
        <f>IF(PRODUCT(C6:C17)=0,"-",C18/D18)</f>
        <v>1.0647082552937159</v>
      </c>
      <c r="F18" s="230">
        <f>IF(PRODUCT(C6:C17)=0,"-",C18-D18)</f>
        <v>409680</v>
      </c>
      <c r="G18" s="272">
        <f t="shared" ref="G18" si="6">SUM(G6:G17)</f>
        <v>11477372</v>
      </c>
      <c r="H18" s="48">
        <f t="shared" ref="H18" si="7">SUM(H6:H17)</f>
        <v>11245602</v>
      </c>
      <c r="I18" s="228">
        <f>IF(PRODUCT(G6:G17)=0,"-",G18/H18)</f>
        <v>1.0206098348492147</v>
      </c>
      <c r="J18" s="230">
        <f>IF(PRODUCT(G6:G17)=0,"-",G18-H18)</f>
        <v>231770</v>
      </c>
    </row>
    <row r="19" spans="2:10" ht="14.25" customHeight="1">
      <c r="C19" s="235" t="s">
        <v>86</v>
      </c>
      <c r="D19" s="49"/>
      <c r="E19" s="49"/>
      <c r="F19" s="49"/>
      <c r="G19" s="49"/>
      <c r="I19" s="49"/>
      <c r="J19" s="49"/>
    </row>
    <row r="20" spans="2:10" ht="15.75" customHeight="1">
      <c r="C20" s="234" t="s">
        <v>88</v>
      </c>
    </row>
    <row r="46" spans="4:14"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</row>
    <row r="47" spans="4:14"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</row>
    <row r="49" spans="4:14"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</row>
    <row r="50" spans="4:14"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</row>
  </sheetData>
  <mergeCells count="2">
    <mergeCell ref="C4:F4"/>
    <mergeCell ref="G4:J4"/>
  </mergeCells>
  <phoneticPr fontId="3"/>
  <pageMargins left="0.6" right="0.53" top="1.1399999999999999" bottom="0.62" header="0.84" footer="0.43"/>
  <pageSetup paperSize="9" scale="89" orientation="landscape" r:id="rId1"/>
  <headerFooter alignWithMargins="0">
    <oddHeader>&amp;R&amp;20資料２－７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合計</vt:lpstr>
      <vt:lpstr>直接入国外国人の推移（北海道）</vt:lpstr>
      <vt:lpstr>来道者輸送実績</vt:lpstr>
      <vt:lpstr>発地空港別来道者数</vt:lpstr>
      <vt:lpstr>着地空港別来道者数 </vt:lpstr>
      <vt:lpstr>航空機</vt:lpstr>
      <vt:lpstr>ＪＲ</vt:lpstr>
      <vt:lpstr>フェリー</vt:lpstr>
      <vt:lpstr>北海道と沖縄県の輸送実績</vt:lpstr>
      <vt:lpstr>訪日外国人の推移（全国）</vt:lpstr>
      <vt:lpstr>ＪＲ!Print_Area</vt:lpstr>
      <vt:lpstr>フェリー!Print_Area</vt:lpstr>
      <vt:lpstr>航空機!Print_Area</vt:lpstr>
      <vt:lpstr>合計!Print_Area</vt:lpstr>
      <vt:lpstr>'着地空港別来道者数 '!Print_Area</vt:lpstr>
      <vt:lpstr>'直接入国外国人の推移（北海道）'!Print_Area</vt:lpstr>
      <vt:lpstr>発地空港別来道者数!Print_Area</vt:lpstr>
      <vt:lpstr>'訪日外国人の推移（全国）'!Print_Area</vt:lpstr>
      <vt:lpstr>北海道と沖縄県の輸送実績!Print_Area</vt:lpstr>
      <vt:lpstr>来道者輸送実績!Print_Area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046516</dc:creator>
  <cp:lastModifiedBy>観光局</cp:lastModifiedBy>
  <cp:lastPrinted>2017-04-27T08:12:49Z</cp:lastPrinted>
  <dcterms:created xsi:type="dcterms:W3CDTF">2011-09-21T08:36:18Z</dcterms:created>
  <dcterms:modified xsi:type="dcterms:W3CDTF">2017-04-27T08:22:20Z</dcterms:modified>
</cp:coreProperties>
</file>