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6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7.xml" ContentType="application/vnd.openxmlformats-officedocument.drawing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6516\Desktop\"/>
    </mc:Choice>
  </mc:AlternateContent>
  <bookViews>
    <workbookView xWindow="-120" yWindow="165" windowWidth="15480" windowHeight="6525" tabRatio="843"/>
  </bookViews>
  <sheets>
    <sheet name="合計" sheetId="4" r:id="rId1"/>
    <sheet name="直接入国外国人の推移（北海道）" sheetId="9" r:id="rId2"/>
    <sheet name="来道者輸送実績" sheetId="1" r:id="rId3"/>
    <sheet name="発地空港別来道者数" sheetId="2" r:id="rId4"/>
    <sheet name="着地空港別来道者数 " sheetId="3" r:id="rId5"/>
    <sheet name="航空機" sheetId="5" r:id="rId6"/>
    <sheet name="ＪＲ" sheetId="6" r:id="rId7"/>
    <sheet name="フェリー" sheetId="7" r:id="rId8"/>
    <sheet name="北海道と沖縄県の輸送実績" sheetId="8" r:id="rId9"/>
    <sheet name="訪日外国人の推移（全国）" sheetId="13" r:id="rId10"/>
  </sheets>
  <definedNames>
    <definedName name="_xlnm.Print_Area" localSheetId="6">ＪＲ!$A$1:$P$22</definedName>
    <definedName name="_xlnm.Print_Area" localSheetId="7">フェリー!$A$1:$O$27</definedName>
    <definedName name="_xlnm.Print_Area" localSheetId="5">航空機!$A$1:$O$37</definedName>
    <definedName name="_xlnm.Print_Area" localSheetId="0">合計!$A$1:$Q$28</definedName>
    <definedName name="_xlnm.Print_Area" localSheetId="4">'着地空港別来道者数 '!$A$1:$O$52</definedName>
    <definedName name="_xlnm.Print_Area" localSheetId="1">'直接入国外国人の推移（北海道）'!$A$1:$P$42</definedName>
    <definedName name="_xlnm.Print_Area" localSheetId="3">発地空港別来道者数!$A$1:$O$28</definedName>
    <definedName name="_xlnm.Print_Area" localSheetId="9">'訪日外国人の推移（全国）'!$A$1:$AO$69</definedName>
    <definedName name="_xlnm.Print_Area" localSheetId="8">北海道と沖縄県の輸送実績!$A$1:$J$20</definedName>
    <definedName name="_xlnm.Print_Area" localSheetId="2">来道者輸送実績!$A$1:$R$21</definedName>
  </definedNames>
  <calcPr calcId="152511"/>
</workbook>
</file>

<file path=xl/calcChain.xml><?xml version="1.0" encoding="utf-8"?>
<calcChain xmlns="http://schemas.openxmlformats.org/spreadsheetml/2006/main">
  <c r="AN78" i="13" l="1"/>
  <c r="AN79" i="13"/>
  <c r="AN80" i="13"/>
  <c r="AN81" i="13"/>
  <c r="AN82" i="13"/>
  <c r="AN83" i="13"/>
  <c r="AN84" i="13"/>
  <c r="AN85" i="13"/>
  <c r="AN12" i="13"/>
  <c r="AN77" i="13" s="1"/>
  <c r="O25" i="4" l="1"/>
  <c r="O27" i="4"/>
  <c r="N27" i="4"/>
  <c r="O26" i="2" l="1"/>
  <c r="O34" i="9"/>
  <c r="O35" i="9"/>
  <c r="O36" i="9"/>
  <c r="O33" i="9"/>
  <c r="P21" i="4"/>
  <c r="P22" i="4"/>
  <c r="P23" i="4"/>
  <c r="P20" i="4"/>
  <c r="M27" i="4"/>
  <c r="AM86" i="13" l="1"/>
  <c r="AM77" i="13"/>
  <c r="AM78" i="13"/>
  <c r="AM79" i="13"/>
  <c r="AM80" i="13"/>
  <c r="AM81" i="13"/>
  <c r="AM82" i="13"/>
  <c r="AM83" i="13"/>
  <c r="AM84" i="13"/>
  <c r="AM85" i="13"/>
  <c r="AM76" i="13"/>
  <c r="AM12" i="13"/>
  <c r="L40" i="9"/>
  <c r="O20" i="4" l="1"/>
  <c r="O21" i="4"/>
  <c r="O26" i="4" s="1"/>
  <c r="O22" i="4"/>
  <c r="K40" i="9" l="1"/>
  <c r="L27" i="4" l="1"/>
  <c r="AL78" i="13" l="1"/>
  <c r="AL79" i="13"/>
  <c r="AL80" i="13"/>
  <c r="AL81" i="13"/>
  <c r="AL82" i="13"/>
  <c r="AL83" i="13"/>
  <c r="AL84" i="13"/>
  <c r="AL85" i="13"/>
  <c r="AL12" i="13" l="1"/>
  <c r="AL77" i="13" s="1"/>
  <c r="J40" i="9"/>
  <c r="AK86" i="13" l="1"/>
  <c r="AK78" i="13"/>
  <c r="AK79" i="13"/>
  <c r="AK80" i="13"/>
  <c r="AK81" i="13"/>
  <c r="AK82" i="13"/>
  <c r="AK83" i="13"/>
  <c r="AK84" i="13"/>
  <c r="AK85" i="13"/>
  <c r="AK76" i="13"/>
  <c r="AK12" i="13"/>
  <c r="AK77" i="13" s="1"/>
  <c r="I40" i="9" l="1"/>
  <c r="H40" i="9" l="1"/>
  <c r="J27" i="4" l="1"/>
  <c r="AO86" i="13" l="1"/>
  <c r="AJ86" i="13"/>
  <c r="AI86" i="13"/>
  <c r="AH86" i="13"/>
  <c r="AG86" i="13"/>
  <c r="AF86" i="13"/>
  <c r="AE86" i="13"/>
  <c r="AD86" i="13"/>
  <c r="AC86" i="13"/>
  <c r="AB86" i="13"/>
  <c r="AA86" i="13"/>
  <c r="Y86" i="13"/>
  <c r="X86" i="13"/>
  <c r="W86" i="13"/>
  <c r="V86" i="13"/>
  <c r="U86" i="13"/>
  <c r="T86" i="13"/>
  <c r="S86" i="13"/>
  <c r="R86" i="13"/>
  <c r="Q86" i="13"/>
  <c r="P86" i="13"/>
  <c r="O86" i="13"/>
  <c r="M86" i="13"/>
  <c r="L86" i="13"/>
  <c r="K86" i="13"/>
  <c r="J86" i="13"/>
  <c r="I86" i="13"/>
  <c r="H86" i="13"/>
  <c r="G86" i="13"/>
  <c r="F86" i="13"/>
  <c r="E86" i="13"/>
  <c r="D86" i="13"/>
  <c r="C86" i="13"/>
  <c r="A86" i="13"/>
  <c r="AO85" i="13"/>
  <c r="AJ85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AO84" i="13"/>
  <c r="AJ84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A84" i="13"/>
  <c r="AO83" i="13"/>
  <c r="AJ83" i="13"/>
  <c r="AI83" i="13"/>
  <c r="AH83" i="13"/>
  <c r="AG83" i="13"/>
  <c r="AF83" i="13"/>
  <c r="AE83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83" i="13"/>
  <c r="AO82" i="13"/>
  <c r="AJ82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A82" i="13"/>
  <c r="AO81" i="13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B81" i="13"/>
  <c r="A81" i="13"/>
  <c r="AO80" i="13"/>
  <c r="AJ80" i="13"/>
  <c r="AI80" i="13"/>
  <c r="AH80" i="13"/>
  <c r="AG80" i="13"/>
  <c r="AF80" i="13"/>
  <c r="AE80" i="13"/>
  <c r="AD80" i="13"/>
  <c r="AC80" i="13"/>
  <c r="AB80" i="13"/>
  <c r="AA80" i="13"/>
  <c r="Z80" i="13"/>
  <c r="Y80" i="13"/>
  <c r="X80" i="13"/>
  <c r="W80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B80" i="13"/>
  <c r="A80" i="13"/>
  <c r="AO79" i="13"/>
  <c r="AJ79" i="13"/>
  <c r="AI79" i="13"/>
  <c r="AH79" i="13"/>
  <c r="AG79" i="13"/>
  <c r="AF79" i="13"/>
  <c r="AE79" i="13"/>
  <c r="AD79" i="13"/>
  <c r="AC79" i="13"/>
  <c r="AB79" i="13"/>
  <c r="AA79" i="13"/>
  <c r="Z79" i="13"/>
  <c r="Y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B79" i="13"/>
  <c r="A79" i="13"/>
  <c r="AO78" i="13"/>
  <c r="AJ78" i="13"/>
  <c r="AI78" i="13"/>
  <c r="AH78" i="13"/>
  <c r="AG78" i="13"/>
  <c r="AF78" i="13"/>
  <c r="AE78" i="13"/>
  <c r="AD78" i="13"/>
  <c r="AC78" i="13"/>
  <c r="AB78" i="13"/>
  <c r="AA78" i="13"/>
  <c r="Z78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B78" i="13"/>
  <c r="A78" i="13"/>
  <c r="AO77" i="13"/>
  <c r="A77" i="13"/>
  <c r="AJ76" i="13"/>
  <c r="AI76" i="13"/>
  <c r="AH76" i="13"/>
  <c r="AG76" i="13"/>
  <c r="AF76" i="13"/>
  <c r="AE76" i="13"/>
  <c r="AD76" i="13"/>
  <c r="AC76" i="13"/>
  <c r="AB76" i="13"/>
  <c r="AA76" i="13"/>
  <c r="Y76" i="13"/>
  <c r="X76" i="13"/>
  <c r="W76" i="13"/>
  <c r="V76" i="13"/>
  <c r="U76" i="13"/>
  <c r="T76" i="13"/>
  <c r="S76" i="13"/>
  <c r="R76" i="13"/>
  <c r="Q76" i="13"/>
  <c r="P76" i="13"/>
  <c r="O76" i="13"/>
  <c r="M76" i="13"/>
  <c r="L76" i="13"/>
  <c r="K76" i="13"/>
  <c r="J76" i="13"/>
  <c r="I76" i="13"/>
  <c r="H76" i="13"/>
  <c r="G76" i="13"/>
  <c r="F76" i="13"/>
  <c r="E76" i="13"/>
  <c r="D76" i="13"/>
  <c r="C76" i="13"/>
  <c r="AP13" i="13"/>
  <c r="AJ12" i="13"/>
  <c r="AJ77" i="13" s="1"/>
  <c r="AI12" i="13"/>
  <c r="AI77" i="13" s="1"/>
  <c r="AH12" i="13"/>
  <c r="AH77" i="13" s="1"/>
  <c r="AG12" i="13"/>
  <c r="AG77" i="13" s="1"/>
  <c r="AF12" i="13"/>
  <c r="AF77" i="13" s="1"/>
  <c r="AE12" i="13"/>
  <c r="AE77" i="13" s="1"/>
  <c r="AD12" i="13"/>
  <c r="AD77" i="13" s="1"/>
  <c r="AC12" i="13"/>
  <c r="AC77" i="13" s="1"/>
  <c r="AB12" i="13"/>
  <c r="AB77" i="13" s="1"/>
  <c r="AA12" i="13"/>
  <c r="AA77" i="13" s="1"/>
  <c r="Z12" i="13"/>
  <c r="Z77" i="13" s="1"/>
  <c r="Y12" i="13"/>
  <c r="Y77" i="13" s="1"/>
  <c r="X12" i="13"/>
  <c r="X77" i="13" s="1"/>
  <c r="W12" i="13"/>
  <c r="W77" i="13" s="1"/>
  <c r="V12" i="13"/>
  <c r="V77" i="13" s="1"/>
  <c r="U12" i="13"/>
  <c r="U77" i="13" s="1"/>
  <c r="T12" i="13"/>
  <c r="T77" i="13" s="1"/>
  <c r="S12" i="13"/>
  <c r="S77" i="13" s="1"/>
  <c r="R12" i="13"/>
  <c r="R77" i="13" s="1"/>
  <c r="Q12" i="13"/>
  <c r="Q77" i="13" s="1"/>
  <c r="P12" i="13"/>
  <c r="P77" i="13" s="1"/>
  <c r="O12" i="13"/>
  <c r="O77" i="13" s="1"/>
  <c r="N12" i="13"/>
  <c r="N77" i="13" s="1"/>
  <c r="M12" i="13"/>
  <c r="M77" i="13" s="1"/>
  <c r="L12" i="13"/>
  <c r="L77" i="13" s="1"/>
  <c r="K12" i="13"/>
  <c r="K77" i="13" s="1"/>
  <c r="J12" i="13"/>
  <c r="J77" i="13" s="1"/>
  <c r="I12" i="13"/>
  <c r="I77" i="13" s="1"/>
  <c r="H12" i="13"/>
  <c r="H77" i="13" s="1"/>
  <c r="G12" i="13"/>
  <c r="G77" i="13" s="1"/>
  <c r="F12" i="13"/>
  <c r="F77" i="13" s="1"/>
  <c r="E12" i="13"/>
  <c r="E77" i="13" s="1"/>
  <c r="D12" i="13"/>
  <c r="D77" i="13" s="1"/>
  <c r="C12" i="13"/>
  <c r="C77" i="13" s="1"/>
  <c r="B12" i="13"/>
  <c r="B77" i="13" s="1"/>
  <c r="G40" i="9" l="1"/>
  <c r="F40" i="9" l="1"/>
  <c r="I27" i="4"/>
  <c r="E40" i="9" l="1"/>
  <c r="H27" i="4"/>
  <c r="O25" i="7" l="1"/>
  <c r="D40" i="9"/>
  <c r="G27" i="4"/>
  <c r="C40" i="9" l="1"/>
  <c r="O40" i="9" l="1"/>
  <c r="B40" i="9"/>
  <c r="O32" i="5" l="1"/>
  <c r="O33" i="5"/>
  <c r="D27" i="4" l="1"/>
  <c r="N35" i="9"/>
  <c r="N34" i="9"/>
  <c r="N33" i="9"/>
  <c r="C27" i="4" l="1"/>
  <c r="J17" i="8" l="1"/>
  <c r="I17" i="8"/>
  <c r="J16" i="8"/>
  <c r="I16" i="8"/>
  <c r="J15" i="8"/>
  <c r="I15" i="8"/>
  <c r="J14" i="8"/>
  <c r="I14" i="8"/>
  <c r="J13" i="8"/>
  <c r="I13" i="8"/>
  <c r="J12" i="8"/>
  <c r="I12" i="8"/>
  <c r="J11" i="8"/>
  <c r="I11" i="8"/>
  <c r="J10" i="8"/>
  <c r="I10" i="8"/>
  <c r="J9" i="8"/>
  <c r="I9" i="8"/>
  <c r="J8" i="8"/>
  <c r="I8" i="8"/>
  <c r="J7" i="8"/>
  <c r="I7" i="8"/>
  <c r="J6" i="8"/>
  <c r="I6" i="8"/>
  <c r="E17" i="8"/>
  <c r="E16" i="8"/>
  <c r="E15" i="8"/>
  <c r="E14" i="8"/>
  <c r="E13" i="8"/>
  <c r="E12" i="8"/>
  <c r="E11" i="8"/>
  <c r="E10" i="8"/>
  <c r="E9" i="8"/>
  <c r="E8" i="8"/>
  <c r="E7" i="8"/>
  <c r="F17" i="8"/>
  <c r="F16" i="8"/>
  <c r="F15" i="8"/>
  <c r="F14" i="8"/>
  <c r="F13" i="8"/>
  <c r="F12" i="8"/>
  <c r="F11" i="8"/>
  <c r="F10" i="8"/>
  <c r="F9" i="8"/>
  <c r="F8" i="8"/>
  <c r="F7" i="8"/>
  <c r="B14" i="2" l="1"/>
  <c r="B11" i="2"/>
  <c r="B8" i="2"/>
  <c r="N26" i="2" l="1"/>
  <c r="N25" i="2"/>
  <c r="O39" i="9" l="1"/>
  <c r="O16" i="1"/>
  <c r="K15" i="2"/>
  <c r="K45" i="3"/>
  <c r="L45" i="3"/>
  <c r="M45" i="3"/>
  <c r="N45" i="3"/>
  <c r="F45" i="3"/>
  <c r="G45" i="3"/>
  <c r="H45" i="3"/>
  <c r="I45" i="3"/>
  <c r="J45" i="3"/>
  <c r="C38" i="9"/>
  <c r="C39" i="9"/>
  <c r="D39" i="9"/>
  <c r="E39" i="9"/>
  <c r="F39" i="9"/>
  <c r="G39" i="9"/>
  <c r="H39" i="9"/>
  <c r="I39" i="9"/>
  <c r="J39" i="9"/>
  <c r="K39" i="9"/>
  <c r="L39" i="9"/>
  <c r="M39" i="9"/>
  <c r="B39" i="9"/>
  <c r="N36" i="9"/>
  <c r="N37" i="9"/>
  <c r="P24" i="4"/>
  <c r="O21" i="6"/>
  <c r="O34" i="5"/>
  <c r="O20" i="6"/>
  <c r="C6" i="3"/>
  <c r="D6" i="3"/>
  <c r="C26" i="2"/>
  <c r="D26" i="2"/>
  <c r="E26" i="2"/>
  <c r="F26" i="2"/>
  <c r="G26" i="2"/>
  <c r="H26" i="2"/>
  <c r="I26" i="2"/>
  <c r="J26" i="2"/>
  <c r="K26" i="2"/>
  <c r="L26" i="2"/>
  <c r="M26" i="2"/>
  <c r="M25" i="2"/>
  <c r="L25" i="2"/>
  <c r="K25" i="2"/>
  <c r="J25" i="2"/>
  <c r="I25" i="2"/>
  <c r="H25" i="2"/>
  <c r="G25" i="2"/>
  <c r="F25" i="2"/>
  <c r="E25" i="2"/>
  <c r="D25" i="2"/>
  <c r="C25" i="2"/>
  <c r="O5" i="2"/>
  <c r="O24" i="4"/>
  <c r="D24" i="4"/>
  <c r="E24" i="4"/>
  <c r="F24" i="4"/>
  <c r="G24" i="4"/>
  <c r="H24" i="4"/>
  <c r="I24" i="4"/>
  <c r="J24" i="4"/>
  <c r="K24" i="4"/>
  <c r="L24" i="4"/>
  <c r="M24" i="4"/>
  <c r="N24" i="4"/>
  <c r="C24" i="4"/>
  <c r="N50" i="3"/>
  <c r="N49" i="3"/>
  <c r="N47" i="3"/>
  <c r="N46" i="3"/>
  <c r="N42" i="3"/>
  <c r="N39" i="3"/>
  <c r="N36" i="3"/>
  <c r="N33" i="3"/>
  <c r="N30" i="3"/>
  <c r="N27" i="3"/>
  <c r="N24" i="3"/>
  <c r="N21" i="3"/>
  <c r="N18" i="3"/>
  <c r="N15" i="3"/>
  <c r="N12" i="3"/>
  <c r="N9" i="3"/>
  <c r="N6" i="3"/>
  <c r="N27" i="2"/>
  <c r="N24" i="2"/>
  <c r="N21" i="2"/>
  <c r="N18" i="2"/>
  <c r="N15" i="2"/>
  <c r="N12" i="2"/>
  <c r="N9" i="2"/>
  <c r="N6" i="2"/>
  <c r="M18" i="1"/>
  <c r="N18" i="1"/>
  <c r="P18" i="1"/>
  <c r="O18" i="1"/>
  <c r="N25" i="4" s="1"/>
  <c r="I18" i="1"/>
  <c r="J18" i="1"/>
  <c r="E18" i="1"/>
  <c r="F18" i="1"/>
  <c r="M49" i="3"/>
  <c r="M50" i="3"/>
  <c r="M46" i="3"/>
  <c r="M47" i="3"/>
  <c r="M42" i="3"/>
  <c r="M39" i="3"/>
  <c r="M36" i="3"/>
  <c r="M33" i="3"/>
  <c r="M30" i="3"/>
  <c r="M27" i="3"/>
  <c r="M24" i="3"/>
  <c r="M21" i="3"/>
  <c r="M18" i="3"/>
  <c r="M15" i="3"/>
  <c r="M12" i="3"/>
  <c r="M9" i="3"/>
  <c r="M6" i="3"/>
  <c r="M24" i="2"/>
  <c r="M21" i="2"/>
  <c r="M18" i="2"/>
  <c r="M15" i="2"/>
  <c r="M12" i="2"/>
  <c r="M9" i="2"/>
  <c r="M6" i="2"/>
  <c r="M17" i="1"/>
  <c r="N17" i="1"/>
  <c r="P17" i="1"/>
  <c r="O17" i="1"/>
  <c r="I17" i="1"/>
  <c r="J17" i="1"/>
  <c r="E17" i="1"/>
  <c r="F17" i="1"/>
  <c r="L49" i="3"/>
  <c r="L51" i="3" s="1"/>
  <c r="L50" i="3"/>
  <c r="L46" i="3"/>
  <c r="L47" i="3"/>
  <c r="L33" i="3"/>
  <c r="L42" i="3"/>
  <c r="L30" i="3"/>
  <c r="L39" i="3"/>
  <c r="L36" i="3"/>
  <c r="L27" i="3"/>
  <c r="L24" i="3"/>
  <c r="L21" i="3"/>
  <c r="L18" i="3"/>
  <c r="L15" i="3"/>
  <c r="L12" i="3"/>
  <c r="L9" i="3"/>
  <c r="L6" i="3"/>
  <c r="L24" i="2"/>
  <c r="L21" i="2"/>
  <c r="L18" i="2"/>
  <c r="L15" i="2"/>
  <c r="L12" i="2"/>
  <c r="L9" i="2"/>
  <c r="L6" i="2"/>
  <c r="P16" i="1"/>
  <c r="M16" i="1"/>
  <c r="N16" i="1"/>
  <c r="I16" i="1"/>
  <c r="J16" i="1"/>
  <c r="E16" i="1"/>
  <c r="F16" i="1"/>
  <c r="K49" i="3"/>
  <c r="K50" i="3"/>
  <c r="K46" i="3"/>
  <c r="K47" i="3"/>
  <c r="K42" i="3"/>
  <c r="K39" i="3"/>
  <c r="K36" i="3"/>
  <c r="K33" i="3"/>
  <c r="K30" i="3"/>
  <c r="K27" i="3"/>
  <c r="K24" i="3"/>
  <c r="K21" i="3"/>
  <c r="K18" i="3"/>
  <c r="K15" i="3"/>
  <c r="K12" i="3"/>
  <c r="K9" i="3"/>
  <c r="K6" i="3"/>
  <c r="K24" i="2"/>
  <c r="K21" i="2"/>
  <c r="K18" i="2"/>
  <c r="K12" i="2"/>
  <c r="K9" i="2"/>
  <c r="K6" i="2"/>
  <c r="O15" i="1"/>
  <c r="K27" i="4" s="1"/>
  <c r="P15" i="1"/>
  <c r="M15" i="1"/>
  <c r="N15" i="1"/>
  <c r="I15" i="1"/>
  <c r="J15" i="1"/>
  <c r="E15" i="1"/>
  <c r="F15" i="1"/>
  <c r="J49" i="3"/>
  <c r="J50" i="3"/>
  <c r="J46" i="3"/>
  <c r="J47" i="3"/>
  <c r="J33" i="3"/>
  <c r="J42" i="3"/>
  <c r="J30" i="3"/>
  <c r="J39" i="3"/>
  <c r="J36" i="3"/>
  <c r="J27" i="3"/>
  <c r="J24" i="3"/>
  <c r="J21" i="3"/>
  <c r="J18" i="3"/>
  <c r="J15" i="3"/>
  <c r="J12" i="3"/>
  <c r="J9" i="3"/>
  <c r="J6" i="3"/>
  <c r="J24" i="2"/>
  <c r="J21" i="2"/>
  <c r="J18" i="2"/>
  <c r="J15" i="2"/>
  <c r="J12" i="2"/>
  <c r="J9" i="2"/>
  <c r="J6" i="2"/>
  <c r="O14" i="1"/>
  <c r="P14" i="1"/>
  <c r="R14" i="1" s="1"/>
  <c r="M14" i="1"/>
  <c r="N14" i="1"/>
  <c r="I14" i="1"/>
  <c r="J14" i="1"/>
  <c r="E14" i="1"/>
  <c r="F14" i="1"/>
  <c r="I49" i="3"/>
  <c r="I50" i="3"/>
  <c r="I46" i="3"/>
  <c r="I47" i="3"/>
  <c r="I42" i="3"/>
  <c r="I33" i="3"/>
  <c r="I30" i="3"/>
  <c r="I39" i="3"/>
  <c r="I36" i="3"/>
  <c r="I27" i="3"/>
  <c r="I24" i="3"/>
  <c r="I21" i="3"/>
  <c r="I18" i="3"/>
  <c r="I15" i="3"/>
  <c r="I12" i="3"/>
  <c r="I9" i="3"/>
  <c r="I6" i="3"/>
  <c r="I24" i="2"/>
  <c r="I21" i="2"/>
  <c r="I18" i="2"/>
  <c r="I15" i="2"/>
  <c r="I12" i="2"/>
  <c r="I9" i="2"/>
  <c r="I6" i="2"/>
  <c r="O13" i="1"/>
  <c r="I25" i="4" s="1"/>
  <c r="P13" i="1"/>
  <c r="M13" i="1"/>
  <c r="N13" i="1"/>
  <c r="I13" i="1"/>
  <c r="J13" i="1"/>
  <c r="E13" i="1"/>
  <c r="F13" i="1"/>
  <c r="O35" i="5"/>
  <c r="H42" i="3"/>
  <c r="H39" i="3"/>
  <c r="H36" i="3"/>
  <c r="H33" i="3"/>
  <c r="H30" i="3"/>
  <c r="H27" i="3"/>
  <c r="H24" i="3"/>
  <c r="H21" i="3"/>
  <c r="H18" i="3"/>
  <c r="H15" i="3"/>
  <c r="H12" i="3"/>
  <c r="H9" i="3"/>
  <c r="H6" i="3"/>
  <c r="H46" i="3"/>
  <c r="H47" i="3"/>
  <c r="H49" i="3"/>
  <c r="H50" i="3"/>
  <c r="C49" i="3"/>
  <c r="D49" i="3"/>
  <c r="E49" i="3"/>
  <c r="F49" i="3"/>
  <c r="G49" i="3"/>
  <c r="C50" i="3"/>
  <c r="D50" i="3"/>
  <c r="E50" i="3"/>
  <c r="F50" i="3"/>
  <c r="G50" i="3"/>
  <c r="B8" i="3"/>
  <c r="B11" i="3" s="1"/>
  <c r="B14" i="3" s="1"/>
  <c r="B17" i="3" s="1"/>
  <c r="B20" i="3" s="1"/>
  <c r="B23" i="3" s="1"/>
  <c r="B26" i="3" s="1"/>
  <c r="B29" i="3" s="1"/>
  <c r="B32" i="3" s="1"/>
  <c r="B35" i="3" s="1"/>
  <c r="B38" i="3" s="1"/>
  <c r="B41" i="3" s="1"/>
  <c r="B44" i="3" s="1"/>
  <c r="B47" i="3" s="1"/>
  <c r="B50" i="3" s="1"/>
  <c r="B7" i="3"/>
  <c r="B10" i="3"/>
  <c r="B13" i="3"/>
  <c r="B16" i="3"/>
  <c r="B19" i="3" s="1"/>
  <c r="B22" i="3" s="1"/>
  <c r="B25" i="3" s="1"/>
  <c r="B28" i="3" s="1"/>
  <c r="B31" i="3" s="1"/>
  <c r="B34" i="3" s="1"/>
  <c r="B37" i="3" s="1"/>
  <c r="B40" i="3" s="1"/>
  <c r="B43" i="3" s="1"/>
  <c r="B46" i="3" s="1"/>
  <c r="B49" i="3" s="1"/>
  <c r="C46" i="3"/>
  <c r="D46" i="3"/>
  <c r="E46" i="3"/>
  <c r="F46" i="3"/>
  <c r="G46" i="3"/>
  <c r="C47" i="3"/>
  <c r="D47" i="3"/>
  <c r="E47" i="3"/>
  <c r="F47" i="3"/>
  <c r="G47" i="3"/>
  <c r="O43" i="3"/>
  <c r="O44" i="3"/>
  <c r="E45" i="3"/>
  <c r="D45" i="3"/>
  <c r="C45" i="3"/>
  <c r="O40" i="3"/>
  <c r="O42" i="3" s="1"/>
  <c r="O41" i="3"/>
  <c r="G42" i="3"/>
  <c r="F42" i="3"/>
  <c r="E42" i="3"/>
  <c r="D42" i="3"/>
  <c r="C42" i="3"/>
  <c r="O37" i="3"/>
  <c r="O39" i="3" s="1"/>
  <c r="O38" i="3"/>
  <c r="G39" i="3"/>
  <c r="F39" i="3"/>
  <c r="E39" i="3"/>
  <c r="D39" i="3"/>
  <c r="C39" i="3"/>
  <c r="O34" i="3"/>
  <c r="O35" i="3"/>
  <c r="G36" i="3"/>
  <c r="F36" i="3"/>
  <c r="E36" i="3"/>
  <c r="D36" i="3"/>
  <c r="C36" i="3"/>
  <c r="O31" i="3"/>
  <c r="O32" i="3"/>
  <c r="G33" i="3"/>
  <c r="F33" i="3"/>
  <c r="E33" i="3"/>
  <c r="D33" i="3"/>
  <c r="C33" i="3"/>
  <c r="O28" i="3"/>
  <c r="O29" i="3"/>
  <c r="G30" i="3"/>
  <c r="F30" i="3"/>
  <c r="E30" i="3"/>
  <c r="D30" i="3"/>
  <c r="C30" i="3"/>
  <c r="O25" i="3"/>
  <c r="O27" i="3" s="1"/>
  <c r="O26" i="3"/>
  <c r="G27" i="3"/>
  <c r="F27" i="3"/>
  <c r="E27" i="3"/>
  <c r="D27" i="3"/>
  <c r="C27" i="3"/>
  <c r="O22" i="3"/>
  <c r="O23" i="3"/>
  <c r="G24" i="3"/>
  <c r="F24" i="3"/>
  <c r="E24" i="3"/>
  <c r="D24" i="3"/>
  <c r="C24" i="3"/>
  <c r="O19" i="3"/>
  <c r="O20" i="3"/>
  <c r="G21" i="3"/>
  <c r="F21" i="3"/>
  <c r="E21" i="3"/>
  <c r="D21" i="3"/>
  <c r="C21" i="3"/>
  <c r="O16" i="3"/>
  <c r="O18" i="3" s="1"/>
  <c r="O17" i="3"/>
  <c r="G18" i="3"/>
  <c r="F18" i="3"/>
  <c r="E18" i="3"/>
  <c r="D18" i="3"/>
  <c r="C18" i="3"/>
  <c r="O13" i="3"/>
  <c r="O15" i="3" s="1"/>
  <c r="O14" i="3"/>
  <c r="G15" i="3"/>
  <c r="F15" i="3"/>
  <c r="E15" i="3"/>
  <c r="D15" i="3"/>
  <c r="C15" i="3"/>
  <c r="O10" i="3"/>
  <c r="O12" i="3" s="1"/>
  <c r="O11" i="3"/>
  <c r="G12" i="3"/>
  <c r="F12" i="3"/>
  <c r="E12" i="3"/>
  <c r="D12" i="3"/>
  <c r="C12" i="3"/>
  <c r="O7" i="3"/>
  <c r="O8" i="3"/>
  <c r="G9" i="3"/>
  <c r="F9" i="3"/>
  <c r="E9" i="3"/>
  <c r="D9" i="3"/>
  <c r="C9" i="3"/>
  <c r="O4" i="3"/>
  <c r="O5" i="3"/>
  <c r="G6" i="3"/>
  <c r="F6" i="3"/>
  <c r="E6" i="3"/>
  <c r="B37" i="9"/>
  <c r="C37" i="9"/>
  <c r="D37" i="9"/>
  <c r="E37" i="9"/>
  <c r="F37" i="9"/>
  <c r="G37" i="9"/>
  <c r="H37" i="9"/>
  <c r="I37" i="9"/>
  <c r="J37" i="9"/>
  <c r="K37" i="9"/>
  <c r="L37" i="9"/>
  <c r="M37" i="9"/>
  <c r="B38" i="9"/>
  <c r="D38" i="9"/>
  <c r="E38" i="9"/>
  <c r="F38" i="9"/>
  <c r="G38" i="9"/>
  <c r="H38" i="9"/>
  <c r="I38" i="9"/>
  <c r="J38" i="9"/>
  <c r="K38" i="9"/>
  <c r="L38" i="9"/>
  <c r="M38" i="9"/>
  <c r="H24" i="2"/>
  <c r="H21" i="2"/>
  <c r="H18" i="2"/>
  <c r="H15" i="2"/>
  <c r="H12" i="2"/>
  <c r="H9" i="2"/>
  <c r="H6" i="2"/>
  <c r="B26" i="2"/>
  <c r="B7" i="2"/>
  <c r="B10" i="2" s="1"/>
  <c r="B13" i="2" s="1"/>
  <c r="B16" i="2" s="1"/>
  <c r="B19" i="2" s="1"/>
  <c r="B22" i="2" s="1"/>
  <c r="B25" i="2" s="1"/>
  <c r="O22" i="2"/>
  <c r="O24" i="2" s="1"/>
  <c r="O23" i="2"/>
  <c r="G24" i="2"/>
  <c r="F24" i="2"/>
  <c r="E24" i="2"/>
  <c r="D24" i="2"/>
  <c r="C24" i="2"/>
  <c r="O19" i="2"/>
  <c r="O21" i="2" s="1"/>
  <c r="O20" i="2"/>
  <c r="G21" i="2"/>
  <c r="F21" i="2"/>
  <c r="E21" i="2"/>
  <c r="D21" i="2"/>
  <c r="C21" i="2"/>
  <c r="O16" i="2"/>
  <c r="O18" i="2" s="1"/>
  <c r="O17" i="2"/>
  <c r="G18" i="2"/>
  <c r="F18" i="2"/>
  <c r="E18" i="2"/>
  <c r="D18" i="2"/>
  <c r="C18" i="2"/>
  <c r="O13" i="2"/>
  <c r="O14" i="2"/>
  <c r="G15" i="2"/>
  <c r="F15" i="2"/>
  <c r="E15" i="2"/>
  <c r="D15" i="2"/>
  <c r="C15" i="2"/>
  <c r="O10" i="2"/>
  <c r="O11" i="2"/>
  <c r="G12" i="2"/>
  <c r="F12" i="2"/>
  <c r="E12" i="2"/>
  <c r="D12" i="2"/>
  <c r="C12" i="2"/>
  <c r="O7" i="2"/>
  <c r="O9" i="2" s="1"/>
  <c r="O8" i="2"/>
  <c r="G9" i="2"/>
  <c r="F9" i="2"/>
  <c r="E9" i="2"/>
  <c r="D9" i="2"/>
  <c r="C9" i="2"/>
  <c r="O4" i="2"/>
  <c r="G6" i="2"/>
  <c r="F6" i="2"/>
  <c r="E6" i="2"/>
  <c r="D6" i="2"/>
  <c r="C6" i="2"/>
  <c r="G18" i="8"/>
  <c r="H18" i="8"/>
  <c r="F6" i="8"/>
  <c r="C18" i="8"/>
  <c r="D18" i="8"/>
  <c r="E6" i="8"/>
  <c r="M12" i="1"/>
  <c r="N12" i="1"/>
  <c r="P12" i="1"/>
  <c r="O12" i="1"/>
  <c r="I12" i="1"/>
  <c r="J12" i="1"/>
  <c r="E12" i="1"/>
  <c r="F12" i="1"/>
  <c r="O7" i="1"/>
  <c r="O8" i="1"/>
  <c r="O9" i="1"/>
  <c r="O10" i="1"/>
  <c r="F25" i="4"/>
  <c r="O11" i="1"/>
  <c r="G25" i="4"/>
  <c r="P7" i="1"/>
  <c r="P8" i="1"/>
  <c r="P9" i="1"/>
  <c r="P10" i="1"/>
  <c r="P11" i="1"/>
  <c r="K19" i="1"/>
  <c r="L19" i="1"/>
  <c r="G19" i="1"/>
  <c r="I19" i="1" s="1"/>
  <c r="H19" i="1"/>
  <c r="C19" i="1"/>
  <c r="D19" i="1"/>
  <c r="N11" i="1"/>
  <c r="M11" i="1"/>
  <c r="J11" i="1"/>
  <c r="I11" i="1"/>
  <c r="F11" i="1"/>
  <c r="E11" i="1"/>
  <c r="N10" i="1"/>
  <c r="M10" i="1"/>
  <c r="J10" i="1"/>
  <c r="I10" i="1"/>
  <c r="F10" i="1"/>
  <c r="E10" i="1"/>
  <c r="N9" i="1"/>
  <c r="M9" i="1"/>
  <c r="J9" i="1"/>
  <c r="I9" i="1"/>
  <c r="F9" i="1"/>
  <c r="E9" i="1"/>
  <c r="N8" i="1"/>
  <c r="M8" i="1"/>
  <c r="J8" i="1"/>
  <c r="I8" i="1"/>
  <c r="F8" i="1"/>
  <c r="E8" i="1"/>
  <c r="N7" i="1"/>
  <c r="M7" i="1"/>
  <c r="J7" i="1"/>
  <c r="I7" i="1"/>
  <c r="F7" i="1"/>
  <c r="E7" i="1"/>
  <c r="H25" i="4"/>
  <c r="J25" i="4"/>
  <c r="O37" i="9"/>
  <c r="O38" i="9"/>
  <c r="F26" i="4"/>
  <c r="M26" i="4"/>
  <c r="O24" i="3" l="1"/>
  <c r="O46" i="3"/>
  <c r="O49" i="3"/>
  <c r="O25" i="2"/>
  <c r="I18" i="8"/>
  <c r="J18" i="8"/>
  <c r="E18" i="8"/>
  <c r="F18" i="8"/>
  <c r="R16" i="1"/>
  <c r="O36" i="3"/>
  <c r="D51" i="3"/>
  <c r="H27" i="2"/>
  <c r="R15" i="1"/>
  <c r="J27" i="2"/>
  <c r="R13" i="1"/>
  <c r="F27" i="4"/>
  <c r="O15" i="2"/>
  <c r="E27" i="4"/>
  <c r="P27" i="4"/>
  <c r="N19" i="1"/>
  <c r="Q10" i="1"/>
  <c r="J26" i="4"/>
  <c r="O21" i="3"/>
  <c r="E19" i="1"/>
  <c r="Q12" i="1"/>
  <c r="Q8" i="1"/>
  <c r="O45" i="3"/>
  <c r="F48" i="3"/>
  <c r="E51" i="3"/>
  <c r="H51" i="3"/>
  <c r="J48" i="3"/>
  <c r="O33" i="3"/>
  <c r="D48" i="3"/>
  <c r="G51" i="3"/>
  <c r="C51" i="3"/>
  <c r="H48" i="3"/>
  <c r="J51" i="3"/>
  <c r="L48" i="3"/>
  <c r="E48" i="3"/>
  <c r="K48" i="3"/>
  <c r="M51" i="3"/>
  <c r="G48" i="3"/>
  <c r="C48" i="3"/>
  <c r="F51" i="3"/>
  <c r="I48" i="3"/>
  <c r="K51" i="3"/>
  <c r="M48" i="3"/>
  <c r="I51" i="3"/>
  <c r="O6" i="3"/>
  <c r="O30" i="3"/>
  <c r="O50" i="3"/>
  <c r="O47" i="3"/>
  <c r="N51" i="3"/>
  <c r="O9" i="3"/>
  <c r="O6" i="2"/>
  <c r="K27" i="2"/>
  <c r="G27" i="2"/>
  <c r="C27" i="2"/>
  <c r="F27" i="2"/>
  <c r="M27" i="2"/>
  <c r="I27" i="2"/>
  <c r="E27" i="2"/>
  <c r="L27" i="2"/>
  <c r="O12" i="2"/>
  <c r="D27" i="2"/>
  <c r="D26" i="4"/>
  <c r="D25" i="4"/>
  <c r="R8" i="1"/>
  <c r="R9" i="1"/>
  <c r="R11" i="1"/>
  <c r="M19" i="1"/>
  <c r="Q11" i="1"/>
  <c r="H26" i="4"/>
  <c r="R12" i="1"/>
  <c r="Q16" i="1"/>
  <c r="Q9" i="1"/>
  <c r="G26" i="4"/>
  <c r="O19" i="1"/>
  <c r="P19" i="1"/>
  <c r="Q14" i="1"/>
  <c r="Q15" i="1"/>
  <c r="R10" i="1"/>
  <c r="Q13" i="1"/>
  <c r="E25" i="4"/>
  <c r="E26" i="4"/>
  <c r="K26" i="4"/>
  <c r="K25" i="4"/>
  <c r="C25" i="4"/>
  <c r="Q18" i="1"/>
  <c r="M25" i="4"/>
  <c r="I26" i="4"/>
  <c r="F19" i="1"/>
  <c r="R17" i="1"/>
  <c r="C26" i="4"/>
  <c r="R18" i="1"/>
  <c r="Q17" i="1"/>
  <c r="R7" i="1"/>
  <c r="Q7" i="1"/>
  <c r="N48" i="3"/>
  <c r="J19" i="1"/>
  <c r="N26" i="4"/>
  <c r="Q19" i="1" l="1"/>
  <c r="O27" i="2"/>
  <c r="O48" i="3"/>
  <c r="O51" i="3"/>
  <c r="L26" i="4"/>
  <c r="L25" i="4"/>
  <c r="O23" i="4"/>
  <c r="P26" i="4"/>
  <c r="R19" i="1"/>
  <c r="P25" i="4" l="1"/>
</calcChain>
</file>

<file path=xl/sharedStrings.xml><?xml version="1.0" encoding="utf-8"?>
<sst xmlns="http://schemas.openxmlformats.org/spreadsheetml/2006/main" count="344" uniqueCount="128">
  <si>
    <t>（単位:人、％）</t>
  </si>
  <si>
    <t>航　　空　　機</t>
  </si>
  <si>
    <t>J　 R　 ( 津　軽　海　峡　線 ）</t>
  </si>
  <si>
    <t>フ　　ェ　　リ　　ー</t>
  </si>
  <si>
    <t>合　　　　　計</t>
  </si>
  <si>
    <t xml:space="preserve">H１１年度計 </t>
  </si>
  <si>
    <t>Ｈ１１　　　　　　　同月比</t>
  </si>
  <si>
    <t>前年比</t>
  </si>
  <si>
    <t>増減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</si>
  <si>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</si>
  <si>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</si>
  <si>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</si>
  <si>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</si>
  <si>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</si>
  <si>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</si>
  <si>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</si>
  <si>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</si>
  <si>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</si>
  <si>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</si>
  <si>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</si>
  <si>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</si>
  <si>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r>
      <t xml:space="preserve">合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計</t>
    </r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</si>
  <si>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</si>
  <si>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</si>
  <si>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</si>
  <si>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</si>
  <si>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</si>
  <si>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</si>
  <si>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</si>
  <si>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</si>
  <si>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</si>
  <si>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</si>
  <si>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</si>
  <si>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</si>
  <si>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</si>
  <si>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東京</t>
  </si>
  <si>
    <t>大阪</t>
  </si>
  <si>
    <t>名古屋</t>
  </si>
  <si>
    <t>東北</t>
  </si>
  <si>
    <t>北陸</t>
  </si>
  <si>
    <t>・</t>
  </si>
  <si>
    <t>信越</t>
  </si>
  <si>
    <t>中国</t>
  </si>
  <si>
    <t>四国</t>
  </si>
  <si>
    <t>九州</t>
  </si>
  <si>
    <t>沖縄</t>
  </si>
  <si>
    <t>空港別（路線）来道者数   《速報》</t>
  </si>
  <si>
    <t>（単位：人、％）</t>
  </si>
  <si>
    <t>区　　　　　分</t>
  </si>
  <si>
    <t>東京→新千歳</t>
  </si>
  <si>
    <t>大阪→新千歳</t>
  </si>
  <si>
    <t>名古屋→新千歳</t>
  </si>
  <si>
    <t>福岡→新千歳</t>
  </si>
  <si>
    <t>仙台→新千歳</t>
  </si>
  <si>
    <t>新千歳着計</t>
  </si>
  <si>
    <t>函館着計</t>
  </si>
  <si>
    <t>旭川着計</t>
  </si>
  <si>
    <t>稚内着計</t>
  </si>
  <si>
    <t>中標津着計</t>
  </si>
  <si>
    <t>帯広着計</t>
  </si>
  <si>
    <t>釧路着計</t>
  </si>
  <si>
    <t>女満別着計</t>
  </si>
  <si>
    <t>紋別着計</t>
  </si>
  <si>
    <t>新千歳以外計</t>
  </si>
  <si>
    <t>合　　計</t>
  </si>
  <si>
    <t>（単位：千人）</t>
  </si>
  <si>
    <t>計</t>
  </si>
  <si>
    <t>平成22年度</t>
  </si>
  <si>
    <t>平成23年度</t>
  </si>
  <si>
    <t>航空機</t>
  </si>
  <si>
    <t>ＪＲ</t>
  </si>
  <si>
    <t>フェリー</t>
  </si>
  <si>
    <t>沖縄県</t>
  </si>
  <si>
    <t>北海道</t>
  </si>
  <si>
    <t>対前年比</t>
  </si>
  <si>
    <t>増減数</t>
  </si>
  <si>
    <t>北海道に直接入国した外国人の推移</t>
  </si>
  <si>
    <t>（単位：人）</t>
  </si>
  <si>
    <t>日本全体の訪日外国人の推移</t>
  </si>
  <si>
    <t>韓国</t>
  </si>
  <si>
    <t>台湾</t>
  </si>
  <si>
    <t>香港</t>
  </si>
  <si>
    <t>ｼﾝｶﾞﾎﾟｰﾙ</t>
  </si>
  <si>
    <t>豪州</t>
  </si>
  <si>
    <t>その他</t>
  </si>
  <si>
    <t>【出典：日本政府観光局（JNTO)ホームページ】</t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</si>
  <si>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phoneticPr fontId="3"/>
  </si>
  <si>
    <t>合計</t>
    <rPh sb="0" eb="2">
      <t>ゴウケイ</t>
    </rPh>
    <phoneticPr fontId="3"/>
  </si>
  <si>
    <t>平成24年度</t>
  </si>
  <si>
    <t>平成24年度</t>
    <phoneticPr fontId="3"/>
  </si>
  <si>
    <t>3月</t>
    <rPh sb="1" eb="2">
      <t>ガツ</t>
    </rPh>
    <phoneticPr fontId="3"/>
  </si>
  <si>
    <t>H24/23</t>
    <phoneticPr fontId="3"/>
  </si>
  <si>
    <t>　　　　平成２５年度   来道者輸送実績（速報）</t>
    <phoneticPr fontId="3"/>
  </si>
  <si>
    <t>H24年度</t>
    <phoneticPr fontId="3"/>
  </si>
  <si>
    <t>H25年度</t>
    <phoneticPr fontId="3"/>
  </si>
  <si>
    <t>25年度</t>
    <phoneticPr fontId="3"/>
  </si>
  <si>
    <t>平成25年度</t>
    <phoneticPr fontId="3"/>
  </si>
  <si>
    <t>H24/23</t>
    <phoneticPr fontId="3"/>
  </si>
  <si>
    <t>H25/24</t>
    <phoneticPr fontId="3"/>
  </si>
  <si>
    <t>H25/23</t>
    <phoneticPr fontId="3"/>
  </si>
  <si>
    <t>24年度</t>
  </si>
  <si>
    <t>平成25年度</t>
    <phoneticPr fontId="3"/>
  </si>
  <si>
    <t>平成２５年度　北海道と沖縄県の航空機旅客輸送実績</t>
    <phoneticPr fontId="3"/>
  </si>
  <si>
    <t>※　数値は下り便のみ。</t>
    <phoneticPr fontId="3"/>
  </si>
  <si>
    <t>来道者数の実績状況の推移［合計］（平成22年度～25年度）</t>
    <phoneticPr fontId="3"/>
  </si>
  <si>
    <t>H25/22</t>
    <phoneticPr fontId="3"/>
  </si>
  <si>
    <t>来道者数の実績状況の推移［航空機］（平成22年度～25年度）</t>
    <phoneticPr fontId="3"/>
  </si>
  <si>
    <t>来道者数の実績状況の推移［ＪＲ］（平成22年度～25年度）</t>
    <phoneticPr fontId="3"/>
  </si>
  <si>
    <t>来道者数の実績状況の推移［フェリー］（平成22年度～25年度）</t>
    <phoneticPr fontId="3"/>
  </si>
  <si>
    <t>平成２５年度　航空機利用による来道者数（発地別）</t>
    <phoneticPr fontId="3"/>
  </si>
  <si>
    <t>※　集計対象の追加等による数値の修正があります。</t>
    <rPh sb="2" eb="4">
      <t>シュウケイ</t>
    </rPh>
    <rPh sb="4" eb="6">
      <t>タイショウ</t>
    </rPh>
    <rPh sb="7" eb="9">
      <t>ツイカ</t>
    </rPh>
    <rPh sb="9" eb="10">
      <t>ナド</t>
    </rPh>
    <rPh sb="13" eb="15">
      <t>スウチ</t>
    </rPh>
    <phoneticPr fontId="5"/>
  </si>
  <si>
    <t>合計</t>
    <rPh sb="0" eb="2">
      <t>ゴウケイ</t>
    </rPh>
    <phoneticPr fontId="3"/>
  </si>
  <si>
    <t>（単位：人）</t>
    <phoneticPr fontId="3"/>
  </si>
  <si>
    <t>（出典：法務省入国管理局ホームページ）</t>
    <phoneticPr fontId="3"/>
  </si>
  <si>
    <t>8月</t>
    <phoneticPr fontId="3"/>
  </si>
  <si>
    <t>H25年
1月</t>
    <phoneticPr fontId="3"/>
  </si>
  <si>
    <t>H23年
1月</t>
    <phoneticPr fontId="3"/>
  </si>
  <si>
    <t>9月</t>
    <phoneticPr fontId="3"/>
  </si>
  <si>
    <t>H24年
1月</t>
    <phoneticPr fontId="3"/>
  </si>
  <si>
    <t>7月</t>
    <phoneticPr fontId="3"/>
  </si>
  <si>
    <t>シンガポール</t>
    <phoneticPr fontId="22"/>
  </si>
  <si>
    <t>タイ</t>
    <phoneticPr fontId="22"/>
  </si>
  <si>
    <t>マレーシア</t>
    <phoneticPr fontId="22"/>
  </si>
  <si>
    <t>※斜体字は速報値</t>
    <rPh sb="1" eb="3">
      <t>シャタイ</t>
    </rPh>
    <rPh sb="3" eb="4">
      <t>ジ</t>
    </rPh>
    <rPh sb="5" eb="8">
      <t>ソクホウチ</t>
    </rPh>
    <phoneticPr fontId="3"/>
  </si>
  <si>
    <t>H26年
1月</t>
    <phoneticPr fontId="3"/>
  </si>
  <si>
    <t>1月</t>
    <phoneticPr fontId="3"/>
  </si>
  <si>
    <t>4～2月計</t>
    <rPh sb="3" eb="4">
      <t>ガツ</t>
    </rPh>
    <rPh sb="4" eb="5">
      <t>ケイ</t>
    </rPh>
    <phoneticPr fontId="3"/>
  </si>
  <si>
    <t>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</si>
</sst>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#,##0_);[Red]\(#,##0\)"/>
    <numFmt numFmtId="178" formatCode="#,##0_ "/>
    <numFmt numFmtId="179" formatCode="#,##0.0"/>
    <numFmt numFmtId="180" formatCode="#,##0;&quot;▲ &quot;#,##0"/>
    <numFmt numFmtId="181" formatCode="#,##0;&quot;▲ &quot;#,##0;&quot; &quot;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/>
    <xf numFmtId="0" fontId="1" fillId="0" borderId="0">
      <alignment vertical="center"/>
    </xf>
  </cellStyleXfs>
  <cellXfs count="266">
    <xf numFmtId="0" fontId="0" fillId="0" borderId="0" xfId="0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top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3" fontId="8" fillId="0" borderId="0" xfId="5" applyNumberFormat="1" applyFont="1" applyAlignment="1">
      <alignment vertical="center"/>
    </xf>
    <xf numFmtId="3" fontId="8" fillId="2" borderId="1" xfId="5" applyNumberFormat="1" applyFont="1" applyFill="1" applyBorder="1" applyAlignment="1">
      <alignment horizontal="center" vertical="center"/>
    </xf>
    <xf numFmtId="3" fontId="8" fillId="0" borderId="1" xfId="5" applyNumberFormat="1" applyFont="1" applyFill="1" applyBorder="1" applyAlignment="1">
      <alignment horizontal="center" vertical="center"/>
    </xf>
    <xf numFmtId="179" fontId="8" fillId="0" borderId="1" xfId="5" applyNumberFormat="1" applyFont="1" applyBorder="1" applyAlignment="1">
      <alignment vertical="center"/>
    </xf>
    <xf numFmtId="179" fontId="8" fillId="0" borderId="1" xfId="5" applyNumberFormat="1" applyFont="1" applyFill="1" applyBorder="1" applyAlignment="1">
      <alignment vertical="center"/>
    </xf>
    <xf numFmtId="179" fontId="9" fillId="0" borderId="1" xfId="5" applyNumberFormat="1" applyFont="1" applyBorder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8" fontId="2" fillId="0" borderId="0" xfId="2" applyNumberFormat="1" applyAlignment="1"/>
    <xf numFmtId="178" fontId="10" fillId="0" borderId="0" xfId="0" applyNumberFormat="1" applyFont="1" applyBorder="1" applyAlignment="1">
      <alignment horizontal="distributed" vertical="center"/>
    </xf>
    <xf numFmtId="178" fontId="0" fillId="0" borderId="0" xfId="0" applyNumberFormat="1" applyBorder="1">
      <alignment vertical="center"/>
    </xf>
    <xf numFmtId="178" fontId="2" fillId="0" borderId="0" xfId="2" applyNumberFormat="1" applyBorder="1" applyAlignment="1"/>
    <xf numFmtId="178" fontId="12" fillId="0" borderId="0" xfId="0" applyNumberFormat="1" applyFont="1" applyBorder="1" applyAlignment="1">
      <alignment horizontal="right" vertical="center"/>
    </xf>
    <xf numFmtId="178" fontId="12" fillId="0" borderId="2" xfId="2" applyNumberFormat="1" applyFont="1" applyBorder="1" applyAlignment="1">
      <alignment horizontal="center" vertical="center"/>
    </xf>
    <xf numFmtId="178" fontId="12" fillId="0" borderId="3" xfId="2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8" fontId="0" fillId="0" borderId="0" xfId="0" applyNumberFormat="1" applyFill="1">
      <alignment vertical="center"/>
    </xf>
    <xf numFmtId="178" fontId="12" fillId="0" borderId="7" xfId="0" applyNumberFormat="1" applyFont="1" applyFill="1" applyBorder="1" applyAlignment="1">
      <alignment horizontal="center" vertical="center"/>
    </xf>
    <xf numFmtId="178" fontId="12" fillId="0" borderId="8" xfId="2" applyNumberFormat="1" applyFont="1" applyFill="1" applyBorder="1" applyAlignment="1">
      <alignment horizontal="right" vertical="center"/>
    </xf>
    <xf numFmtId="178" fontId="12" fillId="0" borderId="9" xfId="2" applyNumberFormat="1" applyFont="1" applyFill="1" applyBorder="1" applyAlignment="1">
      <alignment horizontal="right" vertical="center"/>
    </xf>
    <xf numFmtId="176" fontId="12" fillId="0" borderId="10" xfId="0" applyNumberFormat="1" applyFont="1" applyFill="1" applyBorder="1" applyAlignment="1">
      <alignment horizontal="right" vertical="center"/>
    </xf>
    <xf numFmtId="180" fontId="12" fillId="0" borderId="11" xfId="0" applyNumberFormat="1" applyFont="1" applyFill="1" applyBorder="1" applyAlignment="1">
      <alignment horizontal="right" vertical="center"/>
    </xf>
    <xf numFmtId="178" fontId="12" fillId="0" borderId="12" xfId="2" applyNumberFormat="1" applyFont="1" applyFill="1" applyBorder="1" applyAlignment="1">
      <alignment horizontal="right" vertical="center"/>
    </xf>
    <xf numFmtId="178" fontId="12" fillId="0" borderId="10" xfId="2" applyNumberFormat="1" applyFont="1" applyFill="1" applyBorder="1" applyAlignment="1">
      <alignment horizontal="right" vertical="center"/>
    </xf>
    <xf numFmtId="178" fontId="12" fillId="0" borderId="14" xfId="0" applyNumberFormat="1" applyFont="1" applyFill="1" applyBorder="1" applyAlignment="1">
      <alignment horizontal="center" vertical="center"/>
    </xf>
    <xf numFmtId="178" fontId="12" fillId="0" borderId="15" xfId="2" applyNumberFormat="1" applyFont="1" applyFill="1" applyBorder="1" applyAlignment="1">
      <alignment horizontal="right" vertical="center"/>
    </xf>
    <xf numFmtId="178" fontId="12" fillId="0" borderId="1" xfId="2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180" fontId="12" fillId="0" borderId="16" xfId="0" applyNumberFormat="1" applyFont="1" applyFill="1" applyBorder="1" applyAlignment="1">
      <alignment horizontal="right" vertical="center"/>
    </xf>
    <xf numFmtId="180" fontId="12" fillId="0" borderId="17" xfId="0" applyNumberFormat="1" applyFont="1" applyFill="1" applyBorder="1" applyAlignment="1">
      <alignment horizontal="right"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1" xfId="2" applyNumberFormat="1" applyFont="1" applyFill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178" fontId="12" fillId="0" borderId="3" xfId="2" applyNumberFormat="1" applyFont="1" applyBorder="1" applyAlignment="1">
      <alignment vertical="center"/>
    </xf>
    <xf numFmtId="178" fontId="12" fillId="0" borderId="3" xfId="2" applyNumberFormat="1" applyFont="1" applyFill="1" applyBorder="1" applyAlignment="1">
      <alignment vertical="center"/>
    </xf>
    <xf numFmtId="178" fontId="12" fillId="0" borderId="19" xfId="0" applyNumberFormat="1" applyFont="1" applyBorder="1" applyAlignment="1">
      <alignment horizontal="center" vertical="center"/>
    </xf>
    <xf numFmtId="178" fontId="12" fillId="0" borderId="20" xfId="2" applyNumberFormat="1" applyFont="1" applyBorder="1" applyAlignment="1">
      <alignment vertical="center"/>
    </xf>
    <xf numFmtId="178" fontId="12" fillId="0" borderId="21" xfId="2" applyNumberFormat="1" applyFont="1" applyBorder="1" applyAlignment="1">
      <alignment vertical="center"/>
    </xf>
    <xf numFmtId="178" fontId="0" fillId="0" borderId="0" xfId="0" applyNumberFormat="1" applyBorder="1" applyAlignment="1"/>
    <xf numFmtId="0" fontId="2" fillId="0" borderId="0" xfId="3"/>
    <xf numFmtId="0" fontId="2" fillId="0" borderId="0" xfId="3" applyAlignment="1">
      <alignment horizontal="right" vertical="center"/>
    </xf>
    <xf numFmtId="0" fontId="2" fillId="0" borderId="1" xfId="3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" fillId="0" borderId="22" xfId="3" applyBorder="1" applyAlignment="1">
      <alignment horizontal="center" vertical="center"/>
    </xf>
    <xf numFmtId="178" fontId="14" fillId="0" borderId="22" xfId="3" applyNumberFormat="1" applyFont="1" applyBorder="1"/>
    <xf numFmtId="0" fontId="2" fillId="0" borderId="23" xfId="3" applyBorder="1" applyAlignment="1">
      <alignment horizontal="center" vertical="center"/>
    </xf>
    <xf numFmtId="178" fontId="14" fillId="0" borderId="23" xfId="3" applyNumberFormat="1" applyFont="1" applyBorder="1"/>
    <xf numFmtId="0" fontId="2" fillId="0" borderId="24" xfId="3" applyBorder="1" applyAlignment="1">
      <alignment horizontal="center" vertical="center"/>
    </xf>
    <xf numFmtId="178" fontId="14" fillId="0" borderId="24" xfId="3" applyNumberFormat="1" applyFont="1" applyBorder="1"/>
    <xf numFmtId="0" fontId="2" fillId="0" borderId="1" xfId="3" applyBorder="1" applyAlignment="1">
      <alignment horizontal="center" vertical="center"/>
    </xf>
    <xf numFmtId="178" fontId="14" fillId="0" borderId="1" xfId="3" applyNumberFormat="1" applyFont="1" applyBorder="1"/>
    <xf numFmtId="0" fontId="2" fillId="0" borderId="0" xfId="3" applyAlignment="1">
      <alignment horizontal="right"/>
    </xf>
    <xf numFmtId="178" fontId="0" fillId="0" borderId="0" xfId="0" applyNumberFormat="1" applyAlignment="1">
      <alignment vertical="center"/>
    </xf>
    <xf numFmtId="178" fontId="0" fillId="0" borderId="0" xfId="2" applyNumberFormat="1" applyFont="1" applyAlignment="1">
      <alignment vertical="center"/>
    </xf>
    <xf numFmtId="178" fontId="0" fillId="0" borderId="0" xfId="1" applyNumberFormat="1" applyFont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178" fontId="16" fillId="0" borderId="0" xfId="0" applyNumberFormat="1" applyFont="1" applyBorder="1" applyAlignment="1">
      <alignment horizontal="distributed" vertical="center"/>
    </xf>
    <xf numFmtId="178" fontId="17" fillId="0" borderId="0" xfId="0" applyNumberFormat="1" applyFont="1" applyAlignment="1">
      <alignment horizontal="center" vertical="center"/>
    </xf>
    <xf numFmtId="178" fontId="0" fillId="0" borderId="25" xfId="1" applyNumberFormat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19" fillId="0" borderId="0" xfId="0" applyFont="1" applyAlignment="1">
      <alignment vertical="center"/>
    </xf>
    <xf numFmtId="178" fontId="20" fillId="0" borderId="0" xfId="0" applyNumberFormat="1" applyFont="1" applyAlignment="1">
      <alignment horizontal="centerContinuous" vertical="center"/>
    </xf>
    <xf numFmtId="177" fontId="20" fillId="0" borderId="0" xfId="0" applyNumberFormat="1" applyFont="1" applyAlignment="1">
      <alignment horizontal="right" vertical="center"/>
    </xf>
    <xf numFmtId="178" fontId="20" fillId="0" borderId="26" xfId="0" applyNumberFormat="1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center" vertical="center"/>
    </xf>
    <xf numFmtId="178" fontId="20" fillId="0" borderId="19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3" fontId="20" fillId="0" borderId="28" xfId="0" applyNumberFormat="1" applyFont="1" applyBorder="1" applyAlignment="1">
      <alignment horizontal="right" vertical="center"/>
    </xf>
    <xf numFmtId="3" fontId="20" fillId="0" borderId="29" xfId="0" applyNumberFormat="1" applyFont="1" applyBorder="1" applyAlignment="1">
      <alignment horizontal="right" vertical="center"/>
    </xf>
    <xf numFmtId="178" fontId="20" fillId="0" borderId="30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 vertical="center"/>
    </xf>
    <xf numFmtId="3" fontId="20" fillId="0" borderId="31" xfId="0" applyNumberFormat="1" applyFont="1" applyBorder="1" applyAlignment="1">
      <alignment horizontal="right" vertical="center"/>
    </xf>
    <xf numFmtId="178" fontId="20" fillId="0" borderId="32" xfId="0" applyNumberFormat="1" applyFont="1" applyBorder="1" applyAlignment="1">
      <alignment horizontal="center" vertical="center"/>
    </xf>
    <xf numFmtId="176" fontId="20" fillId="0" borderId="15" xfId="0" applyNumberFormat="1" applyFont="1" applyBorder="1" applyAlignment="1">
      <alignment vertical="center"/>
    </xf>
    <xf numFmtId="176" fontId="20" fillId="0" borderId="1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1" xfId="0" applyNumberFormat="1" applyFont="1" applyBorder="1" applyAlignment="1">
      <alignment vertical="center"/>
    </xf>
    <xf numFmtId="3" fontId="19" fillId="0" borderId="0" xfId="0" applyNumberFormat="1" applyFont="1" applyAlignment="1">
      <alignment vertical="center"/>
    </xf>
    <xf numFmtId="178" fontId="20" fillId="0" borderId="27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3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36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177" fontId="14" fillId="0" borderId="39" xfId="0" applyNumberFormat="1" applyFont="1" applyFill="1" applyBorder="1" applyAlignment="1">
      <alignment vertical="center"/>
    </xf>
    <xf numFmtId="177" fontId="14" fillId="0" borderId="40" xfId="0" applyNumberFormat="1" applyFont="1" applyFill="1" applyBorder="1" applyAlignment="1">
      <alignment vertical="center"/>
    </xf>
    <xf numFmtId="177" fontId="14" fillId="0" borderId="41" xfId="0" applyNumberFormat="1" applyFont="1" applyFill="1" applyBorder="1" applyAlignment="1">
      <alignment vertical="center"/>
    </xf>
    <xf numFmtId="3" fontId="20" fillId="0" borderId="40" xfId="0" applyNumberFormat="1" applyFont="1" applyFill="1" applyBorder="1" applyAlignment="1">
      <alignment vertical="center"/>
    </xf>
    <xf numFmtId="177" fontId="14" fillId="0" borderId="42" xfId="0" applyNumberFormat="1" applyFont="1" applyFill="1" applyBorder="1" applyAlignment="1">
      <alignment vertical="center"/>
    </xf>
    <xf numFmtId="177" fontId="14" fillId="0" borderId="38" xfId="0" applyNumberFormat="1" applyFont="1" applyFill="1" applyBorder="1" applyAlignment="1">
      <alignment vertical="center"/>
    </xf>
    <xf numFmtId="178" fontId="14" fillId="0" borderId="0" xfId="0" applyNumberFormat="1" applyFont="1" applyFill="1" applyAlignment="1">
      <alignment vertical="center"/>
    </xf>
    <xf numFmtId="0" fontId="14" fillId="0" borderId="43" xfId="0" applyFont="1" applyFill="1" applyBorder="1" applyAlignment="1">
      <alignment horizontal="center" vertical="center"/>
    </xf>
    <xf numFmtId="177" fontId="14" fillId="0" borderId="44" xfId="0" applyNumberFormat="1" applyFont="1" applyFill="1" applyBorder="1" applyAlignment="1">
      <alignment vertical="center"/>
    </xf>
    <xf numFmtId="177" fontId="14" fillId="0" borderId="23" xfId="0" applyNumberFormat="1" applyFont="1" applyFill="1" applyBorder="1" applyAlignment="1">
      <alignment vertical="center"/>
    </xf>
    <xf numFmtId="177" fontId="14" fillId="0" borderId="45" xfId="0" applyNumberFormat="1" applyFont="1" applyFill="1" applyBorder="1" applyAlignment="1">
      <alignment vertical="center"/>
    </xf>
    <xf numFmtId="3" fontId="20" fillId="0" borderId="23" xfId="0" applyNumberFormat="1" applyFont="1" applyFill="1" applyBorder="1" applyAlignment="1">
      <alignment vertical="center"/>
    </xf>
    <xf numFmtId="177" fontId="14" fillId="0" borderId="46" xfId="0" applyNumberFormat="1" applyFont="1" applyFill="1" applyBorder="1" applyAlignment="1">
      <alignment vertical="center"/>
    </xf>
    <xf numFmtId="177" fontId="14" fillId="0" borderId="43" xfId="0" applyNumberFormat="1" applyFont="1" applyFill="1" applyBorder="1" applyAlignment="1">
      <alignment vertical="center"/>
    </xf>
    <xf numFmtId="0" fontId="14" fillId="0" borderId="47" xfId="0" applyFont="1" applyFill="1" applyBorder="1" applyAlignment="1">
      <alignment horizontal="center" vertical="center"/>
    </xf>
    <xf numFmtId="176" fontId="14" fillId="0" borderId="48" xfId="0" applyNumberFormat="1" applyFont="1" applyFill="1" applyBorder="1" applyAlignment="1">
      <alignment vertical="center"/>
    </xf>
    <xf numFmtId="176" fontId="14" fillId="0" borderId="24" xfId="0" applyNumberFormat="1" applyFont="1" applyFill="1" applyBorder="1" applyAlignment="1">
      <alignment vertical="center"/>
    </xf>
    <xf numFmtId="176" fontId="14" fillId="0" borderId="49" xfId="0" applyNumberFormat="1" applyFont="1" applyFill="1" applyBorder="1" applyAlignment="1">
      <alignment vertical="center"/>
    </xf>
    <xf numFmtId="0" fontId="14" fillId="0" borderId="50" xfId="0" applyFont="1" applyFill="1" applyBorder="1" applyAlignment="1">
      <alignment horizontal="center" vertical="center"/>
    </xf>
    <xf numFmtId="177" fontId="14" fillId="0" borderId="51" xfId="0" applyNumberFormat="1" applyFont="1" applyFill="1" applyBorder="1" applyAlignment="1">
      <alignment vertical="center"/>
    </xf>
    <xf numFmtId="177" fontId="14" fillId="0" borderId="22" xfId="0" applyNumberFormat="1" applyFont="1" applyFill="1" applyBorder="1" applyAlignment="1">
      <alignment vertical="center"/>
    </xf>
    <xf numFmtId="177" fontId="14" fillId="0" borderId="50" xfId="0" applyNumberFormat="1" applyFont="1" applyFill="1" applyBorder="1" applyAlignment="1">
      <alignment vertical="center"/>
    </xf>
    <xf numFmtId="176" fontId="14" fillId="0" borderId="47" xfId="0" applyNumberFormat="1" applyFont="1" applyFill="1" applyBorder="1" applyAlignment="1">
      <alignment vertical="center"/>
    </xf>
    <xf numFmtId="177" fontId="14" fillId="0" borderId="52" xfId="0" applyNumberFormat="1" applyFont="1" applyFill="1" applyBorder="1" applyAlignment="1">
      <alignment vertical="center"/>
    </xf>
    <xf numFmtId="0" fontId="14" fillId="0" borderId="49" xfId="0" applyFont="1" applyFill="1" applyBorder="1" applyAlignment="1">
      <alignment horizontal="center" vertical="center"/>
    </xf>
    <xf numFmtId="176" fontId="14" fillId="0" borderId="53" xfId="0" applyNumberFormat="1" applyFont="1" applyFill="1" applyBorder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176" fontId="14" fillId="0" borderId="55" xfId="0" applyNumberFormat="1" applyFont="1" applyFill="1" applyBorder="1" applyAlignment="1">
      <alignment vertical="center"/>
    </xf>
    <xf numFmtId="176" fontId="14" fillId="0" borderId="56" xfId="0" applyNumberFormat="1" applyFont="1" applyFill="1" applyBorder="1" applyAlignment="1">
      <alignment vertical="center"/>
    </xf>
    <xf numFmtId="176" fontId="14" fillId="0" borderId="57" xfId="0" applyNumberFormat="1" applyFont="1" applyFill="1" applyBorder="1" applyAlignment="1">
      <alignment vertical="center"/>
    </xf>
    <xf numFmtId="176" fontId="14" fillId="0" borderId="54" xfId="0" applyNumberFormat="1" applyFont="1" applyFill="1" applyBorder="1" applyAlignment="1">
      <alignment vertical="center"/>
    </xf>
    <xf numFmtId="177" fontId="14" fillId="0" borderId="58" xfId="0" applyNumberFormat="1" applyFont="1" applyFill="1" applyBorder="1" applyAlignment="1">
      <alignment vertical="center"/>
    </xf>
    <xf numFmtId="177" fontId="14" fillId="0" borderId="59" xfId="0" applyNumberFormat="1" applyFont="1" applyFill="1" applyBorder="1" applyAlignment="1">
      <alignment vertical="center"/>
    </xf>
    <xf numFmtId="177" fontId="14" fillId="0" borderId="60" xfId="0" applyNumberFormat="1" applyFont="1" applyFill="1" applyBorder="1" applyAlignment="1">
      <alignment vertical="center"/>
    </xf>
    <xf numFmtId="178" fontId="14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2" fillId="0" borderId="0" xfId="4"/>
    <xf numFmtId="0" fontId="2" fillId="0" borderId="0" xfId="4" applyAlignment="1">
      <alignment horizontal="right" vertical="center"/>
    </xf>
    <xf numFmtId="0" fontId="8" fillId="0" borderId="61" xfId="4" applyFont="1" applyFill="1" applyBorder="1" applyAlignment="1"/>
    <xf numFmtId="0" fontId="8" fillId="0" borderId="61" xfId="4" applyFont="1" applyBorder="1" applyAlignment="1"/>
    <xf numFmtId="178" fontId="13" fillId="0" borderId="0" xfId="0" applyNumberFormat="1" applyFont="1" applyAlignment="1">
      <alignment horizontal="centerContinuous" vertical="center"/>
    </xf>
    <xf numFmtId="178" fontId="18" fillId="0" borderId="0" xfId="0" applyNumberFormat="1" applyFont="1" applyAlignment="1">
      <alignment horizontal="centerContinuous" vertical="center"/>
    </xf>
    <xf numFmtId="178" fontId="20" fillId="0" borderId="21" xfId="0" applyNumberFormat="1" applyFont="1" applyBorder="1" applyAlignment="1">
      <alignment horizontal="centerContinuous" vertical="center"/>
    </xf>
    <xf numFmtId="178" fontId="20" fillId="0" borderId="62" xfId="0" applyNumberFormat="1" applyFont="1" applyBorder="1" applyAlignment="1">
      <alignment horizontal="centerContinuous" vertical="center"/>
    </xf>
    <xf numFmtId="0" fontId="14" fillId="0" borderId="63" xfId="0" applyFont="1" applyFill="1" applyBorder="1" applyAlignment="1">
      <alignment horizontal="centerContinuous" vertical="center"/>
    </xf>
    <xf numFmtId="0" fontId="14" fillId="0" borderId="64" xfId="0" applyFont="1" applyFill="1" applyBorder="1" applyAlignment="1">
      <alignment horizontal="centerContinuous" vertical="center"/>
    </xf>
    <xf numFmtId="0" fontId="14" fillId="0" borderId="65" xfId="0" applyFont="1" applyFill="1" applyBorder="1" applyAlignment="1">
      <alignment horizontal="centerContinuous" vertical="center"/>
    </xf>
    <xf numFmtId="0" fontId="14" fillId="0" borderId="66" xfId="0" applyFont="1" applyFill="1" applyBorder="1" applyAlignment="1">
      <alignment horizontal="centerContinuous" vertical="center"/>
    </xf>
    <xf numFmtId="0" fontId="14" fillId="0" borderId="67" xfId="0" applyFont="1" applyFill="1" applyBorder="1" applyAlignment="1">
      <alignment horizontal="centerContinuous" vertical="center"/>
    </xf>
    <xf numFmtId="0" fontId="17" fillId="0" borderId="0" xfId="0" applyNumberFormat="1" applyFont="1" applyAlignment="1">
      <alignment horizontal="centerContinuous" vertical="center"/>
    </xf>
    <xf numFmtId="0" fontId="14" fillId="0" borderId="21" xfId="0" applyFont="1" applyBorder="1" applyAlignment="1">
      <alignment horizontal="centerContinuous" vertical="center"/>
    </xf>
    <xf numFmtId="0" fontId="0" fillId="0" borderId="62" xfId="0" applyBorder="1" applyAlignment="1">
      <alignment horizontal="centerContinuous" vertical="center"/>
    </xf>
    <xf numFmtId="0" fontId="6" fillId="0" borderId="0" xfId="5" applyFont="1" applyFill="1" applyBorder="1" applyAlignment="1">
      <alignment horizontal="centerContinuous" vertical="center"/>
    </xf>
    <xf numFmtId="178" fontId="11" fillId="0" borderId="0" xfId="0" applyNumberFormat="1" applyFont="1" applyAlignment="1">
      <alignment horizontal="centerContinuous" vertical="center"/>
    </xf>
    <xf numFmtId="178" fontId="0" fillId="0" borderId="0" xfId="0" applyNumberFormat="1" applyAlignment="1">
      <alignment horizontal="centerContinuous" vertical="center"/>
    </xf>
    <xf numFmtId="178" fontId="12" fillId="0" borderId="68" xfId="0" applyNumberFormat="1" applyFont="1" applyBorder="1" applyAlignment="1"/>
    <xf numFmtId="178" fontId="12" fillId="0" borderId="69" xfId="0" applyNumberFormat="1" applyFont="1" applyBorder="1" applyAlignment="1"/>
    <xf numFmtId="0" fontId="11" fillId="0" borderId="0" xfId="4" applyFont="1" applyAlignment="1">
      <alignment horizontal="centerContinuous" vertical="center"/>
    </xf>
    <xf numFmtId="0" fontId="4" fillId="0" borderId="70" xfId="5" applyFont="1" applyBorder="1" applyAlignment="1">
      <alignment horizontal="right" vertical="center"/>
    </xf>
    <xf numFmtId="178" fontId="0" fillId="0" borderId="26" xfId="2" applyNumberFormat="1" applyFont="1" applyFill="1" applyBorder="1" applyAlignment="1">
      <alignment horizontal="right" vertical="center" shrinkToFit="1"/>
    </xf>
    <xf numFmtId="180" fontId="0" fillId="0" borderId="71" xfId="0" applyNumberFormat="1" applyFill="1" applyBorder="1" applyAlignment="1">
      <alignment horizontal="right" vertical="center" shrinkToFit="1"/>
    </xf>
    <xf numFmtId="180" fontId="0" fillId="0" borderId="17" xfId="0" applyNumberFormat="1" applyFill="1" applyBorder="1" applyAlignment="1">
      <alignment horizontal="right" vertical="center" shrinkToFit="1"/>
    </xf>
    <xf numFmtId="180" fontId="0" fillId="0" borderId="34" xfId="2" applyNumberFormat="1" applyFont="1" applyFill="1" applyBorder="1" applyAlignment="1">
      <alignment horizontal="right" vertical="center" shrinkToFit="1"/>
    </xf>
    <xf numFmtId="180" fontId="0" fillId="0" borderId="62" xfId="0" applyNumberFormat="1" applyFill="1" applyBorder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178" fontId="0" fillId="0" borderId="29" xfId="0" applyNumberFormat="1" applyFill="1" applyBorder="1" applyAlignment="1">
      <alignment horizontal="center" vertical="center" shrinkToFit="1"/>
    </xf>
    <xf numFmtId="178" fontId="0" fillId="0" borderId="31" xfId="0" applyNumberFormat="1" applyFill="1" applyBorder="1" applyAlignment="1">
      <alignment horizontal="center" vertical="center" shrinkToFit="1"/>
    </xf>
    <xf numFmtId="178" fontId="2" fillId="0" borderId="31" xfId="0" applyNumberFormat="1" applyFont="1" applyFill="1" applyBorder="1" applyAlignment="1">
      <alignment horizontal="center" vertical="center" shrinkToFit="1"/>
    </xf>
    <xf numFmtId="178" fontId="0" fillId="0" borderId="35" xfId="0" applyNumberFormat="1" applyFill="1" applyBorder="1" applyAlignment="1">
      <alignment horizontal="center" vertical="center" shrinkToFit="1"/>
    </xf>
    <xf numFmtId="178" fontId="0" fillId="0" borderId="0" xfId="0" applyNumberFormat="1" applyBorder="1" applyAlignment="1">
      <alignment vertical="center" shrinkToFit="1"/>
    </xf>
    <xf numFmtId="178" fontId="0" fillId="0" borderId="63" xfId="0" applyNumberFormat="1" applyBorder="1" applyAlignment="1">
      <alignment vertical="center" shrinkToFit="1"/>
    </xf>
    <xf numFmtId="178" fontId="0" fillId="0" borderId="7" xfId="1" applyNumberFormat="1" applyFont="1" applyBorder="1" applyAlignment="1">
      <alignment horizontal="centerContinuous" vertical="center" shrinkToFit="1"/>
    </xf>
    <xf numFmtId="178" fontId="0" fillId="0" borderId="72" xfId="1" applyNumberFormat="1" applyFont="1" applyBorder="1" applyAlignment="1">
      <alignment horizontal="centerContinuous" vertical="center" shrinkToFit="1"/>
    </xf>
    <xf numFmtId="178" fontId="0" fillId="0" borderId="73" xfId="1" applyNumberFormat="1" applyFont="1" applyBorder="1" applyAlignment="1">
      <alignment horizontal="centerContinuous" vertical="center" shrinkToFit="1"/>
    </xf>
    <xf numFmtId="178" fontId="0" fillId="0" borderId="7" xfId="2" applyNumberFormat="1" applyFont="1" applyBorder="1" applyAlignment="1">
      <alignment horizontal="centerContinuous" vertical="center" shrinkToFit="1"/>
    </xf>
    <xf numFmtId="178" fontId="0" fillId="0" borderId="72" xfId="2" applyNumberFormat="1" applyFont="1" applyBorder="1" applyAlignment="1">
      <alignment horizontal="centerContinuous" vertical="center" shrinkToFit="1"/>
    </xf>
    <xf numFmtId="178" fontId="0" fillId="0" borderId="73" xfId="2" applyNumberFormat="1" applyFont="1" applyBorder="1" applyAlignment="1">
      <alignment horizontal="centerContinuous" vertical="center" shrinkToFit="1"/>
    </xf>
    <xf numFmtId="178" fontId="0" fillId="0" borderId="12" xfId="0" applyNumberFormat="1" applyBorder="1" applyAlignment="1">
      <alignment horizontal="distributed" vertical="center" shrinkToFit="1"/>
    </xf>
    <xf numFmtId="178" fontId="0" fillId="0" borderId="13" xfId="0" applyNumberFormat="1" applyBorder="1" applyAlignment="1">
      <alignment horizontal="centerContinuous" vertical="center" shrinkToFit="1"/>
    </xf>
    <xf numFmtId="178" fontId="0" fillId="0" borderId="65" xfId="0" applyNumberFormat="1" applyBorder="1" applyAlignment="1">
      <alignment vertical="center" shrinkToFit="1"/>
    </xf>
    <xf numFmtId="178" fontId="0" fillId="0" borderId="25" xfId="2" applyNumberFormat="1" applyFont="1" applyBorder="1" applyAlignment="1">
      <alignment horizontal="center" vertical="center" shrinkToFit="1"/>
    </xf>
    <xf numFmtId="178" fontId="0" fillId="0" borderId="3" xfId="2" applyNumberFormat="1" applyFont="1" applyBorder="1" applyAlignment="1">
      <alignment horizontal="center" vertical="center" shrinkToFit="1"/>
    </xf>
    <xf numFmtId="178" fontId="0" fillId="0" borderId="3" xfId="1" applyNumberFormat="1" applyFont="1" applyBorder="1" applyAlignment="1">
      <alignment horizontal="center" vertical="center" shrinkToFit="1"/>
    </xf>
    <xf numFmtId="178" fontId="0" fillId="0" borderId="34" xfId="1" applyNumberFormat="1" applyFont="1" applyBorder="1" applyAlignment="1">
      <alignment horizontal="center" vertical="center" shrinkToFit="1"/>
    </xf>
    <xf numFmtId="178" fontId="0" fillId="0" borderId="33" xfId="0" applyNumberFormat="1" applyBorder="1" applyAlignment="1">
      <alignment horizontal="distributed" vertical="center" shrinkToFit="1"/>
    </xf>
    <xf numFmtId="178" fontId="0" fillId="0" borderId="6" xfId="0" applyNumberFormat="1" applyBorder="1" applyAlignment="1">
      <alignment horizontal="centerContinuous" vertical="center" shrinkToFit="1"/>
    </xf>
    <xf numFmtId="178" fontId="0" fillId="0" borderId="7" xfId="2" applyNumberFormat="1" applyFont="1" applyFill="1" applyBorder="1" applyAlignment="1">
      <alignment horizontal="right" vertical="center" shrinkToFit="1"/>
    </xf>
    <xf numFmtId="178" fontId="0" fillId="0" borderId="9" xfId="2" applyNumberFormat="1" applyFont="1" applyFill="1" applyBorder="1" applyAlignment="1">
      <alignment horizontal="right" vertical="center" shrinkToFit="1"/>
    </xf>
    <xf numFmtId="176" fontId="0" fillId="0" borderId="9" xfId="1" applyNumberFormat="1" applyFont="1" applyFill="1" applyBorder="1" applyAlignment="1">
      <alignment horizontal="right" vertical="center" shrinkToFit="1"/>
    </xf>
    <xf numFmtId="178" fontId="0" fillId="0" borderId="8" xfId="2" applyNumberFormat="1" applyFont="1" applyFill="1" applyBorder="1" applyAlignment="1">
      <alignment horizontal="right" vertical="center" shrinkToFit="1"/>
    </xf>
    <xf numFmtId="178" fontId="0" fillId="0" borderId="74" xfId="0" applyNumberFormat="1" applyBorder="1" applyAlignment="1">
      <alignment vertical="center" shrinkToFit="1"/>
    </xf>
    <xf numFmtId="178" fontId="0" fillId="0" borderId="14" xfId="2" applyNumberFormat="1" applyFont="1" applyFill="1" applyBorder="1" applyAlignment="1">
      <alignment horizontal="right" vertical="center" shrinkToFit="1"/>
    </xf>
    <xf numFmtId="178" fontId="0" fillId="0" borderId="1" xfId="2" applyNumberFormat="1" applyFont="1" applyFill="1" applyBorder="1" applyAlignment="1">
      <alignment horizontal="right" vertical="center" shrinkToFit="1"/>
    </xf>
    <xf numFmtId="176" fontId="0" fillId="0" borderId="1" xfId="1" applyNumberFormat="1" applyFont="1" applyFill="1" applyBorder="1" applyAlignment="1">
      <alignment horizontal="right" vertical="center" shrinkToFit="1"/>
    </xf>
    <xf numFmtId="178" fontId="0" fillId="0" borderId="75" xfId="2" applyNumberFormat="1" applyFont="1" applyFill="1" applyBorder="1" applyAlignment="1">
      <alignment horizontal="right" vertical="center" shrinkToFit="1"/>
    </xf>
    <xf numFmtId="178" fontId="0" fillId="0" borderId="15" xfId="2" applyNumberFormat="1" applyFont="1" applyFill="1" applyBorder="1" applyAlignment="1">
      <alignment horizontal="right" vertical="center" shrinkToFit="1"/>
    </xf>
    <xf numFmtId="178" fontId="2" fillId="0" borderId="14" xfId="2" applyNumberFormat="1" applyFont="1" applyFill="1" applyBorder="1" applyAlignment="1">
      <alignment horizontal="right" vertical="center" shrinkToFit="1"/>
    </xf>
    <xf numFmtId="178" fontId="2" fillId="0" borderId="1" xfId="2" applyNumberFormat="1" applyFont="1" applyFill="1" applyBorder="1" applyAlignment="1">
      <alignment horizontal="right" vertical="center" shrinkToFit="1"/>
    </xf>
    <xf numFmtId="178" fontId="2" fillId="0" borderId="16" xfId="1" applyNumberFormat="1" applyFont="1" applyFill="1" applyBorder="1" applyAlignment="1">
      <alignment horizontal="right" vertical="center" shrinkToFit="1"/>
    </xf>
    <xf numFmtId="178" fontId="0" fillId="0" borderId="1" xfId="2" applyNumberFormat="1" applyFont="1" applyBorder="1" applyAlignment="1">
      <alignment vertical="center" shrinkToFit="1"/>
    </xf>
    <xf numFmtId="178" fontId="0" fillId="0" borderId="2" xfId="2" applyNumberFormat="1" applyFont="1" applyFill="1" applyBorder="1" applyAlignment="1">
      <alignment horizontal="right" vertical="center" shrinkToFit="1"/>
    </xf>
    <xf numFmtId="178" fontId="0" fillId="0" borderId="3" xfId="2" applyNumberFormat="1" applyFont="1" applyFill="1" applyBorder="1" applyAlignment="1">
      <alignment horizontal="right" vertical="center" shrinkToFit="1"/>
    </xf>
    <xf numFmtId="176" fontId="0" fillId="0" borderId="3" xfId="1" applyNumberFormat="1" applyFont="1" applyFill="1" applyBorder="1" applyAlignment="1">
      <alignment horizontal="right" vertical="center" shrinkToFit="1"/>
    </xf>
    <xf numFmtId="180" fontId="0" fillId="0" borderId="34" xfId="1" applyNumberFormat="1" applyFont="1" applyFill="1" applyBorder="1" applyAlignment="1">
      <alignment horizontal="right" vertical="center" shrinkToFit="1"/>
    </xf>
    <xf numFmtId="178" fontId="2" fillId="0" borderId="19" xfId="0" applyNumberFormat="1" applyFont="1" applyFill="1" applyBorder="1" applyAlignment="1">
      <alignment horizontal="center" vertical="center" shrinkToFit="1"/>
    </xf>
    <xf numFmtId="176" fontId="0" fillId="0" borderId="26" xfId="1" applyNumberFormat="1" applyFont="1" applyFill="1" applyBorder="1" applyAlignment="1">
      <alignment horizontal="right" vertical="center" shrinkToFit="1"/>
    </xf>
    <xf numFmtId="178" fontId="0" fillId="0" borderId="36" xfId="2" applyNumberFormat="1" applyFont="1" applyBorder="1" applyAlignment="1">
      <alignment vertical="center" shrinkToFit="1"/>
    </xf>
    <xf numFmtId="178" fontId="0" fillId="0" borderId="36" xfId="0" applyNumberFormat="1" applyBorder="1" applyAlignment="1">
      <alignment vertical="center" shrinkToFit="1"/>
    </xf>
    <xf numFmtId="0" fontId="2" fillId="0" borderId="23" xfId="3" applyBorder="1" applyAlignment="1">
      <alignment horizontal="center" vertical="center" shrinkToFit="1"/>
    </xf>
    <xf numFmtId="179" fontId="8" fillId="0" borderId="0" xfId="5" applyNumberFormat="1" applyFont="1" applyAlignment="1">
      <alignment vertical="center"/>
    </xf>
    <xf numFmtId="0" fontId="0" fillId="0" borderId="1" xfId="3" applyFont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/>
    </xf>
    <xf numFmtId="180" fontId="12" fillId="0" borderId="5" xfId="0" applyNumberFormat="1" applyFont="1" applyBorder="1" applyAlignment="1">
      <alignment horizontal="right" vertical="center"/>
    </xf>
    <xf numFmtId="181" fontId="12" fillId="0" borderId="18" xfId="2" applyNumberFormat="1" applyFont="1" applyBorder="1" applyAlignment="1">
      <alignment vertical="center"/>
    </xf>
    <xf numFmtId="176" fontId="12" fillId="0" borderId="20" xfId="2" applyNumberFormat="1" applyFont="1" applyBorder="1" applyAlignment="1">
      <alignment horizontal="right" vertical="center"/>
    </xf>
    <xf numFmtId="180" fontId="12" fillId="0" borderId="13" xfId="0" applyNumberFormat="1" applyFont="1" applyFill="1" applyBorder="1" applyAlignment="1">
      <alignment horizontal="right" vertical="center"/>
    </xf>
    <xf numFmtId="180" fontId="12" fillId="0" borderId="34" xfId="0" applyNumberFormat="1" applyFont="1" applyBorder="1" applyAlignment="1">
      <alignment horizontal="right" vertical="center"/>
    </xf>
    <xf numFmtId="38" fontId="9" fillId="0" borderId="1" xfId="2" applyFont="1" applyFill="1" applyBorder="1" applyAlignment="1">
      <alignment vertical="center"/>
    </xf>
    <xf numFmtId="38" fontId="8" fillId="0" borderId="1" xfId="2" applyFont="1" applyFill="1" applyBorder="1" applyAlignment="1">
      <alignment vertical="center"/>
    </xf>
    <xf numFmtId="38" fontId="8" fillId="0" borderId="1" xfId="2" applyFont="1" applyBorder="1" applyAlignment="1">
      <alignment vertical="center"/>
    </xf>
    <xf numFmtId="0" fontId="21" fillId="0" borderId="0" xfId="0" applyFont="1">
      <alignment vertical="center"/>
    </xf>
    <xf numFmtId="178" fontId="14" fillId="0" borderId="0" xfId="0" applyNumberFormat="1" applyFont="1" applyBorder="1" applyAlignment="1"/>
    <xf numFmtId="176" fontId="20" fillId="0" borderId="34" xfId="0" applyNumberFormat="1" applyFont="1" applyBorder="1" applyAlignment="1">
      <alignment vertical="center"/>
    </xf>
    <xf numFmtId="0" fontId="0" fillId="0" borderId="0" xfId="4" applyFont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1" fillId="0" borderId="0" xfId="6">
      <alignment vertical="center"/>
    </xf>
    <xf numFmtId="0" fontId="2" fillId="0" borderId="58" xfId="3" applyBorder="1" applyAlignment="1">
      <alignment horizontal="center" vertical="center"/>
    </xf>
    <xf numFmtId="178" fontId="14" fillId="0" borderId="58" xfId="3" applyNumberFormat="1" applyFont="1" applyBorder="1"/>
    <xf numFmtId="0" fontId="2" fillId="0" borderId="76" xfId="3" applyBorder="1" applyAlignment="1">
      <alignment horizontal="center" vertical="center" shrinkToFit="1"/>
    </xf>
    <xf numFmtId="178" fontId="1" fillId="0" borderId="0" xfId="6" applyNumberFormat="1">
      <alignment vertical="center"/>
    </xf>
    <xf numFmtId="0" fontId="0" fillId="0" borderId="0" xfId="4" applyFont="1" applyAlignment="1">
      <alignment horizontal="left" vertical="center"/>
    </xf>
    <xf numFmtId="0" fontId="13" fillId="0" borderId="0" xfId="3" applyFont="1" applyAlignment="1">
      <alignment horizontal="center" vertical="center"/>
    </xf>
    <xf numFmtId="178" fontId="14" fillId="0" borderId="76" xfId="3" applyNumberFormat="1" applyFont="1" applyBorder="1"/>
    <xf numFmtId="0" fontId="13" fillId="0" borderId="0" xfId="3" applyFont="1" applyAlignment="1">
      <alignment horizontal="center" vertical="center"/>
    </xf>
    <xf numFmtId="38" fontId="23" fillId="0" borderId="1" xfId="2" applyFont="1" applyFill="1" applyBorder="1" applyAlignment="1">
      <alignment vertical="center"/>
    </xf>
    <xf numFmtId="176" fontId="23" fillId="0" borderId="1" xfId="4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2" fillId="0" borderId="0" xfId="3" applyAlignment="1">
      <alignment horizontal="center"/>
    </xf>
    <xf numFmtId="38" fontId="8" fillId="0" borderId="1" xfId="2" applyFont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178" fontId="10" fillId="0" borderId="7" xfId="2" applyNumberFormat="1" applyFont="1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0" fontId="0" fillId="0" borderId="73" xfId="0" applyBorder="1" applyAlignment="1">
      <alignment horizontal="distributed" vertical="center" justifyLastLine="1"/>
    </xf>
    <xf numFmtId="0" fontId="13" fillId="0" borderId="0" xfId="3" applyFont="1" applyAlignment="1">
      <alignment horizontal="center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6"/>
    <cellStyle name="標準_siryou230510" xfId="3"/>
    <cellStyle name="標準_グラフsiryou20110915【データが重い】" xfId="4"/>
    <cellStyle name="標準_月別来道輸送実績の推移（Ｈ１２～Ｈ１６）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808544"/>
        <c:axId val="339037248"/>
      </c:barChart>
      <c:catAx>
        <c:axId val="34280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903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903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808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278624"/>
        <c:axId val="344279016"/>
      </c:barChart>
      <c:catAx>
        <c:axId val="34427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279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2790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278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69592"/>
        <c:axId val="351669984"/>
      </c:barChart>
      <c:catAx>
        <c:axId val="351669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6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66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69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70768"/>
        <c:axId val="351671160"/>
      </c:barChart>
      <c:catAx>
        <c:axId val="35167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71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671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70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3753613076851E-2"/>
          <c:y val="0.16610409310346999"/>
          <c:w val="0.81410867492850336"/>
          <c:h val="0.729857819905213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フェリー!$B$22</c:f>
              <c:strCache>
                <c:ptCount val="1"/>
                <c:pt idx="0">
                  <c:v>平成22年度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フェリー!$C$22:$N$22</c:f>
              <c:numCache>
                <c:formatCode>#,##0.0</c:formatCode>
                <c:ptCount val="12"/>
                <c:pt idx="0">
                  <c:v>61.9</c:v>
                </c:pt>
                <c:pt idx="1">
                  <c:v>79</c:v>
                </c:pt>
                <c:pt idx="2">
                  <c:v>71.099999999999994</c:v>
                </c:pt>
                <c:pt idx="3">
                  <c:v>106.8</c:v>
                </c:pt>
                <c:pt idx="4">
                  <c:v>173.2</c:v>
                </c:pt>
                <c:pt idx="5">
                  <c:v>84.4</c:v>
                </c:pt>
                <c:pt idx="6">
                  <c:v>67.7</c:v>
                </c:pt>
                <c:pt idx="7">
                  <c:v>47.4</c:v>
                </c:pt>
                <c:pt idx="8">
                  <c:v>54.6</c:v>
                </c:pt>
                <c:pt idx="9">
                  <c:v>39.799999999999997</c:v>
                </c:pt>
                <c:pt idx="10">
                  <c:v>36.9</c:v>
                </c:pt>
                <c:pt idx="11">
                  <c:v>48.7</c:v>
                </c:pt>
              </c:numCache>
            </c:numRef>
          </c:val>
        </c:ser>
        <c:ser>
          <c:idx val="2"/>
          <c:order val="2"/>
          <c:tx>
            <c:strRef>
              <c:f>フェリー!$B$23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フェリー!$C$23:$N$23</c:f>
              <c:numCache>
                <c:formatCode>#,##0.0</c:formatCode>
                <c:ptCount val="12"/>
                <c:pt idx="0">
                  <c:v>68.2</c:v>
                </c:pt>
                <c:pt idx="1">
                  <c:v>75.400000000000006</c:v>
                </c:pt>
                <c:pt idx="2">
                  <c:v>66.400000000000006</c:v>
                </c:pt>
                <c:pt idx="3">
                  <c:v>98.9</c:v>
                </c:pt>
                <c:pt idx="4">
                  <c:v>172.2</c:v>
                </c:pt>
                <c:pt idx="5">
                  <c:v>86.9</c:v>
                </c:pt>
                <c:pt idx="6">
                  <c:v>68.599999999999994</c:v>
                </c:pt>
                <c:pt idx="7">
                  <c:v>49.8</c:v>
                </c:pt>
                <c:pt idx="8">
                  <c:v>60.4</c:v>
                </c:pt>
                <c:pt idx="9">
                  <c:v>40</c:v>
                </c:pt>
                <c:pt idx="10">
                  <c:v>36.700000000000003</c:v>
                </c:pt>
                <c:pt idx="11">
                  <c:v>55.7</c:v>
                </c:pt>
              </c:numCache>
            </c:numRef>
          </c:val>
        </c:ser>
        <c:ser>
          <c:idx val="3"/>
          <c:order val="3"/>
          <c:tx>
            <c:strRef>
              <c:f>フェリー!$B$24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フェリー!$C$24:$N$24</c:f>
              <c:numCache>
                <c:formatCode>#,##0.0</c:formatCode>
                <c:ptCount val="12"/>
                <c:pt idx="0">
                  <c:v>67.680000000000007</c:v>
                </c:pt>
                <c:pt idx="1">
                  <c:v>76.481999999999999</c:v>
                </c:pt>
                <c:pt idx="2">
                  <c:v>74.819999999999993</c:v>
                </c:pt>
                <c:pt idx="3">
                  <c:v>107.82599999999999</c:v>
                </c:pt>
                <c:pt idx="4">
                  <c:v>169.536</c:v>
                </c:pt>
                <c:pt idx="5">
                  <c:v>84.108000000000004</c:v>
                </c:pt>
                <c:pt idx="6">
                  <c:v>65.067999999999998</c:v>
                </c:pt>
                <c:pt idx="7">
                  <c:v>48.600999999999999</c:v>
                </c:pt>
                <c:pt idx="8">
                  <c:v>58.877000000000002</c:v>
                </c:pt>
                <c:pt idx="9">
                  <c:v>38.564999999999998</c:v>
                </c:pt>
                <c:pt idx="10">
                  <c:v>36.795999999999999</c:v>
                </c:pt>
                <c:pt idx="11">
                  <c:v>53.936</c:v>
                </c:pt>
              </c:numCache>
            </c:numRef>
          </c:val>
        </c:ser>
        <c:ser>
          <c:idx val="4"/>
          <c:order val="4"/>
          <c:tx>
            <c:strRef>
              <c:f>フェリー!$B$25</c:f>
              <c:strCache>
                <c:ptCount val="1"/>
                <c:pt idx="0">
                  <c:v>平成25年度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フェリー!$C$25:$N$25</c:f>
              <c:numCache>
                <c:formatCode>#,##0.0</c:formatCode>
                <c:ptCount val="12"/>
                <c:pt idx="0">
                  <c:v>63.94</c:v>
                </c:pt>
                <c:pt idx="1">
                  <c:v>74.156999999999996</c:v>
                </c:pt>
                <c:pt idx="2">
                  <c:v>73.793999999999997</c:v>
                </c:pt>
                <c:pt idx="3">
                  <c:v>109.339</c:v>
                </c:pt>
                <c:pt idx="4">
                  <c:v>175.18899999999999</c:v>
                </c:pt>
                <c:pt idx="5">
                  <c:v>83.584999999999994</c:v>
                </c:pt>
                <c:pt idx="6">
                  <c:v>63.9</c:v>
                </c:pt>
                <c:pt idx="7">
                  <c:v>48.293999999999997</c:v>
                </c:pt>
                <c:pt idx="8">
                  <c:v>57.292000000000002</c:v>
                </c:pt>
                <c:pt idx="9">
                  <c:v>40.363999999999997</c:v>
                </c:pt>
                <c:pt idx="10">
                  <c:v>34.915999999999997</c:v>
                </c:pt>
                <c:pt idx="11">
                  <c:v>53.7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71944"/>
        <c:axId val="3516723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フェリー!$C$21:$N$21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5167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67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67233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5.9103908484270731E-2"/>
              <c:y val="2.606635071090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67194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563331007674671"/>
          <c:y val="0.2063714697533312"/>
          <c:w val="0.12042689125884581"/>
          <c:h val="0.37343404016943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73120"/>
        <c:axId val="351673512"/>
      </c:barChart>
      <c:catAx>
        <c:axId val="351673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73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673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731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74296"/>
        <c:axId val="351674688"/>
      </c:barChart>
      <c:catAx>
        <c:axId val="35167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7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67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74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75472"/>
        <c:axId val="351975936"/>
      </c:barChart>
      <c:catAx>
        <c:axId val="351675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7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9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75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976720"/>
        <c:axId val="351977112"/>
      </c:barChart>
      <c:catAx>
        <c:axId val="351976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77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977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76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977896"/>
        <c:axId val="351978288"/>
      </c:barChart>
      <c:catAx>
        <c:axId val="35197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7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97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77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979072"/>
        <c:axId val="351979464"/>
      </c:barChart>
      <c:catAx>
        <c:axId val="351979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79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979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79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980248"/>
        <c:axId val="351980640"/>
      </c:barChart>
      <c:catAx>
        <c:axId val="351980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8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980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80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279800"/>
        <c:axId val="344280192"/>
      </c:barChart>
      <c:catAx>
        <c:axId val="344279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28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28019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279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981424"/>
        <c:axId val="351981816"/>
      </c:barChart>
      <c:catAx>
        <c:axId val="35198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81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981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81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982600"/>
        <c:axId val="351982992"/>
      </c:barChart>
      <c:catAx>
        <c:axId val="351982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82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98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982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48264"/>
        <c:axId val="343748656"/>
      </c:barChart>
      <c:catAx>
        <c:axId val="34374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374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74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3748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49440"/>
        <c:axId val="343749832"/>
      </c:barChart>
      <c:catAx>
        <c:axId val="34374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3749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749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3749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50616"/>
        <c:axId val="343751008"/>
      </c:barChart>
      <c:catAx>
        <c:axId val="34375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3751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75100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3750616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52184"/>
        <c:axId val="343752576"/>
      </c:lineChart>
      <c:catAx>
        <c:axId val="343752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75257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343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752184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53360"/>
        <c:axId val="343753752"/>
      </c:barChart>
      <c:catAx>
        <c:axId val="34375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753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753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753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47273616899649E-2"/>
          <c:y val="4.5160203769425686E-2"/>
          <c:w val="0.9560765923496648"/>
          <c:h val="0.901604982856007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'訪日外国人の推移（全国）'!$A$77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'訪日外国人の推移（全国）'!$B$76:$AN$76</c:f>
              <c:strCache>
                <c:ptCount val="39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</c:strCache>
            </c:strRef>
          </c:cat>
          <c:val>
            <c:numRef>
              <c:f>'訪日外国人の推移（全国）'!$B$77:$AN$77</c:f>
              <c:numCache>
                <c:formatCode>General</c:formatCode>
                <c:ptCount val="39"/>
                <c:pt idx="0">
                  <c:v>157151</c:v>
                </c:pt>
                <c:pt idx="1">
                  <c:v>142963</c:v>
                </c:pt>
                <c:pt idx="2">
                  <c:v>166755</c:v>
                </c:pt>
                <c:pt idx="3">
                  <c:v>93985</c:v>
                </c:pt>
                <c:pt idx="4">
                  <c:v>108618</c:v>
                </c:pt>
                <c:pt idx="5">
                  <c:v>120933</c:v>
                </c:pt>
                <c:pt idx="6">
                  <c:v>144601</c:v>
                </c:pt>
                <c:pt idx="7">
                  <c:v>132288</c:v>
                </c:pt>
                <c:pt idx="8">
                  <c:v>147396</c:v>
                </c:pt>
                <c:pt idx="9">
                  <c:v>183228</c:v>
                </c:pt>
                <c:pt idx="10">
                  <c:v>161670</c:v>
                </c:pt>
                <c:pt idx="11">
                  <c:v>154789</c:v>
                </c:pt>
                <c:pt idx="12">
                  <c:v>147338</c:v>
                </c:pt>
                <c:pt idx="13">
                  <c:v>132682</c:v>
                </c:pt>
                <c:pt idx="14">
                  <c:v>200297</c:v>
                </c:pt>
                <c:pt idx="15">
                  <c:v>212614</c:v>
                </c:pt>
                <c:pt idx="16">
                  <c:v>181812</c:v>
                </c:pt>
                <c:pt idx="17">
                  <c:v>183963</c:v>
                </c:pt>
                <c:pt idx="18">
                  <c:v>194551</c:v>
                </c:pt>
                <c:pt idx="19">
                  <c:v>172864</c:v>
                </c:pt>
                <c:pt idx="20">
                  <c:v>181141</c:v>
                </c:pt>
                <c:pt idx="21">
                  <c:v>227707</c:v>
                </c:pt>
                <c:pt idx="22">
                  <c:v>185286</c:v>
                </c:pt>
                <c:pt idx="23">
                  <c:v>186075</c:v>
                </c:pt>
                <c:pt idx="24">
                  <c:v>156783</c:v>
                </c:pt>
                <c:pt idx="25">
                  <c:v>145078</c:v>
                </c:pt>
                <c:pt idx="26">
                  <c:v>246747</c:v>
                </c:pt>
                <c:pt idx="27">
                  <c:v>253407</c:v>
                </c:pt>
                <c:pt idx="28">
                  <c:v>222610</c:v>
                </c:pt>
                <c:pt idx="29">
                  <c:v>219372</c:v>
                </c:pt>
                <c:pt idx="30">
                  <c:v>227742</c:v>
                </c:pt>
                <c:pt idx="31">
                  <c:v>207698</c:v>
                </c:pt>
                <c:pt idx="32">
                  <c:v>209982</c:v>
                </c:pt>
                <c:pt idx="33">
                  <c:v>259707</c:v>
                </c:pt>
                <c:pt idx="34">
                  <c:v>212692</c:v>
                </c:pt>
                <c:pt idx="35">
                  <c:v>210381</c:v>
                </c:pt>
                <c:pt idx="36">
                  <c:v>183084</c:v>
                </c:pt>
                <c:pt idx="37">
                  <c:v>168800</c:v>
                </c:pt>
                <c:pt idx="38">
                  <c:v>269100</c:v>
                </c:pt>
              </c:numCache>
            </c:numRef>
          </c:val>
        </c:ser>
        <c:ser>
          <c:idx val="1"/>
          <c:order val="1"/>
          <c:tx>
            <c:strRef>
              <c:f>'訪日外国人の推移（全国）'!$A$78</c:f>
              <c:strCache>
                <c:ptCount val="1"/>
                <c:pt idx="0">
                  <c:v>豪州</c:v>
                </c:pt>
              </c:strCache>
            </c:strRef>
          </c:tx>
          <c:invertIfNegative val="0"/>
          <c:cat>
            <c:strRef>
              <c:f>'訪日外国人の推移（全国）'!$B$76:$AN$76</c:f>
              <c:strCache>
                <c:ptCount val="39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</c:strCache>
            </c:strRef>
          </c:cat>
          <c:val>
            <c:numRef>
              <c:f>'訪日外国人の推移（全国）'!$B$78:$AN$78</c:f>
              <c:numCache>
                <c:formatCode>General</c:formatCode>
                <c:ptCount val="39"/>
                <c:pt idx="0">
                  <c:v>30689</c:v>
                </c:pt>
                <c:pt idx="1">
                  <c:v>21467</c:v>
                </c:pt>
                <c:pt idx="2">
                  <c:v>10853</c:v>
                </c:pt>
                <c:pt idx="3">
                  <c:v>6490</c:v>
                </c:pt>
                <c:pt idx="4">
                  <c:v>7406</c:v>
                </c:pt>
                <c:pt idx="5">
                  <c:v>9362</c:v>
                </c:pt>
                <c:pt idx="6">
                  <c:v>10108</c:v>
                </c:pt>
                <c:pt idx="7">
                  <c:v>7631</c:v>
                </c:pt>
                <c:pt idx="8">
                  <c:v>13222</c:v>
                </c:pt>
                <c:pt idx="9">
                  <c:v>14823</c:v>
                </c:pt>
                <c:pt idx="10">
                  <c:v>12056</c:v>
                </c:pt>
                <c:pt idx="11">
                  <c:v>18471</c:v>
                </c:pt>
                <c:pt idx="12">
                  <c:v>22232</c:v>
                </c:pt>
                <c:pt idx="13">
                  <c:v>17911</c:v>
                </c:pt>
                <c:pt idx="14">
                  <c:v>18951</c:v>
                </c:pt>
                <c:pt idx="15">
                  <c:v>17486</c:v>
                </c:pt>
                <c:pt idx="16">
                  <c:v>13161</c:v>
                </c:pt>
                <c:pt idx="17">
                  <c:v>15713</c:v>
                </c:pt>
                <c:pt idx="18">
                  <c:v>14030</c:v>
                </c:pt>
                <c:pt idx="19">
                  <c:v>10861</c:v>
                </c:pt>
                <c:pt idx="20">
                  <c:v>18918</c:v>
                </c:pt>
                <c:pt idx="21">
                  <c:v>17890</c:v>
                </c:pt>
                <c:pt idx="22">
                  <c:v>13964</c:v>
                </c:pt>
                <c:pt idx="23">
                  <c:v>25420</c:v>
                </c:pt>
                <c:pt idx="24">
                  <c:v>31669</c:v>
                </c:pt>
                <c:pt idx="25">
                  <c:v>21271</c:v>
                </c:pt>
                <c:pt idx="26">
                  <c:v>22557</c:v>
                </c:pt>
                <c:pt idx="27">
                  <c:v>22747</c:v>
                </c:pt>
                <c:pt idx="28">
                  <c:v>16050</c:v>
                </c:pt>
                <c:pt idx="29">
                  <c:v>17509</c:v>
                </c:pt>
                <c:pt idx="30">
                  <c:v>16190</c:v>
                </c:pt>
                <c:pt idx="31">
                  <c:v>10553</c:v>
                </c:pt>
                <c:pt idx="32">
                  <c:v>21505</c:v>
                </c:pt>
                <c:pt idx="33">
                  <c:v>18099</c:v>
                </c:pt>
                <c:pt idx="34">
                  <c:v>16089</c:v>
                </c:pt>
                <c:pt idx="35">
                  <c:v>30330</c:v>
                </c:pt>
                <c:pt idx="36">
                  <c:v>37367</c:v>
                </c:pt>
                <c:pt idx="37">
                  <c:v>26600</c:v>
                </c:pt>
                <c:pt idx="38">
                  <c:v>21300</c:v>
                </c:pt>
              </c:numCache>
            </c:numRef>
          </c:val>
        </c:ser>
        <c:ser>
          <c:idx val="2"/>
          <c:order val="2"/>
          <c:tx>
            <c:strRef>
              <c:f>'訪日外国人の推移（全国）'!$A$79</c:f>
              <c:strCache>
                <c:ptCount val="1"/>
                <c:pt idx="0">
                  <c:v>マレーシア</c:v>
                </c:pt>
              </c:strCache>
            </c:strRef>
          </c:tx>
          <c:invertIfNegative val="0"/>
          <c:cat>
            <c:strRef>
              <c:f>'訪日外国人の推移（全国）'!$B$76:$AN$76</c:f>
              <c:strCache>
                <c:ptCount val="39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</c:strCache>
            </c:strRef>
          </c:cat>
          <c:val>
            <c:numRef>
              <c:f>'訪日外国人の推移（全国）'!$B$79:$AN$79</c:f>
              <c:numCache>
                <c:formatCode>General</c:formatCode>
                <c:ptCount val="39"/>
                <c:pt idx="0">
                  <c:v>6789</c:v>
                </c:pt>
                <c:pt idx="1">
                  <c:v>9133</c:v>
                </c:pt>
                <c:pt idx="2">
                  <c:v>5483</c:v>
                </c:pt>
                <c:pt idx="3">
                  <c:v>3462</c:v>
                </c:pt>
                <c:pt idx="4">
                  <c:v>4139</c:v>
                </c:pt>
                <c:pt idx="5">
                  <c:v>4683</c:v>
                </c:pt>
                <c:pt idx="6">
                  <c:v>5730</c:v>
                </c:pt>
                <c:pt idx="7">
                  <c:v>5219</c:v>
                </c:pt>
                <c:pt idx="8">
                  <c:v>8540</c:v>
                </c:pt>
                <c:pt idx="9">
                  <c:v>7042</c:v>
                </c:pt>
                <c:pt idx="10">
                  <c:v>7724</c:v>
                </c:pt>
                <c:pt idx="11">
                  <c:v>13572</c:v>
                </c:pt>
                <c:pt idx="12">
                  <c:v>8900</c:v>
                </c:pt>
                <c:pt idx="13">
                  <c:v>7369</c:v>
                </c:pt>
                <c:pt idx="14">
                  <c:v>11778</c:v>
                </c:pt>
                <c:pt idx="15">
                  <c:v>12244</c:v>
                </c:pt>
                <c:pt idx="16">
                  <c:v>12752</c:v>
                </c:pt>
                <c:pt idx="17">
                  <c:v>8447</c:v>
                </c:pt>
                <c:pt idx="18">
                  <c:v>7904</c:v>
                </c:pt>
                <c:pt idx="19">
                  <c:v>7729</c:v>
                </c:pt>
                <c:pt idx="20">
                  <c:v>9440</c:v>
                </c:pt>
                <c:pt idx="21">
                  <c:v>11334</c:v>
                </c:pt>
                <c:pt idx="22">
                  <c:v>15170</c:v>
                </c:pt>
                <c:pt idx="23">
                  <c:v>17221</c:v>
                </c:pt>
                <c:pt idx="24">
                  <c:v>7609</c:v>
                </c:pt>
                <c:pt idx="25">
                  <c:v>10982</c:v>
                </c:pt>
                <c:pt idx="26">
                  <c:v>13409</c:v>
                </c:pt>
                <c:pt idx="27">
                  <c:v>14716</c:v>
                </c:pt>
                <c:pt idx="28">
                  <c:v>15013</c:v>
                </c:pt>
                <c:pt idx="29">
                  <c:v>9802</c:v>
                </c:pt>
                <c:pt idx="30">
                  <c:v>9929</c:v>
                </c:pt>
                <c:pt idx="31">
                  <c:v>10951</c:v>
                </c:pt>
                <c:pt idx="32">
                  <c:v>11681</c:v>
                </c:pt>
                <c:pt idx="33">
                  <c:v>17760</c:v>
                </c:pt>
                <c:pt idx="34">
                  <c:v>26453</c:v>
                </c:pt>
                <c:pt idx="35">
                  <c:v>28524</c:v>
                </c:pt>
                <c:pt idx="36">
                  <c:v>13961</c:v>
                </c:pt>
                <c:pt idx="37">
                  <c:v>14100</c:v>
                </c:pt>
                <c:pt idx="38">
                  <c:v>23400</c:v>
                </c:pt>
              </c:numCache>
            </c:numRef>
          </c:val>
        </c:ser>
        <c:ser>
          <c:idx val="3"/>
          <c:order val="3"/>
          <c:tx>
            <c:strRef>
              <c:f>'訪日外国人の推移（全国）'!$A$80</c:f>
              <c:strCache>
                <c:ptCount val="1"/>
                <c:pt idx="0">
                  <c:v>タイ</c:v>
                </c:pt>
              </c:strCache>
            </c:strRef>
          </c:tx>
          <c:invertIfNegative val="0"/>
          <c:cat>
            <c:strRef>
              <c:f>'訪日外国人の推移（全国）'!$B$76:$AN$76</c:f>
              <c:strCache>
                <c:ptCount val="39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</c:strCache>
            </c:strRef>
          </c:cat>
          <c:val>
            <c:numRef>
              <c:f>'訪日外国人の推移（全国）'!$B$80:$AN$80</c:f>
              <c:numCache>
                <c:formatCode>General</c:formatCode>
                <c:ptCount val="39"/>
                <c:pt idx="0">
                  <c:v>11412</c:v>
                </c:pt>
                <c:pt idx="1">
                  <c:v>13597</c:v>
                </c:pt>
                <c:pt idx="2">
                  <c:v>11718</c:v>
                </c:pt>
                <c:pt idx="3">
                  <c:v>8001</c:v>
                </c:pt>
                <c:pt idx="4">
                  <c:v>8457</c:v>
                </c:pt>
                <c:pt idx="5">
                  <c:v>7507</c:v>
                </c:pt>
                <c:pt idx="6">
                  <c:v>12180</c:v>
                </c:pt>
                <c:pt idx="7">
                  <c:v>8631</c:v>
                </c:pt>
                <c:pt idx="8">
                  <c:v>13701</c:v>
                </c:pt>
                <c:pt idx="9">
                  <c:v>19517</c:v>
                </c:pt>
                <c:pt idx="10">
                  <c:v>11488</c:v>
                </c:pt>
                <c:pt idx="11">
                  <c:v>18760</c:v>
                </c:pt>
                <c:pt idx="12">
                  <c:v>12104</c:v>
                </c:pt>
                <c:pt idx="13">
                  <c:v>15351</c:v>
                </c:pt>
                <c:pt idx="14">
                  <c:v>26341</c:v>
                </c:pt>
                <c:pt idx="15">
                  <c:v>40976</c:v>
                </c:pt>
                <c:pt idx="16">
                  <c:v>24028</c:v>
                </c:pt>
                <c:pt idx="17">
                  <c:v>13618</c:v>
                </c:pt>
                <c:pt idx="18">
                  <c:v>16439</c:v>
                </c:pt>
                <c:pt idx="19">
                  <c:v>11810</c:v>
                </c:pt>
                <c:pt idx="20">
                  <c:v>18773</c:v>
                </c:pt>
                <c:pt idx="21">
                  <c:v>31700</c:v>
                </c:pt>
                <c:pt idx="22">
                  <c:v>24239</c:v>
                </c:pt>
                <c:pt idx="23">
                  <c:v>25571</c:v>
                </c:pt>
                <c:pt idx="24">
                  <c:v>16101</c:v>
                </c:pt>
                <c:pt idx="25">
                  <c:v>19890</c:v>
                </c:pt>
                <c:pt idx="26">
                  <c:v>44848</c:v>
                </c:pt>
                <c:pt idx="27">
                  <c:v>60212</c:v>
                </c:pt>
                <c:pt idx="28">
                  <c:v>40263</c:v>
                </c:pt>
                <c:pt idx="29">
                  <c:v>20502</c:v>
                </c:pt>
                <c:pt idx="30">
                  <c:v>30189</c:v>
                </c:pt>
                <c:pt idx="31">
                  <c:v>23849</c:v>
                </c:pt>
                <c:pt idx="32">
                  <c:v>29278</c:v>
                </c:pt>
                <c:pt idx="33">
                  <c:v>61306</c:v>
                </c:pt>
                <c:pt idx="34">
                  <c:v>51185</c:v>
                </c:pt>
                <c:pt idx="35">
                  <c:v>56109</c:v>
                </c:pt>
                <c:pt idx="36">
                  <c:v>27161</c:v>
                </c:pt>
                <c:pt idx="37">
                  <c:v>34300</c:v>
                </c:pt>
                <c:pt idx="38">
                  <c:v>71100</c:v>
                </c:pt>
              </c:numCache>
            </c:numRef>
          </c:val>
        </c:ser>
        <c:ser>
          <c:idx val="4"/>
          <c:order val="4"/>
          <c:tx>
            <c:strRef>
              <c:f>'訪日外国人の推移（全国）'!$A$81</c:f>
              <c:strCache>
                <c:ptCount val="1"/>
                <c:pt idx="0">
                  <c:v>シンガポール</c:v>
                </c:pt>
              </c:strCache>
            </c:strRef>
          </c:tx>
          <c:invertIfNegative val="0"/>
          <c:cat>
            <c:strRef>
              <c:f>'訪日外国人の推移（全国）'!$B$76:$AN$76</c:f>
              <c:strCache>
                <c:ptCount val="39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</c:strCache>
            </c:strRef>
          </c:cat>
          <c:val>
            <c:numRef>
              <c:f>'訪日外国人の推移（全国）'!$B$81:$AN$81</c:f>
              <c:numCache>
                <c:formatCode>General</c:formatCode>
                <c:ptCount val="39"/>
                <c:pt idx="0">
                  <c:v>9034</c:v>
                </c:pt>
                <c:pt idx="1">
                  <c:v>12474</c:v>
                </c:pt>
                <c:pt idx="2">
                  <c:v>6290</c:v>
                </c:pt>
                <c:pt idx="3">
                  <c:v>2360</c:v>
                </c:pt>
                <c:pt idx="4">
                  <c:v>6999</c:v>
                </c:pt>
                <c:pt idx="5">
                  <c:v>8947</c:v>
                </c:pt>
                <c:pt idx="6">
                  <c:v>7870</c:v>
                </c:pt>
                <c:pt idx="7">
                  <c:v>5502</c:v>
                </c:pt>
                <c:pt idx="8">
                  <c:v>7671</c:v>
                </c:pt>
                <c:pt idx="9">
                  <c:v>8787</c:v>
                </c:pt>
                <c:pt idx="10">
                  <c:v>12552</c:v>
                </c:pt>
                <c:pt idx="11">
                  <c:v>22868</c:v>
                </c:pt>
                <c:pt idx="12">
                  <c:v>8991</c:v>
                </c:pt>
                <c:pt idx="13">
                  <c:v>7725</c:v>
                </c:pt>
                <c:pt idx="14">
                  <c:v>11616</c:v>
                </c:pt>
                <c:pt idx="15">
                  <c:v>12821</c:v>
                </c:pt>
                <c:pt idx="16">
                  <c:v>13000</c:v>
                </c:pt>
                <c:pt idx="17">
                  <c:v>13228</c:v>
                </c:pt>
                <c:pt idx="18">
                  <c:v>8390</c:v>
                </c:pt>
                <c:pt idx="19">
                  <c:v>5870</c:v>
                </c:pt>
                <c:pt idx="20">
                  <c:v>8017</c:v>
                </c:pt>
                <c:pt idx="21">
                  <c:v>10263</c:v>
                </c:pt>
                <c:pt idx="22">
                  <c:v>14792</c:v>
                </c:pt>
                <c:pt idx="23">
                  <c:v>27450</c:v>
                </c:pt>
                <c:pt idx="24">
                  <c:v>7109</c:v>
                </c:pt>
                <c:pt idx="25">
                  <c:v>10134</c:v>
                </c:pt>
                <c:pt idx="26">
                  <c:v>13409</c:v>
                </c:pt>
                <c:pt idx="27">
                  <c:v>14583</c:v>
                </c:pt>
                <c:pt idx="28">
                  <c:v>16334</c:v>
                </c:pt>
                <c:pt idx="29">
                  <c:v>21735</c:v>
                </c:pt>
                <c:pt idx="30">
                  <c:v>11248</c:v>
                </c:pt>
                <c:pt idx="31">
                  <c:v>8831</c:v>
                </c:pt>
                <c:pt idx="32">
                  <c:v>11597</c:v>
                </c:pt>
                <c:pt idx="33">
                  <c:v>16146</c:v>
                </c:pt>
                <c:pt idx="34">
                  <c:v>20003</c:v>
                </c:pt>
                <c:pt idx="35">
                  <c:v>38151</c:v>
                </c:pt>
                <c:pt idx="36">
                  <c:v>10888</c:v>
                </c:pt>
                <c:pt idx="37">
                  <c:v>10400</c:v>
                </c:pt>
                <c:pt idx="38">
                  <c:v>16400</c:v>
                </c:pt>
              </c:numCache>
            </c:numRef>
          </c:val>
        </c:ser>
        <c:ser>
          <c:idx val="5"/>
          <c:order val="5"/>
          <c:tx>
            <c:strRef>
              <c:f>'訪日外国人の推移（全国）'!$A$82</c:f>
              <c:strCache>
                <c:ptCount val="1"/>
                <c:pt idx="0">
                  <c:v>香港</c:v>
                </c:pt>
              </c:strCache>
            </c:strRef>
          </c:tx>
          <c:invertIfNegative val="0"/>
          <c:cat>
            <c:strRef>
              <c:f>'訪日外国人の推移（全国）'!$B$76:$AN$76</c:f>
              <c:strCache>
                <c:ptCount val="39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</c:strCache>
            </c:strRef>
          </c:cat>
          <c:val>
            <c:numRef>
              <c:f>'訪日外国人の推移（全国）'!$B$82:$AN$82</c:f>
              <c:numCache>
                <c:formatCode>General</c:formatCode>
                <c:ptCount val="39"/>
                <c:pt idx="0">
                  <c:v>34410</c:v>
                </c:pt>
                <c:pt idx="1">
                  <c:v>49311</c:v>
                </c:pt>
                <c:pt idx="2">
                  <c:v>14116</c:v>
                </c:pt>
                <c:pt idx="3">
                  <c:v>5774</c:v>
                </c:pt>
                <c:pt idx="4">
                  <c:v>11584</c:v>
                </c:pt>
                <c:pt idx="5">
                  <c:v>28522</c:v>
                </c:pt>
                <c:pt idx="6">
                  <c:v>40524</c:v>
                </c:pt>
                <c:pt idx="7">
                  <c:v>38436</c:v>
                </c:pt>
                <c:pt idx="8">
                  <c:v>28507</c:v>
                </c:pt>
                <c:pt idx="9">
                  <c:v>35468</c:v>
                </c:pt>
                <c:pt idx="10">
                  <c:v>33711</c:v>
                </c:pt>
                <c:pt idx="11">
                  <c:v>44502</c:v>
                </c:pt>
                <c:pt idx="12">
                  <c:v>48477</c:v>
                </c:pt>
                <c:pt idx="13">
                  <c:v>28762</c:v>
                </c:pt>
                <c:pt idx="14">
                  <c:v>36714</c:v>
                </c:pt>
                <c:pt idx="15">
                  <c:v>44241</c:v>
                </c:pt>
                <c:pt idx="16">
                  <c:v>32506</c:v>
                </c:pt>
                <c:pt idx="17">
                  <c:v>44190</c:v>
                </c:pt>
                <c:pt idx="18">
                  <c:v>51465</c:v>
                </c:pt>
                <c:pt idx="19">
                  <c:v>44337</c:v>
                </c:pt>
                <c:pt idx="20">
                  <c:v>36352</c:v>
                </c:pt>
                <c:pt idx="21">
                  <c:v>33819</c:v>
                </c:pt>
                <c:pt idx="22">
                  <c:v>36210</c:v>
                </c:pt>
                <c:pt idx="23">
                  <c:v>44641</c:v>
                </c:pt>
                <c:pt idx="24">
                  <c:v>31237</c:v>
                </c:pt>
                <c:pt idx="25">
                  <c:v>56539</c:v>
                </c:pt>
                <c:pt idx="26">
                  <c:v>59405</c:v>
                </c:pt>
                <c:pt idx="27">
                  <c:v>55040</c:v>
                </c:pt>
                <c:pt idx="28">
                  <c:v>59182</c:v>
                </c:pt>
                <c:pt idx="29">
                  <c:v>74711</c:v>
                </c:pt>
                <c:pt idx="30">
                  <c:v>85335</c:v>
                </c:pt>
                <c:pt idx="31">
                  <c:v>71767</c:v>
                </c:pt>
                <c:pt idx="32">
                  <c:v>55379</c:v>
                </c:pt>
                <c:pt idx="33">
                  <c:v>62433</c:v>
                </c:pt>
                <c:pt idx="34">
                  <c:v>62679</c:v>
                </c:pt>
                <c:pt idx="35">
                  <c:v>72174</c:v>
                </c:pt>
                <c:pt idx="36">
                  <c:v>63503</c:v>
                </c:pt>
                <c:pt idx="37">
                  <c:v>64700</c:v>
                </c:pt>
                <c:pt idx="38">
                  <c:v>64400</c:v>
                </c:pt>
              </c:numCache>
            </c:numRef>
          </c:val>
        </c:ser>
        <c:ser>
          <c:idx val="6"/>
          <c:order val="6"/>
          <c:tx>
            <c:strRef>
              <c:f>'訪日外国人の推移（全国）'!$A$83</c:f>
              <c:strCache>
                <c:ptCount val="1"/>
                <c:pt idx="0">
                  <c:v>台湾</c:v>
                </c:pt>
              </c:strCache>
            </c:strRef>
          </c:tx>
          <c:invertIfNegative val="0"/>
          <c:cat>
            <c:strRef>
              <c:f>'訪日外国人の推移（全国）'!$B$76:$AN$76</c:f>
              <c:strCache>
                <c:ptCount val="39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</c:strCache>
            </c:strRef>
          </c:cat>
          <c:val>
            <c:numRef>
              <c:f>'訪日外国人の推移（全国）'!$B$83:$AN$83</c:f>
              <c:numCache>
                <c:formatCode>General</c:formatCode>
                <c:ptCount val="39"/>
                <c:pt idx="0">
                  <c:v>97115</c:v>
                </c:pt>
                <c:pt idx="1">
                  <c:v>93446</c:v>
                </c:pt>
                <c:pt idx="2">
                  <c:v>42095</c:v>
                </c:pt>
                <c:pt idx="3">
                  <c:v>35800</c:v>
                </c:pt>
                <c:pt idx="4">
                  <c:v>67958</c:v>
                </c:pt>
                <c:pt idx="5">
                  <c:v>87693</c:v>
                </c:pt>
                <c:pt idx="6">
                  <c:v>113460</c:v>
                </c:pt>
                <c:pt idx="7">
                  <c:v>99126</c:v>
                </c:pt>
                <c:pt idx="8">
                  <c:v>84756</c:v>
                </c:pt>
                <c:pt idx="9">
                  <c:v>108403</c:v>
                </c:pt>
                <c:pt idx="10">
                  <c:v>86207</c:v>
                </c:pt>
                <c:pt idx="11">
                  <c:v>77915</c:v>
                </c:pt>
                <c:pt idx="12">
                  <c:v>125029</c:v>
                </c:pt>
                <c:pt idx="13">
                  <c:v>86275</c:v>
                </c:pt>
                <c:pt idx="14">
                  <c:v>92143</c:v>
                </c:pt>
                <c:pt idx="15">
                  <c:v>138855</c:v>
                </c:pt>
                <c:pt idx="16">
                  <c:v>121055</c:v>
                </c:pt>
                <c:pt idx="17">
                  <c:v>125834</c:v>
                </c:pt>
                <c:pt idx="18">
                  <c:v>160349</c:v>
                </c:pt>
                <c:pt idx="19">
                  <c:v>128667</c:v>
                </c:pt>
                <c:pt idx="20">
                  <c:v>118113</c:v>
                </c:pt>
                <c:pt idx="21">
                  <c:v>135161</c:v>
                </c:pt>
                <c:pt idx="22">
                  <c:v>123292</c:v>
                </c:pt>
                <c:pt idx="23">
                  <c:v>111015</c:v>
                </c:pt>
                <c:pt idx="24">
                  <c:v>111345</c:v>
                </c:pt>
                <c:pt idx="25">
                  <c:v>150273</c:v>
                </c:pt>
                <c:pt idx="26">
                  <c:v>147438</c:v>
                </c:pt>
                <c:pt idx="27">
                  <c:v>197932</c:v>
                </c:pt>
                <c:pt idx="28">
                  <c:v>195715</c:v>
                </c:pt>
                <c:pt idx="29">
                  <c:v>226974</c:v>
                </c:pt>
                <c:pt idx="30">
                  <c:v>238502</c:v>
                </c:pt>
                <c:pt idx="31">
                  <c:v>194944</c:v>
                </c:pt>
                <c:pt idx="32">
                  <c:v>206844</c:v>
                </c:pt>
                <c:pt idx="33">
                  <c:v>213501</c:v>
                </c:pt>
                <c:pt idx="34">
                  <c:v>177949</c:v>
                </c:pt>
                <c:pt idx="35">
                  <c:v>149404</c:v>
                </c:pt>
                <c:pt idx="36">
                  <c:v>196923</c:v>
                </c:pt>
                <c:pt idx="37">
                  <c:v>191200</c:v>
                </c:pt>
                <c:pt idx="38">
                  <c:v>208500</c:v>
                </c:pt>
              </c:numCache>
            </c:numRef>
          </c:val>
        </c:ser>
        <c:ser>
          <c:idx val="7"/>
          <c:order val="7"/>
          <c:tx>
            <c:strRef>
              <c:f>'訪日外国人の推移（全国）'!$A$84</c:f>
              <c:strCache>
                <c:ptCount val="1"/>
                <c:pt idx="0">
                  <c:v>韓国</c:v>
                </c:pt>
              </c:strCache>
            </c:strRef>
          </c:tx>
          <c:invertIfNegative val="0"/>
          <c:cat>
            <c:strRef>
              <c:f>'訪日外国人の推移（全国）'!$B$76:$AN$76</c:f>
              <c:strCache>
                <c:ptCount val="39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</c:strCache>
            </c:strRef>
          </c:cat>
          <c:val>
            <c:numRef>
              <c:f>'訪日外国人の推移（全国）'!$B$84:$AN$84</c:f>
              <c:numCache>
                <c:formatCode>General</c:formatCode>
                <c:ptCount val="39"/>
                <c:pt idx="0">
                  <c:v>268368</c:v>
                </c:pt>
                <c:pt idx="1">
                  <c:v>231640</c:v>
                </c:pt>
                <c:pt idx="2">
                  <c:v>89121</c:v>
                </c:pt>
                <c:pt idx="3">
                  <c:v>63790</c:v>
                </c:pt>
                <c:pt idx="4">
                  <c:v>84014</c:v>
                </c:pt>
                <c:pt idx="5">
                  <c:v>103817</c:v>
                </c:pt>
                <c:pt idx="6">
                  <c:v>140053</c:v>
                </c:pt>
                <c:pt idx="7">
                  <c:v>147030</c:v>
                </c:pt>
                <c:pt idx="8">
                  <c:v>122436</c:v>
                </c:pt>
                <c:pt idx="9">
                  <c:v>132259</c:v>
                </c:pt>
                <c:pt idx="10">
                  <c:v>134009</c:v>
                </c:pt>
                <c:pt idx="11">
                  <c:v>141536</c:v>
                </c:pt>
                <c:pt idx="12">
                  <c:v>173397</c:v>
                </c:pt>
                <c:pt idx="13">
                  <c:v>169206</c:v>
                </c:pt>
                <c:pt idx="14">
                  <c:v>150615</c:v>
                </c:pt>
                <c:pt idx="15">
                  <c:v>152722</c:v>
                </c:pt>
                <c:pt idx="16">
                  <c:v>157398</c:v>
                </c:pt>
                <c:pt idx="17">
                  <c:v>152160</c:v>
                </c:pt>
                <c:pt idx="18">
                  <c:v>189687</c:v>
                </c:pt>
                <c:pt idx="19">
                  <c:v>201733</c:v>
                </c:pt>
                <c:pt idx="20">
                  <c:v>145707</c:v>
                </c:pt>
                <c:pt idx="21">
                  <c:v>168136</c:v>
                </c:pt>
                <c:pt idx="22">
                  <c:v>183536</c:v>
                </c:pt>
                <c:pt idx="23">
                  <c:v>199950</c:v>
                </c:pt>
                <c:pt idx="24">
                  <c:v>234456</c:v>
                </c:pt>
                <c:pt idx="25">
                  <c:v>234390</c:v>
                </c:pt>
                <c:pt idx="26">
                  <c:v>206946</c:v>
                </c:pt>
                <c:pt idx="27">
                  <c:v>204220</c:v>
                </c:pt>
                <c:pt idx="28">
                  <c:v>228670</c:v>
                </c:pt>
                <c:pt idx="29">
                  <c:v>211465</c:v>
                </c:pt>
                <c:pt idx="30">
                  <c:v>243992</c:v>
                </c:pt>
                <c:pt idx="31">
                  <c:v>215498</c:v>
                </c:pt>
                <c:pt idx="32">
                  <c:v>164499</c:v>
                </c:pt>
                <c:pt idx="33">
                  <c:v>158273</c:v>
                </c:pt>
                <c:pt idx="34">
                  <c:v>170901</c:v>
                </c:pt>
                <c:pt idx="35">
                  <c:v>182846</c:v>
                </c:pt>
                <c:pt idx="36">
                  <c:v>255517</c:v>
                </c:pt>
                <c:pt idx="37">
                  <c:v>231500</c:v>
                </c:pt>
                <c:pt idx="38">
                  <c:v>192100</c:v>
                </c:pt>
              </c:numCache>
            </c:numRef>
          </c:val>
        </c:ser>
        <c:ser>
          <c:idx val="8"/>
          <c:order val="8"/>
          <c:tx>
            <c:strRef>
              <c:f>'訪日外国人の推移（全国）'!$A$85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strRef>
              <c:f>'訪日外国人の推移（全国）'!$B$76:$AN$76</c:f>
              <c:strCache>
                <c:ptCount val="39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</c:strCache>
            </c:strRef>
          </c:cat>
          <c:val>
            <c:numRef>
              <c:f>'訪日外国人の推移（全国）'!$B$85:$AN$85</c:f>
              <c:numCache>
                <c:formatCode>General</c:formatCode>
                <c:ptCount val="39"/>
                <c:pt idx="0">
                  <c:v>99131</c:v>
                </c:pt>
                <c:pt idx="1">
                  <c:v>105362</c:v>
                </c:pt>
                <c:pt idx="2">
                  <c:v>6245</c:v>
                </c:pt>
                <c:pt idx="3">
                  <c:v>76164</c:v>
                </c:pt>
                <c:pt idx="4">
                  <c:v>58608</c:v>
                </c:pt>
                <c:pt idx="5">
                  <c:v>61419</c:v>
                </c:pt>
                <c:pt idx="6">
                  <c:v>86963</c:v>
                </c:pt>
                <c:pt idx="7">
                  <c:v>102640</c:v>
                </c:pt>
                <c:pt idx="8">
                  <c:v>112498</c:v>
                </c:pt>
                <c:pt idx="9">
                  <c:v>106174</c:v>
                </c:pt>
                <c:pt idx="10">
                  <c:v>92154</c:v>
                </c:pt>
                <c:pt idx="11">
                  <c:v>79688</c:v>
                </c:pt>
                <c:pt idx="12">
                  <c:v>138351</c:v>
                </c:pt>
                <c:pt idx="13">
                  <c:v>82667</c:v>
                </c:pt>
                <c:pt idx="14">
                  <c:v>130293</c:v>
                </c:pt>
                <c:pt idx="15">
                  <c:v>149542</c:v>
                </c:pt>
                <c:pt idx="16">
                  <c:v>113349</c:v>
                </c:pt>
                <c:pt idx="17">
                  <c:v>125943</c:v>
                </c:pt>
                <c:pt idx="18">
                  <c:v>204152</c:v>
                </c:pt>
                <c:pt idx="19">
                  <c:v>190143</c:v>
                </c:pt>
                <c:pt idx="20">
                  <c:v>121550</c:v>
                </c:pt>
                <c:pt idx="21">
                  <c:v>69631</c:v>
                </c:pt>
                <c:pt idx="22">
                  <c:v>51898</c:v>
                </c:pt>
                <c:pt idx="23">
                  <c:v>52336</c:v>
                </c:pt>
                <c:pt idx="24">
                  <c:v>72301</c:v>
                </c:pt>
                <c:pt idx="25">
                  <c:v>80903</c:v>
                </c:pt>
                <c:pt idx="26">
                  <c:v>102265</c:v>
                </c:pt>
                <c:pt idx="27">
                  <c:v>100160</c:v>
                </c:pt>
                <c:pt idx="28">
                  <c:v>81571</c:v>
                </c:pt>
                <c:pt idx="29">
                  <c:v>98996</c:v>
                </c:pt>
                <c:pt idx="30">
                  <c:v>139905</c:v>
                </c:pt>
                <c:pt idx="31">
                  <c:v>162288</c:v>
                </c:pt>
                <c:pt idx="32">
                  <c:v>156201</c:v>
                </c:pt>
                <c:pt idx="33">
                  <c:v>121335</c:v>
                </c:pt>
                <c:pt idx="34">
                  <c:v>101940</c:v>
                </c:pt>
                <c:pt idx="35">
                  <c:v>96572</c:v>
                </c:pt>
                <c:pt idx="36">
                  <c:v>155605</c:v>
                </c:pt>
                <c:pt idx="37">
                  <c:v>138400</c:v>
                </c:pt>
                <c:pt idx="38">
                  <c:v>184200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754536"/>
        <c:axId val="343754928"/>
      </c:barChart>
      <c:catAx>
        <c:axId val="343754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75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754928"/>
        <c:scaling>
          <c:orientation val="minMax"/>
          <c:max val="1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754536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06782193693256"/>
          <c:y val="6.200911206853861E-2"/>
          <c:w val="8.3810649685593375E-2"/>
          <c:h val="0.278905614632724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982984"/>
        <c:axId val="343983376"/>
      </c:barChart>
      <c:catAx>
        <c:axId val="343982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398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98337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3982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984160"/>
        <c:axId val="343984552"/>
      </c:barChart>
      <c:catAx>
        <c:axId val="34398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3984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98455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3984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合計!#REF!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合計!#REF!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合計!#REF!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985336"/>
        <c:axId val="343985728"/>
      </c:barChart>
      <c:catAx>
        <c:axId val="34398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3985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985728"/>
        <c:scaling>
          <c:orientation val="minMax"/>
          <c:max val="16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398533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351448"/>
        <c:axId val="346351840"/>
      </c:barChart>
      <c:catAx>
        <c:axId val="346351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351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35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351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352624"/>
        <c:axId val="346353016"/>
      </c:barChart>
      <c:catAx>
        <c:axId val="346352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353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3530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352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353800"/>
        <c:axId val="346354192"/>
      </c:barChart>
      <c:catAx>
        <c:axId val="346353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354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35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353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354976"/>
        <c:axId val="344375168"/>
      </c:barChart>
      <c:catAx>
        <c:axId val="34635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7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37516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354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75952"/>
        <c:axId val="344376344"/>
      </c:barChart>
      <c:catAx>
        <c:axId val="34437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76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376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75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344632"/>
        <c:axId val="340345024"/>
      </c:barChart>
      <c:catAx>
        <c:axId val="340344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34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34502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344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77128"/>
        <c:axId val="344377520"/>
      </c:barChart>
      <c:catAx>
        <c:axId val="344377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77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37752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77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78304"/>
        <c:axId val="344378696"/>
      </c:barChart>
      <c:catAx>
        <c:axId val="34437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78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37869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78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79480"/>
        <c:axId val="344379872"/>
      </c:barChart>
      <c:catAx>
        <c:axId val="344379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7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37987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79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80656"/>
        <c:axId val="344381048"/>
      </c:barChart>
      <c:catAx>
        <c:axId val="344380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81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381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806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81832"/>
        <c:axId val="344382224"/>
      </c:barChart>
      <c:catAx>
        <c:axId val="344381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82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38222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381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15112"/>
        <c:axId val="345615504"/>
      </c:barChart>
      <c:catAx>
        <c:axId val="345615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5615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61550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5615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16288"/>
        <c:axId val="345616680"/>
      </c:barChart>
      <c:catAx>
        <c:axId val="345616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5616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61668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5616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17464"/>
        <c:axId val="345617856"/>
      </c:barChart>
      <c:catAx>
        <c:axId val="34561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561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61785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5617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9925681255164E-2"/>
          <c:y val="7.5428494847911476E-2"/>
          <c:w val="0.88285095470318609"/>
          <c:h val="0.820207217523286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合計!$B$20</c:f>
              <c:strCache>
                <c:ptCount val="1"/>
                <c:pt idx="0">
                  <c:v>平成22年度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合計!$C$20:$N$20</c:f>
              <c:numCache>
                <c:formatCode>#,##0.0</c:formatCode>
                <c:ptCount val="12"/>
                <c:pt idx="0">
                  <c:v>756.4</c:v>
                </c:pt>
                <c:pt idx="1">
                  <c:v>930</c:v>
                </c:pt>
                <c:pt idx="2">
                  <c:v>1015.4</c:v>
                </c:pt>
                <c:pt idx="3">
                  <c:v>1142.8999999999999</c:v>
                </c:pt>
                <c:pt idx="4">
                  <c:v>1323.4</c:v>
                </c:pt>
                <c:pt idx="5">
                  <c:v>1156.1000000000001</c:v>
                </c:pt>
                <c:pt idx="6">
                  <c:v>1009.4000000000001</c:v>
                </c:pt>
                <c:pt idx="7">
                  <c:v>811.3</c:v>
                </c:pt>
                <c:pt idx="8">
                  <c:v>814.7</c:v>
                </c:pt>
                <c:pt idx="9">
                  <c:v>783.1</c:v>
                </c:pt>
                <c:pt idx="10">
                  <c:v>813</c:v>
                </c:pt>
                <c:pt idx="11">
                  <c:v>663.2</c:v>
                </c:pt>
              </c:numCache>
            </c:numRef>
          </c:val>
        </c:ser>
        <c:ser>
          <c:idx val="2"/>
          <c:order val="2"/>
          <c:tx>
            <c:strRef>
              <c:f>合計!$B$21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合計!$C$21:$N$21</c:f>
              <c:numCache>
                <c:formatCode>#,##0.0</c:formatCode>
                <c:ptCount val="12"/>
                <c:pt idx="0">
                  <c:v>567.19600000000003</c:v>
                </c:pt>
                <c:pt idx="1">
                  <c:v>750.94799999999998</c:v>
                </c:pt>
                <c:pt idx="2">
                  <c:v>852.53399999999999</c:v>
                </c:pt>
                <c:pt idx="3">
                  <c:v>1072.961</c:v>
                </c:pt>
                <c:pt idx="4">
                  <c:v>1300.5730000000001</c:v>
                </c:pt>
                <c:pt idx="5">
                  <c:v>1137.059</c:v>
                </c:pt>
                <c:pt idx="6">
                  <c:v>1016.229</c:v>
                </c:pt>
                <c:pt idx="7">
                  <c:v>797.08799999999997</c:v>
                </c:pt>
                <c:pt idx="8">
                  <c:v>845.68299999999999</c:v>
                </c:pt>
                <c:pt idx="9">
                  <c:v>765.92</c:v>
                </c:pt>
                <c:pt idx="10">
                  <c:v>791.71900000000005</c:v>
                </c:pt>
                <c:pt idx="11">
                  <c:v>897.39300000000003</c:v>
                </c:pt>
              </c:numCache>
            </c:numRef>
          </c:val>
        </c:ser>
        <c:ser>
          <c:idx val="3"/>
          <c:order val="3"/>
          <c:tx>
            <c:strRef>
              <c:f>合計!$B$22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合計!$C$22:$N$22</c:f>
              <c:numCache>
                <c:formatCode>#,##0.0</c:formatCode>
                <c:ptCount val="12"/>
                <c:pt idx="0">
                  <c:v>754.77700000000004</c:v>
                </c:pt>
                <c:pt idx="1">
                  <c:v>920.54300000000001</c:v>
                </c:pt>
                <c:pt idx="2">
                  <c:v>1016.567</c:v>
                </c:pt>
                <c:pt idx="3">
                  <c:v>1126.704</c:v>
                </c:pt>
                <c:pt idx="4">
                  <c:v>1388.961</c:v>
                </c:pt>
                <c:pt idx="5">
                  <c:v>1170.0550000000001</c:v>
                </c:pt>
                <c:pt idx="6">
                  <c:v>1071.4829999999999</c:v>
                </c:pt>
                <c:pt idx="7">
                  <c:v>865.78399999999999</c:v>
                </c:pt>
                <c:pt idx="8">
                  <c:v>894.09699999999998</c:v>
                </c:pt>
                <c:pt idx="9">
                  <c:v>778.50199999999995</c:v>
                </c:pt>
                <c:pt idx="10">
                  <c:v>824.29200000000003</c:v>
                </c:pt>
                <c:pt idx="11">
                  <c:v>913.71699999999998</c:v>
                </c:pt>
              </c:numCache>
            </c:numRef>
          </c:val>
        </c:ser>
        <c:ser>
          <c:idx val="4"/>
          <c:order val="4"/>
          <c:tx>
            <c:strRef>
              <c:f>合計!$B$23</c:f>
              <c:strCache>
                <c:ptCount val="1"/>
                <c:pt idx="0">
                  <c:v>平成25年度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合計!$C$23:$N$23</c:f>
              <c:numCache>
                <c:formatCode>#,##0.0</c:formatCode>
                <c:ptCount val="12"/>
                <c:pt idx="0">
                  <c:v>785.173</c:v>
                </c:pt>
                <c:pt idx="1">
                  <c:v>990.00900000000013</c:v>
                </c:pt>
                <c:pt idx="2">
                  <c:v>1078.2150000000001</c:v>
                </c:pt>
                <c:pt idx="3">
                  <c:v>1184.278</c:v>
                </c:pt>
                <c:pt idx="4">
                  <c:v>1429.191</c:v>
                </c:pt>
                <c:pt idx="5">
                  <c:v>1219.441</c:v>
                </c:pt>
                <c:pt idx="6">
                  <c:v>1112.366</c:v>
                </c:pt>
                <c:pt idx="7">
                  <c:v>907.35899999999992</c:v>
                </c:pt>
                <c:pt idx="8">
                  <c:v>926.43500000000006</c:v>
                </c:pt>
                <c:pt idx="9">
                  <c:v>845.30900000000008</c:v>
                </c:pt>
                <c:pt idx="10">
                  <c:v>827.62300000000005</c:v>
                </c:pt>
                <c:pt idx="11">
                  <c:v>976.1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18640"/>
        <c:axId val="3456190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合計!$C$19:$N$19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4561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619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619032"/>
        <c:scaling>
          <c:orientation val="minMax"/>
          <c:max val="155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3.0516749308411622E-2"/>
              <c:y val="1.97061239831821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618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78940366988322"/>
          <c:y val="0.1797622521692378"/>
          <c:w val="0.10322047894302233"/>
          <c:h val="0.25806451612903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19816"/>
        <c:axId val="345620208"/>
      </c:lineChart>
      <c:catAx>
        <c:axId val="345619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62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62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619816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345808"/>
        <c:axId val="340346200"/>
      </c:barChart>
      <c:catAx>
        <c:axId val="34034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346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346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345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43991345449044E-2"/>
          <c:y val="5.2301308656377339E-2"/>
          <c:w val="0.83268514131092741"/>
          <c:h val="0.872385828388373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'直接入国外国人の推移（北海道）'!$A$33</c:f>
              <c:strCache>
                <c:ptCount val="1"/>
                <c:pt idx="0">
                  <c:v>平成22年度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'直接入国外国人の推移（北海道）'!$B$32:$M$32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'直接入国外国人の推移（北海道）'!$B$33:$M$33</c:f>
              <c:numCache>
                <c:formatCode>#,##0_);[Red]\(#,##0\)</c:formatCode>
                <c:ptCount val="12"/>
                <c:pt idx="0">
                  <c:v>22371</c:v>
                </c:pt>
                <c:pt idx="1">
                  <c:v>30549</c:v>
                </c:pt>
                <c:pt idx="2">
                  <c:v>31083</c:v>
                </c:pt>
                <c:pt idx="3">
                  <c:v>58741</c:v>
                </c:pt>
                <c:pt idx="4">
                  <c:v>52658</c:v>
                </c:pt>
                <c:pt idx="5">
                  <c:v>36277</c:v>
                </c:pt>
                <c:pt idx="6">
                  <c:v>29102</c:v>
                </c:pt>
                <c:pt idx="7">
                  <c:v>21654</c:v>
                </c:pt>
                <c:pt idx="8">
                  <c:v>45414</c:v>
                </c:pt>
                <c:pt idx="9">
                  <c:v>48079</c:v>
                </c:pt>
                <c:pt idx="10">
                  <c:v>53879</c:v>
                </c:pt>
                <c:pt idx="11">
                  <c:v>14357</c:v>
                </c:pt>
              </c:numCache>
            </c:numRef>
          </c:val>
        </c:ser>
        <c:ser>
          <c:idx val="2"/>
          <c:order val="2"/>
          <c:tx>
            <c:strRef>
              <c:f>'直接入国外国人の推移（北海道）'!$A$34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'直接入国外国人の推移（北海道）'!$B$32:$M$32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'直接入国外国人の推移（北海道）'!$B$34:$M$34</c:f>
              <c:numCache>
                <c:formatCode>#,##0_);[Red]\(#,##0\)</c:formatCode>
                <c:ptCount val="12"/>
                <c:pt idx="0">
                  <c:v>4187</c:v>
                </c:pt>
                <c:pt idx="1">
                  <c:v>9426</c:v>
                </c:pt>
                <c:pt idx="2">
                  <c:v>18835</c:v>
                </c:pt>
                <c:pt idx="3">
                  <c:v>33755</c:v>
                </c:pt>
                <c:pt idx="4">
                  <c:v>36578</c:v>
                </c:pt>
                <c:pt idx="5">
                  <c:v>22063</c:v>
                </c:pt>
                <c:pt idx="6">
                  <c:v>30898</c:v>
                </c:pt>
                <c:pt idx="7">
                  <c:v>22790</c:v>
                </c:pt>
                <c:pt idx="8">
                  <c:v>44344</c:v>
                </c:pt>
                <c:pt idx="9">
                  <c:v>59328</c:v>
                </c:pt>
                <c:pt idx="10">
                  <c:v>42149</c:v>
                </c:pt>
                <c:pt idx="11">
                  <c:v>26489</c:v>
                </c:pt>
              </c:numCache>
            </c:numRef>
          </c:val>
        </c:ser>
        <c:ser>
          <c:idx val="3"/>
          <c:order val="3"/>
          <c:tx>
            <c:strRef>
              <c:f>'直接入国外国人の推移（北海道）'!$A$35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'直接入国外国人の推移（北海道）'!$B$32:$M$32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'直接入国外国人の推移（北海道）'!$B$35:$M$35</c:f>
              <c:numCache>
                <c:formatCode>#,##0_);[Red]\(#,##0\)</c:formatCode>
                <c:ptCount val="12"/>
                <c:pt idx="0">
                  <c:v>22198</c:v>
                </c:pt>
                <c:pt idx="1">
                  <c:v>30748</c:v>
                </c:pt>
                <c:pt idx="2">
                  <c:v>33912</c:v>
                </c:pt>
                <c:pt idx="3">
                  <c:v>55695</c:v>
                </c:pt>
                <c:pt idx="4">
                  <c:v>53355</c:v>
                </c:pt>
                <c:pt idx="5">
                  <c:v>30307</c:v>
                </c:pt>
                <c:pt idx="6">
                  <c:v>35044</c:v>
                </c:pt>
                <c:pt idx="7">
                  <c:v>26484</c:v>
                </c:pt>
                <c:pt idx="8">
                  <c:v>49567</c:v>
                </c:pt>
                <c:pt idx="9">
                  <c:v>47125</c:v>
                </c:pt>
                <c:pt idx="10">
                  <c:v>58325</c:v>
                </c:pt>
                <c:pt idx="11">
                  <c:v>40094</c:v>
                </c:pt>
              </c:numCache>
            </c:numRef>
          </c:val>
        </c:ser>
        <c:ser>
          <c:idx val="4"/>
          <c:order val="4"/>
          <c:tx>
            <c:strRef>
              <c:f>'直接入国外国人の推移（北海道）'!$A$36</c:f>
              <c:strCache>
                <c:ptCount val="1"/>
                <c:pt idx="0">
                  <c:v>平成25年度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'直接入国外国人の推移（北海道）'!$B$32:$M$32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'直接入国外国人の推移（北海道）'!$B$36:$M$36</c:f>
              <c:numCache>
                <c:formatCode>#,##0_);[Red]\(#,##0\)</c:formatCode>
                <c:ptCount val="12"/>
                <c:pt idx="0">
                  <c:v>31415</c:v>
                </c:pt>
                <c:pt idx="1">
                  <c:v>42491</c:v>
                </c:pt>
                <c:pt idx="2">
                  <c:v>53576</c:v>
                </c:pt>
                <c:pt idx="3">
                  <c:v>78858</c:v>
                </c:pt>
                <c:pt idx="4">
                  <c:v>68015</c:v>
                </c:pt>
                <c:pt idx="5">
                  <c:v>48158</c:v>
                </c:pt>
                <c:pt idx="6">
                  <c:v>54498</c:v>
                </c:pt>
                <c:pt idx="7">
                  <c:v>42053</c:v>
                </c:pt>
                <c:pt idx="8">
                  <c:v>67088</c:v>
                </c:pt>
                <c:pt idx="9">
                  <c:v>71021</c:v>
                </c:pt>
                <c:pt idx="10">
                  <c:v>75378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20992"/>
        <c:axId val="3456213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'直接入国外国人の推移（北海道）'!$B$32:$M$32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456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621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621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62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871628011479109"/>
          <c:y val="0.33054437233002776"/>
          <c:w val="0.10194552529182876"/>
          <c:h val="0.29497929913572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22168"/>
        <c:axId val="345622560"/>
      </c:barChart>
      <c:catAx>
        <c:axId val="345622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5622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622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5622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53848"/>
        <c:axId val="346854240"/>
      </c:barChart>
      <c:catAx>
        <c:axId val="34685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4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85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3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55024"/>
        <c:axId val="346855416"/>
      </c:barChart>
      <c:catAx>
        <c:axId val="34685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5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855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5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56200"/>
        <c:axId val="346856592"/>
      </c:barChart>
      <c:catAx>
        <c:axId val="346856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856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6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57376"/>
        <c:axId val="346857768"/>
      </c:barChart>
      <c:catAx>
        <c:axId val="34685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7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857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7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58552"/>
        <c:axId val="346858944"/>
      </c:barChart>
      <c:catAx>
        <c:axId val="34685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85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8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59728"/>
        <c:axId val="346860120"/>
      </c:barChart>
      <c:catAx>
        <c:axId val="346859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60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860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59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60904"/>
        <c:axId val="341786448"/>
      </c:barChart>
      <c:catAx>
        <c:axId val="346860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86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78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6860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787232"/>
        <c:axId val="341787624"/>
      </c:barChart>
      <c:catAx>
        <c:axId val="34178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87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787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87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346984"/>
        <c:axId val="340347376"/>
      </c:barChart>
      <c:catAx>
        <c:axId val="340346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34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34737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346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788408"/>
        <c:axId val="341788800"/>
      </c:barChart>
      <c:catAx>
        <c:axId val="34178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88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78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88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789584"/>
        <c:axId val="341789976"/>
      </c:barChart>
      <c:catAx>
        <c:axId val="341789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89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789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89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航空機!#REF!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航空機!#REF!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航空機!#REF!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790760"/>
        <c:axId val="341791152"/>
      </c:barChart>
      <c:catAx>
        <c:axId val="34179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179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791152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1790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791936"/>
        <c:axId val="341792328"/>
      </c:barChart>
      <c:catAx>
        <c:axId val="341791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92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792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91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793112"/>
        <c:axId val="341793504"/>
      </c:barChart>
      <c:catAx>
        <c:axId val="341793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93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79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793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44880"/>
        <c:axId val="342445272"/>
      </c:barChart>
      <c:catAx>
        <c:axId val="34244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5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445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4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46056"/>
        <c:axId val="342446448"/>
      </c:barChart>
      <c:catAx>
        <c:axId val="342446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6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44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6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47232"/>
        <c:axId val="342447624"/>
      </c:barChart>
      <c:catAx>
        <c:axId val="34244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7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447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7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48408"/>
        <c:axId val="342448800"/>
      </c:barChart>
      <c:catAx>
        <c:axId val="34244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8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44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8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49584"/>
        <c:axId val="342449976"/>
      </c:barChart>
      <c:catAx>
        <c:axId val="342449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9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449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49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112056"/>
        <c:axId val="340112448"/>
      </c:barChart>
      <c:catAx>
        <c:axId val="34011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11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11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112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50760"/>
        <c:axId val="342451152"/>
      </c:barChart>
      <c:catAx>
        <c:axId val="34245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5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45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50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51936"/>
        <c:axId val="342452328"/>
      </c:barChart>
      <c:catAx>
        <c:axId val="342451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52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452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451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906272"/>
        <c:axId val="347906664"/>
      </c:barChart>
      <c:catAx>
        <c:axId val="347906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06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906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062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907448"/>
        <c:axId val="347907840"/>
      </c:barChart>
      <c:catAx>
        <c:axId val="34790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0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90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07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25728760092081E-2"/>
          <c:y val="0.13911304017397005"/>
          <c:w val="0.79266090554262181"/>
          <c:h val="0.756049131380272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航空機!$B$32</c:f>
              <c:strCache>
                <c:ptCount val="1"/>
                <c:pt idx="0">
                  <c:v>平成22年度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航空機!$C$32:$N$32</c:f>
              <c:numCache>
                <c:formatCode>#,##0.0</c:formatCode>
                <c:ptCount val="12"/>
                <c:pt idx="0">
                  <c:v>645.9</c:v>
                </c:pt>
                <c:pt idx="1">
                  <c:v>772.8</c:v>
                </c:pt>
                <c:pt idx="2">
                  <c:v>856.3</c:v>
                </c:pt>
                <c:pt idx="3">
                  <c:v>957.5</c:v>
                </c:pt>
                <c:pt idx="4">
                  <c:v>1046.3</c:v>
                </c:pt>
                <c:pt idx="5">
                  <c:v>1001.6</c:v>
                </c:pt>
                <c:pt idx="6">
                  <c:v>877.7</c:v>
                </c:pt>
                <c:pt idx="7">
                  <c:v>716.1</c:v>
                </c:pt>
                <c:pt idx="8">
                  <c:v>702</c:v>
                </c:pt>
                <c:pt idx="9">
                  <c:v>681.7</c:v>
                </c:pt>
                <c:pt idx="10">
                  <c:v>729.7</c:v>
                </c:pt>
                <c:pt idx="11">
                  <c:v>590.29999999999995</c:v>
                </c:pt>
              </c:numCache>
            </c:numRef>
          </c:val>
        </c:ser>
        <c:ser>
          <c:idx val="2"/>
          <c:order val="2"/>
          <c:tx>
            <c:strRef>
              <c:f>航空機!$B$33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航空機!$C$33:$N$33</c:f>
              <c:numCache>
                <c:formatCode>#,##0.0</c:formatCode>
                <c:ptCount val="12"/>
                <c:pt idx="0">
                  <c:v>477.88099999999997</c:v>
                </c:pt>
                <c:pt idx="1">
                  <c:v>632.32299999999998</c:v>
                </c:pt>
                <c:pt idx="2">
                  <c:v>737.08</c:v>
                </c:pt>
                <c:pt idx="3">
                  <c:v>902.06100000000004</c:v>
                </c:pt>
                <c:pt idx="4">
                  <c:v>1027.6769999999999</c:v>
                </c:pt>
                <c:pt idx="5">
                  <c:v>966.20100000000002</c:v>
                </c:pt>
                <c:pt idx="6">
                  <c:v>879.66499999999996</c:v>
                </c:pt>
                <c:pt idx="7">
                  <c:v>701.16700000000003</c:v>
                </c:pt>
                <c:pt idx="8">
                  <c:v>725.36900000000003</c:v>
                </c:pt>
                <c:pt idx="9">
                  <c:v>678.149</c:v>
                </c:pt>
                <c:pt idx="10">
                  <c:v>716.33799999999997</c:v>
                </c:pt>
                <c:pt idx="11">
                  <c:v>788.54200000000003</c:v>
                </c:pt>
              </c:numCache>
            </c:numRef>
          </c:val>
        </c:ser>
        <c:ser>
          <c:idx val="3"/>
          <c:order val="3"/>
          <c:tx>
            <c:strRef>
              <c:f>航空機!$B$34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航空機!$C$34:$N$34</c:f>
              <c:numCache>
                <c:formatCode>#,##0.0</c:formatCode>
                <c:ptCount val="12"/>
                <c:pt idx="0">
                  <c:v>642.99699999999996</c:v>
                </c:pt>
                <c:pt idx="1">
                  <c:v>774.96100000000001</c:v>
                </c:pt>
                <c:pt idx="2">
                  <c:v>870.34699999999998</c:v>
                </c:pt>
                <c:pt idx="3">
                  <c:v>944.47799999999995</c:v>
                </c:pt>
                <c:pt idx="4">
                  <c:v>1104.925</c:v>
                </c:pt>
                <c:pt idx="5">
                  <c:v>1008.947</c:v>
                </c:pt>
                <c:pt idx="6">
                  <c:v>944.11500000000001</c:v>
                </c:pt>
                <c:pt idx="7">
                  <c:v>767.38300000000004</c:v>
                </c:pt>
                <c:pt idx="8">
                  <c:v>777.12</c:v>
                </c:pt>
                <c:pt idx="9">
                  <c:v>695.43700000000001</c:v>
                </c:pt>
                <c:pt idx="10">
                  <c:v>747.69600000000003</c:v>
                </c:pt>
                <c:pt idx="11">
                  <c:v>810.38099999999997</c:v>
                </c:pt>
              </c:numCache>
            </c:numRef>
          </c:val>
        </c:ser>
        <c:ser>
          <c:idx val="4"/>
          <c:order val="4"/>
          <c:tx>
            <c:strRef>
              <c:f>航空機!$B$35</c:f>
              <c:strCache>
                <c:ptCount val="1"/>
                <c:pt idx="0">
                  <c:v>平成25年度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航空機!$C$35:$N$35</c:f>
              <c:numCache>
                <c:formatCode>#,##0.0</c:formatCode>
                <c:ptCount val="12"/>
                <c:pt idx="0">
                  <c:v>674.53300000000002</c:v>
                </c:pt>
                <c:pt idx="1">
                  <c:v>841.65200000000004</c:v>
                </c:pt>
                <c:pt idx="2">
                  <c:v>932.32100000000003</c:v>
                </c:pt>
                <c:pt idx="3">
                  <c:v>994.33900000000006</c:v>
                </c:pt>
                <c:pt idx="4">
                  <c:v>1150.202</c:v>
                </c:pt>
                <c:pt idx="5">
                  <c:v>1064.1559999999999</c:v>
                </c:pt>
                <c:pt idx="6">
                  <c:v>985.12599999999998</c:v>
                </c:pt>
                <c:pt idx="7">
                  <c:v>809.76499999999999</c:v>
                </c:pt>
                <c:pt idx="8">
                  <c:v>812.54300000000001</c:v>
                </c:pt>
                <c:pt idx="9">
                  <c:v>760.44500000000005</c:v>
                </c:pt>
                <c:pt idx="10">
                  <c:v>752.60699999999997</c:v>
                </c:pt>
                <c:pt idx="11">
                  <c:v>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908624"/>
        <c:axId val="3479090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航空機!$C$31:$N$31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4790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7909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909016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7.5229357798165142E-2"/>
              <c:y val="3.6290322580645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7908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495005754735322"/>
          <c:y val="0.16949102154309917"/>
          <c:w val="0.11649814142472352"/>
          <c:h val="0.31163784724929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909800"/>
        <c:axId val="347910192"/>
      </c:barChart>
      <c:catAx>
        <c:axId val="347909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1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91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09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910976"/>
        <c:axId val="347911368"/>
      </c:barChart>
      <c:catAx>
        <c:axId val="34791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11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911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109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912152"/>
        <c:axId val="347912544"/>
      </c:barChart>
      <c:catAx>
        <c:axId val="34791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12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91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121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913328"/>
        <c:axId val="348323680"/>
      </c:barChart>
      <c:catAx>
        <c:axId val="34791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32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7913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24464"/>
        <c:axId val="348324856"/>
      </c:barChart>
      <c:catAx>
        <c:axId val="348324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4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324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4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113624"/>
        <c:axId val="340114016"/>
      </c:barChart>
      <c:catAx>
        <c:axId val="340113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11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1140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113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25640"/>
        <c:axId val="348326032"/>
      </c:barChart>
      <c:catAx>
        <c:axId val="34832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32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5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26816"/>
        <c:axId val="348327208"/>
      </c:barChart>
      <c:catAx>
        <c:axId val="34832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7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327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6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27992"/>
        <c:axId val="348328384"/>
      </c:barChart>
      <c:catAx>
        <c:axId val="348327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8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32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7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29168"/>
        <c:axId val="348329560"/>
      </c:barChart>
      <c:catAx>
        <c:axId val="3483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9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329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29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30344"/>
        <c:axId val="348330736"/>
      </c:barChart>
      <c:catAx>
        <c:axId val="348330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3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33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8330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54560"/>
        <c:axId val="341454952"/>
      </c:barChart>
      <c:catAx>
        <c:axId val="34145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54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454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54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ＪＲ!#REF!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ＪＲ!#REF!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ＪＲ!#REF!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55736"/>
        <c:axId val="341456128"/>
      </c:barChart>
      <c:catAx>
        <c:axId val="341455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1456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456128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1455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56912"/>
        <c:axId val="341457304"/>
      </c:barChart>
      <c:catAx>
        <c:axId val="34145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57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457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56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58088"/>
        <c:axId val="341458480"/>
      </c:barChart>
      <c:catAx>
        <c:axId val="34145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58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45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58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59264"/>
        <c:axId val="341459656"/>
      </c:barChart>
      <c:catAx>
        <c:axId val="341459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59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459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59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114800"/>
        <c:axId val="340115192"/>
      </c:barChart>
      <c:catAx>
        <c:axId val="340114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115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11519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114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60440"/>
        <c:axId val="341460832"/>
      </c:barChart>
      <c:catAx>
        <c:axId val="341460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60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46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60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61616"/>
        <c:axId val="341462008"/>
      </c:barChart>
      <c:catAx>
        <c:axId val="34146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62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46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1461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92072"/>
        <c:axId val="342692464"/>
      </c:barChart>
      <c:catAx>
        <c:axId val="34269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69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2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93248"/>
        <c:axId val="342693640"/>
      </c:barChart>
      <c:catAx>
        <c:axId val="3426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3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693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3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94424"/>
        <c:axId val="342694816"/>
      </c:barChart>
      <c:catAx>
        <c:axId val="342694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69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4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95600"/>
        <c:axId val="342695992"/>
      </c:barChart>
      <c:catAx>
        <c:axId val="342695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5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695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5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96776"/>
        <c:axId val="342697168"/>
      </c:barChart>
      <c:catAx>
        <c:axId val="34269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69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6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97952"/>
        <c:axId val="342698344"/>
      </c:barChart>
      <c:catAx>
        <c:axId val="34269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8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698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2697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5911534952498E-2"/>
          <c:y val="0.14020618556701031"/>
          <c:w val="0.81278611300131365"/>
          <c:h val="0.7546391752577319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ＪＲ!$B$18</c:f>
              <c:strCache>
                <c:ptCount val="1"/>
                <c:pt idx="0">
                  <c:v>平成22年度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ＪＲ!$C$18:$N$18</c:f>
              <c:numCache>
                <c:formatCode>#,##0.0</c:formatCode>
                <c:ptCount val="12"/>
                <c:pt idx="0">
                  <c:v>48.6</c:v>
                </c:pt>
                <c:pt idx="1">
                  <c:v>78.2</c:v>
                </c:pt>
                <c:pt idx="2">
                  <c:v>88</c:v>
                </c:pt>
                <c:pt idx="3">
                  <c:v>78.599999999999994</c:v>
                </c:pt>
                <c:pt idx="4">
                  <c:v>103.9</c:v>
                </c:pt>
                <c:pt idx="5">
                  <c:v>70.099999999999994</c:v>
                </c:pt>
                <c:pt idx="6">
                  <c:v>64</c:v>
                </c:pt>
                <c:pt idx="7">
                  <c:v>47.8</c:v>
                </c:pt>
                <c:pt idx="8">
                  <c:v>58.1</c:v>
                </c:pt>
                <c:pt idx="9">
                  <c:v>61.6</c:v>
                </c:pt>
                <c:pt idx="10">
                  <c:v>46.4</c:v>
                </c:pt>
                <c:pt idx="11">
                  <c:v>24.2</c:v>
                </c:pt>
              </c:numCache>
            </c:numRef>
          </c:val>
        </c:ser>
        <c:ser>
          <c:idx val="2"/>
          <c:order val="2"/>
          <c:tx>
            <c:strRef>
              <c:f>ＪＲ!$B$19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ＪＲ!$C$19:$N$19</c:f>
              <c:numCache>
                <c:formatCode>#,##0.0</c:formatCode>
                <c:ptCount val="12"/>
                <c:pt idx="0">
                  <c:v>21.1</c:v>
                </c:pt>
                <c:pt idx="1">
                  <c:v>43.2</c:v>
                </c:pt>
                <c:pt idx="2">
                  <c:v>49.1</c:v>
                </c:pt>
                <c:pt idx="3">
                  <c:v>72</c:v>
                </c:pt>
                <c:pt idx="4">
                  <c:v>100.7</c:v>
                </c:pt>
                <c:pt idx="5">
                  <c:v>84</c:v>
                </c:pt>
                <c:pt idx="6">
                  <c:v>68</c:v>
                </c:pt>
                <c:pt idx="7">
                  <c:v>46.1</c:v>
                </c:pt>
                <c:pt idx="8">
                  <c:v>59.9</c:v>
                </c:pt>
                <c:pt idx="9">
                  <c:v>47.8</c:v>
                </c:pt>
                <c:pt idx="10">
                  <c:v>38.700000000000003</c:v>
                </c:pt>
                <c:pt idx="11">
                  <c:v>53.2</c:v>
                </c:pt>
              </c:numCache>
            </c:numRef>
          </c:val>
        </c:ser>
        <c:ser>
          <c:idx val="3"/>
          <c:order val="3"/>
          <c:tx>
            <c:strRef>
              <c:f>ＪＲ!$B$20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ＪＲ!$C$20:$N$20</c:f>
              <c:numCache>
                <c:formatCode>#,##0.0</c:formatCode>
                <c:ptCount val="12"/>
                <c:pt idx="0">
                  <c:v>44.1</c:v>
                </c:pt>
                <c:pt idx="1">
                  <c:v>69.099999999999994</c:v>
                </c:pt>
                <c:pt idx="2">
                  <c:v>71.400000000000006</c:v>
                </c:pt>
                <c:pt idx="3">
                  <c:v>74.400000000000006</c:v>
                </c:pt>
                <c:pt idx="4">
                  <c:v>114.5</c:v>
                </c:pt>
                <c:pt idx="5">
                  <c:v>77</c:v>
                </c:pt>
                <c:pt idx="6">
                  <c:v>62.3</c:v>
                </c:pt>
                <c:pt idx="7">
                  <c:v>49.8</c:v>
                </c:pt>
                <c:pt idx="8">
                  <c:v>58.1</c:v>
                </c:pt>
                <c:pt idx="9">
                  <c:v>44.5</c:v>
                </c:pt>
                <c:pt idx="10">
                  <c:v>39.799999999999997</c:v>
                </c:pt>
                <c:pt idx="11">
                  <c:v>49.4</c:v>
                </c:pt>
              </c:numCache>
            </c:numRef>
          </c:val>
        </c:ser>
        <c:ser>
          <c:idx val="4"/>
          <c:order val="4"/>
          <c:tx>
            <c:strRef>
              <c:f>ＪＲ!$B$21</c:f>
              <c:strCache>
                <c:ptCount val="1"/>
                <c:pt idx="0">
                  <c:v>平成25年度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ＪＲ!$C$21:$N$21</c:f>
              <c:numCache>
                <c:formatCode>#,##0.0</c:formatCode>
                <c:ptCount val="12"/>
                <c:pt idx="0">
                  <c:v>46.7</c:v>
                </c:pt>
                <c:pt idx="1">
                  <c:v>74.2</c:v>
                </c:pt>
                <c:pt idx="2">
                  <c:v>72.099999999999994</c:v>
                </c:pt>
                <c:pt idx="3">
                  <c:v>80.599999999999994</c:v>
                </c:pt>
                <c:pt idx="4">
                  <c:v>103.8</c:v>
                </c:pt>
                <c:pt idx="5">
                  <c:v>71.7</c:v>
                </c:pt>
                <c:pt idx="6">
                  <c:v>63.3</c:v>
                </c:pt>
                <c:pt idx="7">
                  <c:v>49.3</c:v>
                </c:pt>
                <c:pt idx="8">
                  <c:v>56.6</c:v>
                </c:pt>
                <c:pt idx="9">
                  <c:v>44.5</c:v>
                </c:pt>
                <c:pt idx="10">
                  <c:v>40.1</c:v>
                </c:pt>
                <c:pt idx="11">
                  <c:v>53.5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99128"/>
        <c:axId val="3496384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ＪＲ!$C$17:$N$17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42699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638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638480"/>
        <c:scaling>
          <c:orientation val="minMax"/>
          <c:max val="12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6.1187310490298297E-2"/>
              <c:y val="3.2989690721649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269912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11718642868997"/>
          <c:y val="0.18775759826138239"/>
          <c:w val="0.11356433333092758"/>
          <c:h val="0.3033900859479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639264"/>
        <c:axId val="349639656"/>
      </c:barChart>
      <c:catAx>
        <c:axId val="349639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39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639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39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276664"/>
        <c:axId val="344277056"/>
      </c:barChart>
      <c:catAx>
        <c:axId val="344276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277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27705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276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640440"/>
        <c:axId val="349640832"/>
      </c:barChart>
      <c:catAx>
        <c:axId val="349640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0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64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0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641616"/>
        <c:axId val="349642008"/>
      </c:barChart>
      <c:catAx>
        <c:axId val="34964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2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64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1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642792"/>
        <c:axId val="349643184"/>
      </c:barChart>
      <c:catAx>
        <c:axId val="34964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64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2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643968"/>
        <c:axId val="349644360"/>
      </c:barChart>
      <c:catAx>
        <c:axId val="349643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4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644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3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645144"/>
        <c:axId val="349645536"/>
      </c:barChart>
      <c:catAx>
        <c:axId val="349645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5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64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9645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43656"/>
        <c:axId val="350244048"/>
      </c:barChart>
      <c:catAx>
        <c:axId val="350243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4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36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44832"/>
        <c:axId val="350245224"/>
      </c:barChart>
      <c:catAx>
        <c:axId val="35024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5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45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4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46008"/>
        <c:axId val="350246400"/>
      </c:barChart>
      <c:catAx>
        <c:axId val="35024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6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4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6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47184"/>
        <c:axId val="350247576"/>
      </c:barChart>
      <c:catAx>
        <c:axId val="350247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7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47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7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48360"/>
        <c:axId val="350248752"/>
      </c:barChart>
      <c:catAx>
        <c:axId val="350248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4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483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113232"/>
        <c:axId val="344277840"/>
      </c:barChart>
      <c:catAx>
        <c:axId val="34011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427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27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40113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フェリー!#REF!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フェリー!#REF!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フェリー!#REF!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49536"/>
        <c:axId val="350249928"/>
      </c:barChart>
      <c:catAx>
        <c:axId val="35024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0249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4992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0249536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50712"/>
        <c:axId val="350251104"/>
      </c:barChart>
      <c:catAx>
        <c:axId val="350250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1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5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0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51888"/>
        <c:axId val="350252280"/>
      </c:barChart>
      <c:catAx>
        <c:axId val="35025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2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52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1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53064"/>
        <c:axId val="350253456"/>
      </c:barChart>
      <c:catAx>
        <c:axId val="350253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5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3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54240"/>
        <c:axId val="350254632"/>
      </c:barChart>
      <c:catAx>
        <c:axId val="35025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4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54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4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55416"/>
        <c:axId val="350255808"/>
      </c:barChart>
      <c:catAx>
        <c:axId val="350255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5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5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56592"/>
        <c:axId val="350256984"/>
      </c:barChart>
      <c:catAx>
        <c:axId val="350256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6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56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6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57768"/>
        <c:axId val="350258160"/>
      </c:barChart>
      <c:catAx>
        <c:axId val="350257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5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7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58944"/>
        <c:axId val="350259336"/>
      </c:barChart>
      <c:catAx>
        <c:axId val="35025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9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259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0258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68416"/>
        <c:axId val="351668808"/>
      </c:barChart>
      <c:catAx>
        <c:axId val="35166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68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668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51668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18" Type="http://schemas.openxmlformats.org/officeDocument/2006/relationships/chart" Target="../charts/chart48.xml"/><Relationship Id="rId3" Type="http://schemas.openxmlformats.org/officeDocument/2006/relationships/chart" Target="../charts/chart33.xml"/><Relationship Id="rId21" Type="http://schemas.openxmlformats.org/officeDocument/2006/relationships/chart" Target="../charts/chart51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20" Type="http://schemas.openxmlformats.org/officeDocument/2006/relationships/chart" Target="../charts/chart50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24" Type="http://schemas.openxmlformats.org/officeDocument/2006/relationships/chart" Target="../charts/chart54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23" Type="http://schemas.openxmlformats.org/officeDocument/2006/relationships/chart" Target="../charts/chart53.xml"/><Relationship Id="rId10" Type="http://schemas.openxmlformats.org/officeDocument/2006/relationships/chart" Target="../charts/chart40.xml"/><Relationship Id="rId19" Type="http://schemas.openxmlformats.org/officeDocument/2006/relationships/chart" Target="../charts/chart49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Relationship Id="rId22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7.xml"/><Relationship Id="rId21" Type="http://schemas.openxmlformats.org/officeDocument/2006/relationships/chart" Target="../charts/chart75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20" Type="http://schemas.openxmlformats.org/officeDocument/2006/relationships/chart" Target="../charts/chart74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chart" Target="../charts/chart78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chart" Target="../charts/chart77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chart" Target="../charts/chart7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chart" Target="../charts/chart91.xml"/><Relationship Id="rId18" Type="http://schemas.openxmlformats.org/officeDocument/2006/relationships/chart" Target="../charts/chart96.xml"/><Relationship Id="rId3" Type="http://schemas.openxmlformats.org/officeDocument/2006/relationships/chart" Target="../charts/chart81.xml"/><Relationship Id="rId21" Type="http://schemas.openxmlformats.org/officeDocument/2006/relationships/chart" Target="../charts/chart99.xml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17" Type="http://schemas.openxmlformats.org/officeDocument/2006/relationships/chart" Target="../charts/chart95.xml"/><Relationship Id="rId2" Type="http://schemas.openxmlformats.org/officeDocument/2006/relationships/chart" Target="../charts/chart80.xml"/><Relationship Id="rId16" Type="http://schemas.openxmlformats.org/officeDocument/2006/relationships/chart" Target="../charts/chart94.xml"/><Relationship Id="rId20" Type="http://schemas.openxmlformats.org/officeDocument/2006/relationships/chart" Target="../charts/chart98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11" Type="http://schemas.openxmlformats.org/officeDocument/2006/relationships/chart" Target="../charts/chart89.xml"/><Relationship Id="rId24" Type="http://schemas.openxmlformats.org/officeDocument/2006/relationships/chart" Target="../charts/chart102.xml"/><Relationship Id="rId5" Type="http://schemas.openxmlformats.org/officeDocument/2006/relationships/chart" Target="../charts/chart83.xml"/><Relationship Id="rId15" Type="http://schemas.openxmlformats.org/officeDocument/2006/relationships/chart" Target="../charts/chart93.xml"/><Relationship Id="rId23" Type="http://schemas.openxmlformats.org/officeDocument/2006/relationships/chart" Target="../charts/chart101.xml"/><Relationship Id="rId10" Type="http://schemas.openxmlformats.org/officeDocument/2006/relationships/chart" Target="../charts/chart88.xml"/><Relationship Id="rId19" Type="http://schemas.openxmlformats.org/officeDocument/2006/relationships/chart" Target="../charts/chart97.xml"/><Relationship Id="rId4" Type="http://schemas.openxmlformats.org/officeDocument/2006/relationships/chart" Target="../charts/chart82.xml"/><Relationship Id="rId9" Type="http://schemas.openxmlformats.org/officeDocument/2006/relationships/chart" Target="../charts/chart87.xml"/><Relationship Id="rId14" Type="http://schemas.openxmlformats.org/officeDocument/2006/relationships/chart" Target="../charts/chart92.xml"/><Relationship Id="rId22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0.xml"/><Relationship Id="rId3" Type="http://schemas.openxmlformats.org/officeDocument/2006/relationships/chart" Target="../charts/chart105.xml"/><Relationship Id="rId7" Type="http://schemas.openxmlformats.org/officeDocument/2006/relationships/chart" Target="../charts/chart109.xml"/><Relationship Id="rId12" Type="http://schemas.openxmlformats.org/officeDocument/2006/relationships/chart" Target="../charts/chart114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Relationship Id="rId6" Type="http://schemas.openxmlformats.org/officeDocument/2006/relationships/chart" Target="../charts/chart108.xml"/><Relationship Id="rId11" Type="http://schemas.openxmlformats.org/officeDocument/2006/relationships/chart" Target="../charts/chart113.xml"/><Relationship Id="rId5" Type="http://schemas.openxmlformats.org/officeDocument/2006/relationships/chart" Target="../charts/chart107.xml"/><Relationship Id="rId10" Type="http://schemas.openxmlformats.org/officeDocument/2006/relationships/chart" Target="../charts/chart112.xml"/><Relationship Id="rId4" Type="http://schemas.openxmlformats.org/officeDocument/2006/relationships/chart" Target="../charts/chart106.xml"/><Relationship Id="rId9" Type="http://schemas.openxmlformats.org/officeDocument/2006/relationships/chart" Target="../charts/chart1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7.xml"/><Relationship Id="rId2" Type="http://schemas.openxmlformats.org/officeDocument/2006/relationships/chart" Target="../charts/chart116.xml"/><Relationship Id="rId1" Type="http://schemas.openxmlformats.org/officeDocument/2006/relationships/chart" Target="../charts/chart1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3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</xdr:row>
      <xdr:rowOff>180975</xdr:rowOff>
    </xdr:from>
    <xdr:to>
      <xdr:col>16</xdr:col>
      <xdr:colOff>0</xdr:colOff>
      <xdr:row>16</xdr:row>
      <xdr:rowOff>0</xdr:rowOff>
    </xdr:to>
    <xdr:graphicFrame macro="">
      <xdr:nvGraphicFramePr>
        <xdr:cNvPr id="134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13</xdr:col>
      <xdr:colOff>695325</xdr:colOff>
      <xdr:row>0</xdr:row>
      <xdr:rowOff>0</xdr:rowOff>
    </xdr:to>
    <xdr:graphicFrame macro="">
      <xdr:nvGraphicFramePr>
        <xdr:cNvPr id="61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76200</xdr:rowOff>
    </xdr:from>
    <xdr:to>
      <xdr:col>13</xdr:col>
      <xdr:colOff>707572</xdr:colOff>
      <xdr:row>29</xdr:row>
      <xdr:rowOff>0</xdr:rowOff>
    </xdr:to>
    <xdr:graphicFrame macro="">
      <xdr:nvGraphicFramePr>
        <xdr:cNvPr id="61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14</xdr:col>
      <xdr:colOff>914400</xdr:colOff>
      <xdr:row>0</xdr:row>
      <xdr:rowOff>0</xdr:rowOff>
    </xdr:to>
    <xdr:graphicFrame macro="">
      <xdr:nvGraphicFramePr>
        <xdr:cNvPr id="23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9526</xdr:colOff>
      <xdr:row>1</xdr:row>
      <xdr:rowOff>66675</xdr:rowOff>
    </xdr:from>
    <xdr:to>
      <xdr:col>14</xdr:col>
      <xdr:colOff>841376</xdr:colOff>
      <xdr:row>29</xdr:row>
      <xdr:rowOff>15875</xdr:rowOff>
    </xdr:to>
    <xdr:graphicFrame macro="">
      <xdr:nvGraphicFramePr>
        <xdr:cNvPr id="2368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6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714375</xdr:colOff>
      <xdr:row>0</xdr:row>
      <xdr:rowOff>0</xdr:rowOff>
    </xdr:to>
    <xdr:graphicFrame macro="">
      <xdr:nvGraphicFramePr>
        <xdr:cNvPr id="33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</xdr:row>
      <xdr:rowOff>142875</xdr:rowOff>
    </xdr:from>
    <xdr:to>
      <xdr:col>15</xdr:col>
      <xdr:colOff>9525</xdr:colOff>
      <xdr:row>14</xdr:row>
      <xdr:rowOff>180975</xdr:rowOff>
    </xdr:to>
    <xdr:graphicFrame macro="">
      <xdr:nvGraphicFramePr>
        <xdr:cNvPr id="3392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3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3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723900</xdr:colOff>
      <xdr:row>0</xdr:row>
      <xdr:rowOff>0</xdr:rowOff>
    </xdr:to>
    <xdr:graphicFrame macro="">
      <xdr:nvGraphicFramePr>
        <xdr:cNvPr id="44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4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4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254000</xdr:colOff>
      <xdr:row>2</xdr:row>
      <xdr:rowOff>63500</xdr:rowOff>
    </xdr:from>
    <xdr:to>
      <xdr:col>14</xdr:col>
      <xdr:colOff>603250</xdr:colOff>
      <xdr:row>17</xdr:row>
      <xdr:rowOff>225425</xdr:rowOff>
    </xdr:to>
    <xdr:graphicFrame macro="">
      <xdr:nvGraphicFramePr>
        <xdr:cNvPr id="4416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255153</xdr:colOff>
      <xdr:row>14</xdr:row>
      <xdr:rowOff>173180</xdr:rowOff>
    </xdr:from>
    <xdr:to>
      <xdr:col>40</xdr:col>
      <xdr:colOff>404812</xdr:colOff>
      <xdr:row>67</xdr:row>
      <xdr:rowOff>121228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0.14603</cdr:x>
      <cdr:y>0.97365</cdr:y>
    </cdr:from>
    <cdr:to>
      <cdr:x>0.1916</cdr:x>
      <cdr:y>0.99414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29710" y="11516592"/>
          <a:ext cx="1039091" cy="242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Ｈ２３年</a:t>
          </a:r>
        </a:p>
      </cdr:txBody>
    </cdr:sp>
  </cdr:relSizeAnchor>
  <cdr:relSizeAnchor xmlns:cdr="http://schemas.openxmlformats.org/drawingml/2006/chartDrawing">
    <cdr:from>
      <cdr:x>0.44983</cdr:x>
      <cdr:y>0.97511</cdr:y>
    </cdr:from>
    <cdr:to>
      <cdr:x>0.4954</cdr:x>
      <cdr:y>0.99561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256983" y="11533911"/>
          <a:ext cx="1039091" cy="242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Ｈ２４年</a:t>
          </a:r>
        </a:p>
      </cdr:txBody>
    </cdr:sp>
  </cdr:relSizeAnchor>
  <cdr:relSizeAnchor xmlns:cdr="http://schemas.openxmlformats.org/drawingml/2006/chartDrawing">
    <cdr:from>
      <cdr:x>0.75439</cdr:x>
      <cdr:y>0.97365</cdr:y>
    </cdr:from>
    <cdr:to>
      <cdr:x>0.79996</cdr:x>
      <cdr:y>0.99414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7201573" y="11516593"/>
          <a:ext cx="1039091" cy="242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Ｈ２５年</a:t>
          </a:r>
        </a:p>
      </cdr:txBody>
    </cdr:sp>
  </cdr:relSizeAnchor>
  <cdr:relSizeAnchor xmlns:cdr="http://schemas.openxmlformats.org/drawingml/2006/chartDrawing">
    <cdr:from>
      <cdr:x>0.94747</cdr:x>
      <cdr:y>0.97293</cdr:y>
    </cdr:from>
    <cdr:to>
      <cdr:x>0.9868</cdr:x>
      <cdr:y>0.99221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2226398" y="11692249"/>
          <a:ext cx="922736" cy="23175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Ｈ２６年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9"/>
  <sheetViews>
    <sheetView showZeros="0" tabSelected="1" view="pageBreakPreview" zoomScale="70" zoomScaleNormal="75" zoomScaleSheetLayoutView="70" workbookViewId="0">
      <selection activeCell="B2" sqref="B2"/>
    </sheetView>
  </sheetViews>
  <sheetFormatPr defaultRowHeight="13.5"/>
  <cols>
    <col min="1" max="1" width="5.125" style="5" customWidth="1"/>
    <col min="2" max="2" width="14" style="5" customWidth="1"/>
    <col min="3" max="14" width="10.125" style="5" customWidth="1"/>
    <col min="15" max="15" width="12.125" style="5" customWidth="1"/>
    <col min="16" max="16" width="11.75" style="5" hidden="1" customWidth="1"/>
    <col min="17" max="17" width="2.375" style="5" customWidth="1"/>
    <col min="18" max="16384" width="9" style="5"/>
  </cols>
  <sheetData>
    <row r="1" spans="1:15" s="1" customFormat="1" ht="28.15" customHeight="1">
      <c r="A1" s="233"/>
      <c r="B1" s="174" t="s">
        <v>104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s="1" customFormat="1" ht="28.1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s="1" customFormat="1" ht="28.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8.1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ht="28.1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ht="28.1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28.1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28.1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" customFormat="1" ht="28.1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8.1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1" customFormat="1" ht="28.1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1" customFormat="1" ht="28.1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8.1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1" customFormat="1" ht="28.1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28.1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21" customHeight="1">
      <c r="O16" s="6"/>
    </row>
    <row r="17" spans="2:16" ht="13.5" customHeight="1">
      <c r="O17" s="6"/>
    </row>
    <row r="18" spans="2:16" s="7" customFormat="1" ht="21.75" customHeight="1">
      <c r="O18" s="8" t="s">
        <v>65</v>
      </c>
    </row>
    <row r="19" spans="2:16" s="9" customFormat="1" ht="21" customHeight="1">
      <c r="B19" s="10"/>
      <c r="C19" s="10" t="s">
        <v>9</v>
      </c>
      <c r="D19" s="10" t="s">
        <v>10</v>
      </c>
      <c r="E19" s="10" t="s">
        <v>11</v>
      </c>
      <c r="F19" s="10" t="s">
        <v>12</v>
      </c>
      <c r="G19" s="10" t="s">
        <v>13</v>
      </c>
      <c r="H19" s="10" t="s">
        <v>14</v>
      </c>
      <c r="I19" s="10" t="s">
        <v>15</v>
      </c>
      <c r="J19" s="10" t="s">
        <v>16</v>
      </c>
      <c r="K19" s="10" t="s">
        <v>17</v>
      </c>
      <c r="L19" s="10" t="s">
        <v>18</v>
      </c>
      <c r="M19" s="10" t="s">
        <v>19</v>
      </c>
      <c r="N19" s="10" t="s">
        <v>20</v>
      </c>
      <c r="O19" s="10" t="s">
        <v>87</v>
      </c>
      <c r="P19" s="10" t="s">
        <v>126</v>
      </c>
    </row>
    <row r="20" spans="2:16" s="9" customFormat="1" ht="19.5" customHeight="1">
      <c r="B20" s="10" t="s">
        <v>67</v>
      </c>
      <c r="C20" s="14">
        <v>756.4</v>
      </c>
      <c r="D20" s="12">
        <v>930</v>
      </c>
      <c r="E20" s="12">
        <v>1015.4</v>
      </c>
      <c r="F20" s="12">
        <v>1142.8999999999999</v>
      </c>
      <c r="G20" s="12">
        <v>1323.4</v>
      </c>
      <c r="H20" s="12">
        <v>1156.1000000000001</v>
      </c>
      <c r="I20" s="12">
        <v>1009.4000000000001</v>
      </c>
      <c r="J20" s="12">
        <v>811.3</v>
      </c>
      <c r="K20" s="12">
        <v>814.7</v>
      </c>
      <c r="L20" s="12">
        <v>783.1</v>
      </c>
      <c r="M20" s="12">
        <v>813</v>
      </c>
      <c r="N20" s="12">
        <v>663.2</v>
      </c>
      <c r="O20" s="12">
        <f>SUM(C20:N20)</f>
        <v>11218.900000000001</v>
      </c>
      <c r="P20" s="12">
        <f>SUM(C20:M20)</f>
        <v>10555.7</v>
      </c>
    </row>
    <row r="21" spans="2:16" s="9" customFormat="1" ht="19.5" customHeight="1">
      <c r="B21" s="10" t="s">
        <v>68</v>
      </c>
      <c r="C21" s="14">
        <v>567.19600000000003</v>
      </c>
      <c r="D21" s="12">
        <v>750.94799999999998</v>
      </c>
      <c r="E21" s="12">
        <v>852.53399999999999</v>
      </c>
      <c r="F21" s="12">
        <v>1072.961</v>
      </c>
      <c r="G21" s="12">
        <v>1300.5730000000001</v>
      </c>
      <c r="H21" s="12">
        <v>1137.059</v>
      </c>
      <c r="I21" s="12">
        <v>1016.229</v>
      </c>
      <c r="J21" s="12">
        <v>797.08799999999997</v>
      </c>
      <c r="K21" s="12">
        <v>845.68299999999999</v>
      </c>
      <c r="L21" s="12">
        <v>765.92</v>
      </c>
      <c r="M21" s="12">
        <v>791.71900000000005</v>
      </c>
      <c r="N21" s="12">
        <v>897.39300000000003</v>
      </c>
      <c r="O21" s="12">
        <f>SUM(C21:N21)</f>
        <v>10795.303</v>
      </c>
      <c r="P21" s="12">
        <f t="shared" ref="P21:P23" si="0">SUM(C21:M21)</f>
        <v>9897.91</v>
      </c>
    </row>
    <row r="22" spans="2:16" s="9" customFormat="1" ht="19.5" customHeight="1">
      <c r="B22" s="10" t="s">
        <v>88</v>
      </c>
      <c r="C22" s="14">
        <v>754.77700000000004</v>
      </c>
      <c r="D22" s="12">
        <v>920.54300000000001</v>
      </c>
      <c r="E22" s="12">
        <v>1016.567</v>
      </c>
      <c r="F22" s="12">
        <v>1126.704</v>
      </c>
      <c r="G22" s="12">
        <v>1388.961</v>
      </c>
      <c r="H22" s="12">
        <v>1170.0550000000001</v>
      </c>
      <c r="I22" s="12">
        <v>1071.4829999999999</v>
      </c>
      <c r="J22" s="12">
        <v>865.78399999999999</v>
      </c>
      <c r="K22" s="12">
        <v>894.09699999999998</v>
      </c>
      <c r="L22" s="12">
        <v>778.50199999999995</v>
      </c>
      <c r="M22" s="12">
        <v>824.29200000000003</v>
      </c>
      <c r="N22" s="12">
        <v>913.71699999999998</v>
      </c>
      <c r="O22" s="12">
        <f>SUM(C22:N22)</f>
        <v>11725.482000000002</v>
      </c>
      <c r="P22" s="12">
        <f t="shared" si="0"/>
        <v>10811.765000000001</v>
      </c>
    </row>
    <row r="23" spans="2:16" s="9" customFormat="1" ht="19.5" customHeight="1">
      <c r="B23" s="10" t="s">
        <v>96</v>
      </c>
      <c r="C23" s="14">
        <v>785.173</v>
      </c>
      <c r="D23" s="12">
        <v>990.00900000000013</v>
      </c>
      <c r="E23" s="12">
        <v>1078.2150000000001</v>
      </c>
      <c r="F23" s="12">
        <v>1184.278</v>
      </c>
      <c r="G23" s="12">
        <v>1429.191</v>
      </c>
      <c r="H23" s="12">
        <v>1219.441</v>
      </c>
      <c r="I23" s="12">
        <v>1112.366</v>
      </c>
      <c r="J23" s="12">
        <v>907.35899999999992</v>
      </c>
      <c r="K23" s="12">
        <v>926.43500000000006</v>
      </c>
      <c r="L23" s="12">
        <v>845.30900000000008</v>
      </c>
      <c r="M23" s="12">
        <v>827.62300000000005</v>
      </c>
      <c r="N23" s="12">
        <v>976.1</v>
      </c>
      <c r="O23" s="12">
        <f>SUM(C23:N23)</f>
        <v>12281.498999999998</v>
      </c>
      <c r="P23" s="12">
        <f t="shared" si="0"/>
        <v>11305.398999999998</v>
      </c>
    </row>
    <row r="24" spans="2:16" s="7" customFormat="1" ht="19.5" customHeight="1">
      <c r="B24" s="11" t="s">
        <v>97</v>
      </c>
      <c r="C24" s="156">
        <f>+C22/C21</f>
        <v>1.3307163661238797</v>
      </c>
      <c r="D24" s="156">
        <f t="shared" ref="D24:O24" si="1">+D22/D21</f>
        <v>1.2258412033855872</v>
      </c>
      <c r="E24" s="156">
        <f t="shared" si="1"/>
        <v>1.1924064025598979</v>
      </c>
      <c r="F24" s="156">
        <f t="shared" si="1"/>
        <v>1.0500884934307957</v>
      </c>
      <c r="G24" s="156">
        <f t="shared" si="1"/>
        <v>1.0679608141949739</v>
      </c>
      <c r="H24" s="156">
        <f t="shared" si="1"/>
        <v>1.0290187228631056</v>
      </c>
      <c r="I24" s="156">
        <f t="shared" si="1"/>
        <v>1.0543716032508419</v>
      </c>
      <c r="J24" s="156">
        <f t="shared" si="1"/>
        <v>1.0861837086996668</v>
      </c>
      <c r="K24" s="156">
        <f t="shared" si="1"/>
        <v>1.057248401587829</v>
      </c>
      <c r="L24" s="156">
        <f t="shared" si="1"/>
        <v>1.0164273031125965</v>
      </c>
      <c r="M24" s="156">
        <f t="shared" si="1"/>
        <v>1.0411421223944353</v>
      </c>
      <c r="N24" s="156">
        <f t="shared" si="1"/>
        <v>1.0181904695044424</v>
      </c>
      <c r="O24" s="156">
        <f t="shared" si="1"/>
        <v>1.0861651590511172</v>
      </c>
      <c r="P24" s="156">
        <f>+P22/P21</f>
        <v>1.0923280773415804</v>
      </c>
    </row>
    <row r="25" spans="2:16" s="7" customFormat="1" ht="19.5" customHeight="1">
      <c r="B25" s="11" t="s">
        <v>98</v>
      </c>
      <c r="C25" s="156">
        <f>IF(C23="","",C23/C22)</f>
        <v>1.0402714974091685</v>
      </c>
      <c r="D25" s="156">
        <f t="shared" ref="D25:N25" si="2">IF(D23="","",D23/D22)</f>
        <v>1.0754619827645207</v>
      </c>
      <c r="E25" s="156">
        <f t="shared" si="2"/>
        <v>1.0606433220830502</v>
      </c>
      <c r="F25" s="156">
        <f t="shared" si="2"/>
        <v>1.0510994901944077</v>
      </c>
      <c r="G25" s="156">
        <f t="shared" si="2"/>
        <v>1.0289640961841262</v>
      </c>
      <c r="H25" s="156">
        <f t="shared" si="2"/>
        <v>1.0422082722607056</v>
      </c>
      <c r="I25" s="156">
        <f t="shared" si="2"/>
        <v>1.0381555283658257</v>
      </c>
      <c r="J25" s="156">
        <f t="shared" si="2"/>
        <v>1.0480200604307772</v>
      </c>
      <c r="K25" s="156">
        <f t="shared" si="2"/>
        <v>1.0361683352030038</v>
      </c>
      <c r="L25" s="156">
        <f t="shared" si="2"/>
        <v>1.0858148084397987</v>
      </c>
      <c r="M25" s="156">
        <f t="shared" si="2"/>
        <v>1.0040410437078122</v>
      </c>
      <c r="N25" s="156">
        <f t="shared" si="2"/>
        <v>1.0682738747336429</v>
      </c>
      <c r="O25" s="156">
        <f t="shared" ref="O25" si="3">IF(O23="","",O23/O22)</f>
        <v>1.0474195431795466</v>
      </c>
      <c r="P25" s="156">
        <f>+P23/P22</f>
        <v>1.0456571151888703</v>
      </c>
    </row>
    <row r="26" spans="2:16" s="7" customFormat="1" ht="19.5" customHeight="1">
      <c r="B26" s="11" t="s">
        <v>99</v>
      </c>
      <c r="C26" s="156">
        <f>IF(C23="","",C23/C21)</f>
        <v>1.3843063068145756</v>
      </c>
      <c r="D26" s="156">
        <f t="shared" ref="D26:N26" si="4">IF(D23="","",D23/D21)</f>
        <v>1.3183456111475098</v>
      </c>
      <c r="E26" s="156">
        <f t="shared" si="4"/>
        <v>1.2647178880842291</v>
      </c>
      <c r="F26" s="156">
        <f t="shared" si="4"/>
        <v>1.1037474801041232</v>
      </c>
      <c r="G26" s="156">
        <f t="shared" si="4"/>
        <v>1.0988933339381948</v>
      </c>
      <c r="H26" s="156">
        <f t="shared" si="4"/>
        <v>1.0724518252790753</v>
      </c>
      <c r="I26" s="156">
        <f t="shared" si="4"/>
        <v>1.0946017088668005</v>
      </c>
      <c r="J26" s="156">
        <f t="shared" si="4"/>
        <v>1.1383423160303505</v>
      </c>
      <c r="K26" s="156">
        <f t="shared" si="4"/>
        <v>1.0954873161692975</v>
      </c>
      <c r="L26" s="156">
        <f t="shared" si="4"/>
        <v>1.1036518174221852</v>
      </c>
      <c r="M26" s="156">
        <f t="shared" si="4"/>
        <v>1.0453494232170757</v>
      </c>
      <c r="N26" s="156">
        <f t="shared" si="4"/>
        <v>1.0877062780743776</v>
      </c>
      <c r="O26" s="156">
        <f t="shared" ref="O26" si="5">IF(O23="","",O23/O21)</f>
        <v>1.1376706147108606</v>
      </c>
      <c r="P26" s="156">
        <f>+P23/P21</f>
        <v>1.1422006261928022</v>
      </c>
    </row>
    <row r="27" spans="2:16" s="7" customFormat="1" ht="19.5" customHeight="1">
      <c r="B27" s="11" t="s">
        <v>105</v>
      </c>
      <c r="C27" s="156">
        <f>C23/C20</f>
        <v>1.038039397144368</v>
      </c>
      <c r="D27" s="156">
        <f t="shared" ref="D27:N27" si="6">D23/D20</f>
        <v>1.064525806451613</v>
      </c>
      <c r="E27" s="156">
        <f t="shared" si="6"/>
        <v>1.061862320267875</v>
      </c>
      <c r="F27" s="156">
        <f t="shared" si="6"/>
        <v>1.0362043923352875</v>
      </c>
      <c r="G27" s="156">
        <f t="shared" si="6"/>
        <v>1.0799387940154148</v>
      </c>
      <c r="H27" s="156">
        <f t="shared" si="6"/>
        <v>1.0547885131044026</v>
      </c>
      <c r="I27" s="156">
        <f t="shared" si="6"/>
        <v>1.1020071329502674</v>
      </c>
      <c r="J27" s="156">
        <f t="shared" si="6"/>
        <v>1.1184013311968446</v>
      </c>
      <c r="K27" s="156">
        <f t="shared" si="6"/>
        <v>1.1371486436725176</v>
      </c>
      <c r="L27" s="156">
        <f t="shared" si="6"/>
        <v>1.0794394074830802</v>
      </c>
      <c r="M27" s="156">
        <f t="shared" si="6"/>
        <v>1.0179864698646988</v>
      </c>
      <c r="N27" s="156">
        <f t="shared" si="6"/>
        <v>1.4718033775633292</v>
      </c>
      <c r="O27" s="156">
        <f t="shared" ref="O27" si="7">O23/O20</f>
        <v>1.0947150790184417</v>
      </c>
      <c r="P27" s="156">
        <f t="shared" ref="P27" si="8">P23/P20</f>
        <v>1.07102314389382</v>
      </c>
    </row>
    <row r="28" spans="2:16" ht="21.75" customHeight="1">
      <c r="C28" s="242" t="s">
        <v>110</v>
      </c>
    </row>
    <row r="29" spans="2:16" ht="15.75" customHeight="1">
      <c r="C29" s="242"/>
    </row>
  </sheetData>
  <phoneticPr fontId="3"/>
  <pageMargins left="0.59055118110236227" right="0" top="0.78740157480314965" bottom="0" header="0.51181102362204722" footer="0.39"/>
  <pageSetup paperSize="9" scale="82" orientation="landscape" r:id="rId1"/>
  <headerFooter alignWithMargins="0">
    <oddHeader>&amp;R&amp;20資料１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6"/>
  <sheetViews>
    <sheetView view="pageBreakPreview" zoomScale="40" zoomScaleNormal="75" zoomScaleSheetLayoutView="40" workbookViewId="0">
      <pane xSplit="1" ySplit="3" topLeftCell="B4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/>
  <cols>
    <col min="1" max="1" width="9.5" style="53" customWidth="1"/>
    <col min="2" max="13" width="7.375" style="53" customWidth="1"/>
    <col min="14" max="14" width="7.875" style="53" customWidth="1"/>
    <col min="15" max="15" width="7.5" style="53" customWidth="1"/>
    <col min="16" max="16" width="7.875" style="53" customWidth="1"/>
    <col min="17" max="25" width="7.75" style="53" customWidth="1"/>
    <col min="26" max="26" width="8" style="53" customWidth="1"/>
    <col min="27" max="31" width="8.125" style="53" customWidth="1"/>
    <col min="32" max="32" width="9.625" style="53" customWidth="1"/>
    <col min="33" max="40" width="8.125" style="53" customWidth="1"/>
    <col min="41" max="41" width="7.375" style="53" customWidth="1"/>
    <col min="42" max="42" width="11.25" style="53" customWidth="1"/>
    <col min="43" max="45" width="7.5" style="53" customWidth="1"/>
    <col min="46" max="46" width="8.5" style="53" customWidth="1"/>
    <col min="47" max="16384" width="9" style="53"/>
  </cols>
  <sheetData>
    <row r="1" spans="1:45" ht="33.75" customHeight="1">
      <c r="A1" s="265" t="s">
        <v>78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46"/>
      <c r="AC1" s="246"/>
      <c r="AD1" s="246"/>
      <c r="AE1" s="246"/>
      <c r="AF1" s="246"/>
      <c r="AG1" s="246"/>
      <c r="AH1" s="246"/>
      <c r="AI1" s="246"/>
      <c r="AJ1" s="246"/>
      <c r="AK1" s="253"/>
      <c r="AL1" s="255"/>
      <c r="AM1" s="258"/>
      <c r="AN1" s="261"/>
    </row>
    <row r="2" spans="1:45">
      <c r="AB2" s="54"/>
      <c r="AC2" s="54"/>
      <c r="AD2" s="54"/>
      <c r="AF2" s="54"/>
      <c r="AH2" s="54"/>
      <c r="AI2" s="54"/>
      <c r="AJ2" s="54"/>
      <c r="AK2" s="54" t="s">
        <v>77</v>
      </c>
      <c r="AL2" s="54"/>
      <c r="AM2" s="54"/>
      <c r="AN2" s="54"/>
      <c r="AR2" s="54"/>
      <c r="AS2" s="54"/>
    </row>
    <row r="3" spans="1:45" s="56" customFormat="1" ht="30.75" customHeight="1">
      <c r="A3" s="55"/>
      <c r="B3" s="232" t="s">
        <v>116</v>
      </c>
      <c r="C3" s="55" t="s">
        <v>19</v>
      </c>
      <c r="D3" s="55" t="s">
        <v>20</v>
      </c>
      <c r="E3" s="55" t="s">
        <v>9</v>
      </c>
      <c r="F3" s="55" t="s">
        <v>10</v>
      </c>
      <c r="G3" s="55" t="s">
        <v>11</v>
      </c>
      <c r="H3" s="55" t="s">
        <v>12</v>
      </c>
      <c r="I3" s="155" t="s">
        <v>13</v>
      </c>
      <c r="J3" s="155" t="s">
        <v>117</v>
      </c>
      <c r="K3" s="55" t="s">
        <v>15</v>
      </c>
      <c r="L3" s="55" t="s">
        <v>16</v>
      </c>
      <c r="M3" s="155" t="s">
        <v>86</v>
      </c>
      <c r="N3" s="232" t="s">
        <v>118</v>
      </c>
      <c r="O3" s="55" t="s">
        <v>19</v>
      </c>
      <c r="P3" s="155" t="s">
        <v>90</v>
      </c>
      <c r="Q3" s="55" t="s">
        <v>9</v>
      </c>
      <c r="R3" s="155" t="s">
        <v>10</v>
      </c>
      <c r="S3" s="155" t="s">
        <v>11</v>
      </c>
      <c r="T3" s="155" t="s">
        <v>12</v>
      </c>
      <c r="U3" s="155" t="s">
        <v>13</v>
      </c>
      <c r="V3" s="155" t="s">
        <v>14</v>
      </c>
      <c r="W3" s="55" t="s">
        <v>15</v>
      </c>
      <c r="X3" s="155" t="s">
        <v>16</v>
      </c>
      <c r="Y3" s="55" t="s">
        <v>17</v>
      </c>
      <c r="Z3" s="232" t="s">
        <v>115</v>
      </c>
      <c r="AA3" s="55" t="s">
        <v>19</v>
      </c>
      <c r="AB3" s="55" t="s">
        <v>20</v>
      </c>
      <c r="AC3" s="55" t="s">
        <v>9</v>
      </c>
      <c r="AD3" s="55" t="s">
        <v>10</v>
      </c>
      <c r="AE3" s="55" t="s">
        <v>11</v>
      </c>
      <c r="AF3" s="232" t="s">
        <v>119</v>
      </c>
      <c r="AG3" s="232" t="s">
        <v>114</v>
      </c>
      <c r="AH3" s="232" t="s">
        <v>14</v>
      </c>
      <c r="AI3" s="232" t="s">
        <v>15</v>
      </c>
      <c r="AJ3" s="232" t="s">
        <v>16</v>
      </c>
      <c r="AK3" s="232" t="s">
        <v>17</v>
      </c>
      <c r="AL3" s="232" t="s">
        <v>124</v>
      </c>
      <c r="AM3" s="55" t="s">
        <v>19</v>
      </c>
      <c r="AN3" s="55" t="s">
        <v>20</v>
      </c>
      <c r="AO3" s="55"/>
      <c r="AP3" s="247"/>
      <c r="AQ3" s="247"/>
    </row>
    <row r="4" spans="1:45">
      <c r="A4" s="57" t="s">
        <v>42</v>
      </c>
      <c r="B4" s="58">
        <v>99131</v>
      </c>
      <c r="C4" s="58">
        <v>105362</v>
      </c>
      <c r="D4" s="58">
        <v>6245</v>
      </c>
      <c r="E4" s="58">
        <v>76164</v>
      </c>
      <c r="F4" s="58">
        <v>58608</v>
      </c>
      <c r="G4" s="58">
        <v>61419</v>
      </c>
      <c r="H4" s="58">
        <v>86963</v>
      </c>
      <c r="I4" s="58">
        <v>102640</v>
      </c>
      <c r="J4" s="58">
        <v>112498</v>
      </c>
      <c r="K4" s="58">
        <v>106174</v>
      </c>
      <c r="L4" s="58">
        <v>92154</v>
      </c>
      <c r="M4" s="58">
        <v>79688</v>
      </c>
      <c r="N4" s="58">
        <v>138351</v>
      </c>
      <c r="O4" s="58">
        <v>82667</v>
      </c>
      <c r="P4" s="58">
        <v>130293</v>
      </c>
      <c r="Q4" s="58">
        <v>149542</v>
      </c>
      <c r="R4" s="58">
        <v>113349</v>
      </c>
      <c r="S4" s="58">
        <v>125943</v>
      </c>
      <c r="T4" s="58">
        <v>204152</v>
      </c>
      <c r="U4" s="58">
        <v>190143</v>
      </c>
      <c r="V4" s="58">
        <v>121550</v>
      </c>
      <c r="W4" s="58">
        <v>69631</v>
      </c>
      <c r="X4" s="58">
        <v>51898</v>
      </c>
      <c r="Y4" s="58">
        <v>52336</v>
      </c>
      <c r="Z4" s="58">
        <v>72301</v>
      </c>
      <c r="AA4" s="58">
        <v>80903</v>
      </c>
      <c r="AB4" s="58">
        <v>102265</v>
      </c>
      <c r="AC4" s="58">
        <v>100160</v>
      </c>
      <c r="AD4" s="58">
        <v>81571</v>
      </c>
      <c r="AE4" s="58">
        <v>98996</v>
      </c>
      <c r="AF4" s="58">
        <v>139905</v>
      </c>
      <c r="AG4" s="58">
        <v>162288</v>
      </c>
      <c r="AH4" s="58">
        <v>156201</v>
      </c>
      <c r="AI4" s="58">
        <v>121335</v>
      </c>
      <c r="AJ4" s="58">
        <v>101940</v>
      </c>
      <c r="AK4" s="58">
        <v>96572</v>
      </c>
      <c r="AL4" s="58">
        <v>155605</v>
      </c>
      <c r="AM4" s="58">
        <v>138400</v>
      </c>
      <c r="AN4" s="58">
        <v>184200</v>
      </c>
      <c r="AO4" s="57" t="s">
        <v>42</v>
      </c>
      <c r="AP4" s="247"/>
      <c r="AQ4" s="247"/>
    </row>
    <row r="5" spans="1:45">
      <c r="A5" s="248" t="s">
        <v>79</v>
      </c>
      <c r="B5" s="249">
        <v>268368</v>
      </c>
      <c r="C5" s="249">
        <v>231640</v>
      </c>
      <c r="D5" s="249">
        <v>89121</v>
      </c>
      <c r="E5" s="249">
        <v>63790</v>
      </c>
      <c r="F5" s="249">
        <v>84014</v>
      </c>
      <c r="G5" s="249">
        <v>103817</v>
      </c>
      <c r="H5" s="249">
        <v>140053</v>
      </c>
      <c r="I5" s="249">
        <v>147030</v>
      </c>
      <c r="J5" s="249">
        <v>122436</v>
      </c>
      <c r="K5" s="249">
        <v>132259</v>
      </c>
      <c r="L5" s="249">
        <v>134009</v>
      </c>
      <c r="M5" s="249">
        <v>141536</v>
      </c>
      <c r="N5" s="249">
        <v>173397</v>
      </c>
      <c r="O5" s="249">
        <v>169206</v>
      </c>
      <c r="P5" s="249">
        <v>150615</v>
      </c>
      <c r="Q5" s="249">
        <v>152722</v>
      </c>
      <c r="R5" s="249">
        <v>157398</v>
      </c>
      <c r="S5" s="249">
        <v>152160</v>
      </c>
      <c r="T5" s="249">
        <v>189687</v>
      </c>
      <c r="U5" s="249">
        <v>201733</v>
      </c>
      <c r="V5" s="249">
        <v>145707</v>
      </c>
      <c r="W5" s="249">
        <v>168136</v>
      </c>
      <c r="X5" s="249">
        <v>183536</v>
      </c>
      <c r="Y5" s="249">
        <v>199950</v>
      </c>
      <c r="Z5" s="249">
        <v>234456</v>
      </c>
      <c r="AA5" s="249">
        <v>234390</v>
      </c>
      <c r="AB5" s="249">
        <v>206946</v>
      </c>
      <c r="AC5" s="249">
        <v>204220</v>
      </c>
      <c r="AD5" s="249">
        <v>228670</v>
      </c>
      <c r="AE5" s="249">
        <v>211465</v>
      </c>
      <c r="AF5" s="249">
        <v>243992</v>
      </c>
      <c r="AG5" s="249">
        <v>215498</v>
      </c>
      <c r="AH5" s="249">
        <v>164499</v>
      </c>
      <c r="AI5" s="249">
        <v>158273</v>
      </c>
      <c r="AJ5" s="249">
        <v>170901</v>
      </c>
      <c r="AK5" s="249">
        <v>182846</v>
      </c>
      <c r="AL5" s="249">
        <v>255517</v>
      </c>
      <c r="AM5" s="249">
        <v>231500</v>
      </c>
      <c r="AN5" s="249">
        <v>192100</v>
      </c>
      <c r="AO5" s="248" t="s">
        <v>79</v>
      </c>
      <c r="AP5" s="247"/>
      <c r="AQ5" s="247"/>
    </row>
    <row r="6" spans="1:45">
      <c r="A6" s="59" t="s">
        <v>80</v>
      </c>
      <c r="B6" s="60">
        <v>97115</v>
      </c>
      <c r="C6" s="60">
        <v>93446</v>
      </c>
      <c r="D6" s="60">
        <v>42095</v>
      </c>
      <c r="E6" s="60">
        <v>35800</v>
      </c>
      <c r="F6" s="60">
        <v>67958</v>
      </c>
      <c r="G6" s="60">
        <v>87693</v>
      </c>
      <c r="H6" s="60">
        <v>113460</v>
      </c>
      <c r="I6" s="60">
        <v>99126</v>
      </c>
      <c r="J6" s="60">
        <v>84756</v>
      </c>
      <c r="K6" s="60">
        <v>108403</v>
      </c>
      <c r="L6" s="60">
        <v>86207</v>
      </c>
      <c r="M6" s="60">
        <v>77915</v>
      </c>
      <c r="N6" s="60">
        <v>125029</v>
      </c>
      <c r="O6" s="60">
        <v>86275</v>
      </c>
      <c r="P6" s="60">
        <v>92143</v>
      </c>
      <c r="Q6" s="60">
        <v>138855</v>
      </c>
      <c r="R6" s="60">
        <v>121055</v>
      </c>
      <c r="S6" s="60">
        <v>125834</v>
      </c>
      <c r="T6" s="60">
        <v>160349</v>
      </c>
      <c r="U6" s="60">
        <v>128667</v>
      </c>
      <c r="V6" s="60">
        <v>118113</v>
      </c>
      <c r="W6" s="60">
        <v>135161</v>
      </c>
      <c r="X6" s="60">
        <v>123292</v>
      </c>
      <c r="Y6" s="60">
        <v>111015</v>
      </c>
      <c r="Z6" s="60">
        <v>111345</v>
      </c>
      <c r="AA6" s="60">
        <v>150273</v>
      </c>
      <c r="AB6" s="60">
        <v>147438</v>
      </c>
      <c r="AC6" s="60">
        <v>197932</v>
      </c>
      <c r="AD6" s="60">
        <v>195715</v>
      </c>
      <c r="AE6" s="60">
        <v>226974</v>
      </c>
      <c r="AF6" s="60">
        <v>238502</v>
      </c>
      <c r="AG6" s="60">
        <v>194944</v>
      </c>
      <c r="AH6" s="60">
        <v>206844</v>
      </c>
      <c r="AI6" s="60">
        <v>213501</v>
      </c>
      <c r="AJ6" s="60">
        <v>177949</v>
      </c>
      <c r="AK6" s="60">
        <v>149404</v>
      </c>
      <c r="AL6" s="60">
        <v>196923</v>
      </c>
      <c r="AM6" s="60">
        <v>191200</v>
      </c>
      <c r="AN6" s="60">
        <v>208500</v>
      </c>
      <c r="AO6" s="59" t="s">
        <v>80</v>
      </c>
      <c r="AP6" s="247"/>
      <c r="AQ6" s="247"/>
    </row>
    <row r="7" spans="1:45">
      <c r="A7" s="59" t="s">
        <v>81</v>
      </c>
      <c r="B7" s="60">
        <v>34410</v>
      </c>
      <c r="C7" s="60">
        <v>49311</v>
      </c>
      <c r="D7" s="60">
        <v>14116</v>
      </c>
      <c r="E7" s="60">
        <v>5774</v>
      </c>
      <c r="F7" s="60">
        <v>11584</v>
      </c>
      <c r="G7" s="60">
        <v>28522</v>
      </c>
      <c r="H7" s="60">
        <v>40524</v>
      </c>
      <c r="I7" s="60">
        <v>38436</v>
      </c>
      <c r="J7" s="60">
        <v>28507</v>
      </c>
      <c r="K7" s="60">
        <v>35468</v>
      </c>
      <c r="L7" s="60">
        <v>33711</v>
      </c>
      <c r="M7" s="60">
        <v>44502</v>
      </c>
      <c r="N7" s="60">
        <v>48477</v>
      </c>
      <c r="O7" s="60">
        <v>28762</v>
      </c>
      <c r="P7" s="60">
        <v>36714</v>
      </c>
      <c r="Q7" s="60">
        <v>44241</v>
      </c>
      <c r="R7" s="60">
        <v>32506</v>
      </c>
      <c r="S7" s="60">
        <v>44190</v>
      </c>
      <c r="T7" s="60">
        <v>51465</v>
      </c>
      <c r="U7" s="60">
        <v>44337</v>
      </c>
      <c r="V7" s="60">
        <v>36352</v>
      </c>
      <c r="W7" s="60">
        <v>33819</v>
      </c>
      <c r="X7" s="60">
        <v>36210</v>
      </c>
      <c r="Y7" s="60">
        <v>44641</v>
      </c>
      <c r="Z7" s="60">
        <v>31237</v>
      </c>
      <c r="AA7" s="60">
        <v>56539</v>
      </c>
      <c r="AB7" s="60">
        <v>59405</v>
      </c>
      <c r="AC7" s="60">
        <v>55040</v>
      </c>
      <c r="AD7" s="60">
        <v>59182</v>
      </c>
      <c r="AE7" s="60">
        <v>74711</v>
      </c>
      <c r="AF7" s="60">
        <v>85335</v>
      </c>
      <c r="AG7" s="60">
        <v>71767</v>
      </c>
      <c r="AH7" s="60">
        <v>55379</v>
      </c>
      <c r="AI7" s="60">
        <v>62433</v>
      </c>
      <c r="AJ7" s="60">
        <v>62679</v>
      </c>
      <c r="AK7" s="60">
        <v>72174</v>
      </c>
      <c r="AL7" s="60">
        <v>63503</v>
      </c>
      <c r="AM7" s="60">
        <v>64700</v>
      </c>
      <c r="AN7" s="60">
        <v>64400</v>
      </c>
      <c r="AO7" s="59" t="s">
        <v>81</v>
      </c>
      <c r="AP7" s="247"/>
      <c r="AQ7" s="247"/>
    </row>
    <row r="8" spans="1:45">
      <c r="A8" s="230" t="s">
        <v>120</v>
      </c>
      <c r="B8" s="60">
        <v>9034</v>
      </c>
      <c r="C8" s="60">
        <v>12474</v>
      </c>
      <c r="D8" s="60">
        <v>6290</v>
      </c>
      <c r="E8" s="60">
        <v>2360</v>
      </c>
      <c r="F8" s="60">
        <v>6999</v>
      </c>
      <c r="G8" s="60">
        <v>8947</v>
      </c>
      <c r="H8" s="60">
        <v>7870</v>
      </c>
      <c r="I8" s="60">
        <v>5502</v>
      </c>
      <c r="J8" s="60">
        <v>7671</v>
      </c>
      <c r="K8" s="60">
        <v>8787</v>
      </c>
      <c r="L8" s="60">
        <v>12552</v>
      </c>
      <c r="M8" s="60">
        <v>22868</v>
      </c>
      <c r="N8" s="60">
        <v>8991</v>
      </c>
      <c r="O8" s="60">
        <v>7725</v>
      </c>
      <c r="P8" s="60">
        <v>11616</v>
      </c>
      <c r="Q8" s="60">
        <v>12821</v>
      </c>
      <c r="R8" s="60">
        <v>13000</v>
      </c>
      <c r="S8" s="60">
        <v>13228</v>
      </c>
      <c r="T8" s="60">
        <v>8390</v>
      </c>
      <c r="U8" s="60">
        <v>5870</v>
      </c>
      <c r="V8" s="60">
        <v>8017</v>
      </c>
      <c r="W8" s="60">
        <v>10263</v>
      </c>
      <c r="X8" s="60">
        <v>14792</v>
      </c>
      <c r="Y8" s="60">
        <v>27450</v>
      </c>
      <c r="Z8" s="60">
        <v>7109</v>
      </c>
      <c r="AA8" s="60">
        <v>10134</v>
      </c>
      <c r="AB8" s="60">
        <v>13409</v>
      </c>
      <c r="AC8" s="60">
        <v>14583</v>
      </c>
      <c r="AD8" s="60">
        <v>16334</v>
      </c>
      <c r="AE8" s="60">
        <v>21735</v>
      </c>
      <c r="AF8" s="60">
        <v>11248</v>
      </c>
      <c r="AG8" s="60">
        <v>8831</v>
      </c>
      <c r="AH8" s="60">
        <v>11597</v>
      </c>
      <c r="AI8" s="60">
        <v>16146</v>
      </c>
      <c r="AJ8" s="60">
        <v>20003</v>
      </c>
      <c r="AK8" s="60">
        <v>38151</v>
      </c>
      <c r="AL8" s="60">
        <v>10888</v>
      </c>
      <c r="AM8" s="60">
        <v>10400</v>
      </c>
      <c r="AN8" s="60">
        <v>16400</v>
      </c>
      <c r="AO8" s="230" t="s">
        <v>82</v>
      </c>
      <c r="AP8" s="247"/>
      <c r="AQ8" s="247"/>
    </row>
    <row r="9" spans="1:45">
      <c r="A9" s="250" t="s">
        <v>121</v>
      </c>
      <c r="B9" s="60">
        <v>11412</v>
      </c>
      <c r="C9" s="60">
        <v>13597</v>
      </c>
      <c r="D9" s="60">
        <v>11718</v>
      </c>
      <c r="E9" s="60">
        <v>8001</v>
      </c>
      <c r="F9" s="60">
        <v>8457</v>
      </c>
      <c r="G9" s="60">
        <v>7507</v>
      </c>
      <c r="H9" s="60">
        <v>12180</v>
      </c>
      <c r="I9" s="60">
        <v>8631</v>
      </c>
      <c r="J9" s="60">
        <v>13701</v>
      </c>
      <c r="K9" s="60">
        <v>19517</v>
      </c>
      <c r="L9" s="60">
        <v>11488</v>
      </c>
      <c r="M9" s="60">
        <v>18760</v>
      </c>
      <c r="N9" s="60">
        <v>12104</v>
      </c>
      <c r="O9" s="60">
        <v>15351</v>
      </c>
      <c r="P9" s="60">
        <v>26341</v>
      </c>
      <c r="Q9" s="60">
        <v>40976</v>
      </c>
      <c r="R9" s="60">
        <v>24028</v>
      </c>
      <c r="S9" s="60">
        <v>13618</v>
      </c>
      <c r="T9" s="60">
        <v>16439</v>
      </c>
      <c r="U9" s="60">
        <v>11810</v>
      </c>
      <c r="V9" s="60">
        <v>18773</v>
      </c>
      <c r="W9" s="60">
        <v>31700</v>
      </c>
      <c r="X9" s="60">
        <v>24239</v>
      </c>
      <c r="Y9" s="60">
        <v>25571</v>
      </c>
      <c r="Z9" s="60">
        <v>16101</v>
      </c>
      <c r="AA9" s="60">
        <v>19890</v>
      </c>
      <c r="AB9" s="60">
        <v>44848</v>
      </c>
      <c r="AC9" s="60">
        <v>60212</v>
      </c>
      <c r="AD9" s="60">
        <v>40263</v>
      </c>
      <c r="AE9" s="60">
        <v>20502</v>
      </c>
      <c r="AF9" s="60">
        <v>30189</v>
      </c>
      <c r="AG9" s="60">
        <v>23849</v>
      </c>
      <c r="AH9" s="60">
        <v>29278</v>
      </c>
      <c r="AI9" s="60">
        <v>61306</v>
      </c>
      <c r="AJ9" s="60">
        <v>51185</v>
      </c>
      <c r="AK9" s="254">
        <v>56109</v>
      </c>
      <c r="AL9" s="60">
        <v>27161</v>
      </c>
      <c r="AM9" s="254">
        <v>34300</v>
      </c>
      <c r="AN9" s="254">
        <v>71100</v>
      </c>
      <c r="AO9" s="250" t="s">
        <v>121</v>
      </c>
      <c r="AP9" s="247"/>
      <c r="AQ9" s="247"/>
    </row>
    <row r="10" spans="1:45">
      <c r="A10" s="230" t="s">
        <v>122</v>
      </c>
      <c r="B10" s="60">
        <v>6789</v>
      </c>
      <c r="C10" s="60">
        <v>9133</v>
      </c>
      <c r="D10" s="60">
        <v>5483</v>
      </c>
      <c r="E10" s="60">
        <v>3462</v>
      </c>
      <c r="F10" s="60">
        <v>4139</v>
      </c>
      <c r="G10" s="60">
        <v>4683</v>
      </c>
      <c r="H10" s="60">
        <v>5730</v>
      </c>
      <c r="I10" s="60">
        <v>5219</v>
      </c>
      <c r="J10" s="60">
        <v>8540</v>
      </c>
      <c r="K10" s="60">
        <v>7042</v>
      </c>
      <c r="L10" s="60">
        <v>7724</v>
      </c>
      <c r="M10" s="60">
        <v>13572</v>
      </c>
      <c r="N10" s="60">
        <v>8900</v>
      </c>
      <c r="O10" s="60">
        <v>7369</v>
      </c>
      <c r="P10" s="60">
        <v>11778</v>
      </c>
      <c r="Q10" s="60">
        <v>12244</v>
      </c>
      <c r="R10" s="60">
        <v>12752</v>
      </c>
      <c r="S10" s="60">
        <v>8447</v>
      </c>
      <c r="T10" s="60">
        <v>7904</v>
      </c>
      <c r="U10" s="60">
        <v>7729</v>
      </c>
      <c r="V10" s="60">
        <v>9440</v>
      </c>
      <c r="W10" s="60">
        <v>11334</v>
      </c>
      <c r="X10" s="60">
        <v>15170</v>
      </c>
      <c r="Y10" s="60">
        <v>17221</v>
      </c>
      <c r="Z10" s="60">
        <v>7609</v>
      </c>
      <c r="AA10" s="60">
        <v>10982</v>
      </c>
      <c r="AB10" s="60">
        <v>13409</v>
      </c>
      <c r="AC10" s="60">
        <v>14716</v>
      </c>
      <c r="AD10" s="60">
        <v>15013</v>
      </c>
      <c r="AE10" s="60">
        <v>9802</v>
      </c>
      <c r="AF10" s="60">
        <v>9929</v>
      </c>
      <c r="AG10" s="60">
        <v>10951</v>
      </c>
      <c r="AH10" s="60">
        <v>11681</v>
      </c>
      <c r="AI10" s="60">
        <v>17760</v>
      </c>
      <c r="AJ10" s="60">
        <v>26453</v>
      </c>
      <c r="AK10" s="60">
        <v>28524</v>
      </c>
      <c r="AL10" s="60">
        <v>13961</v>
      </c>
      <c r="AM10" s="60">
        <v>14100</v>
      </c>
      <c r="AN10" s="60">
        <v>23400</v>
      </c>
      <c r="AO10" s="230" t="s">
        <v>122</v>
      </c>
      <c r="AP10" s="247"/>
      <c r="AQ10" s="247"/>
    </row>
    <row r="11" spans="1:45">
      <c r="A11" s="59" t="s">
        <v>83</v>
      </c>
      <c r="B11" s="60">
        <v>30689</v>
      </c>
      <c r="C11" s="60">
        <v>21467</v>
      </c>
      <c r="D11" s="60">
        <v>10853</v>
      </c>
      <c r="E11" s="60">
        <v>6490</v>
      </c>
      <c r="F11" s="60">
        <v>7406</v>
      </c>
      <c r="G11" s="60">
        <v>9362</v>
      </c>
      <c r="H11" s="60">
        <v>10108</v>
      </c>
      <c r="I11" s="60">
        <v>7631</v>
      </c>
      <c r="J11" s="60">
        <v>13222</v>
      </c>
      <c r="K11" s="60">
        <v>14823</v>
      </c>
      <c r="L11" s="60">
        <v>12056</v>
      </c>
      <c r="M11" s="60">
        <v>18471</v>
      </c>
      <c r="N11" s="60">
        <v>22232</v>
      </c>
      <c r="O11" s="60">
        <v>17911</v>
      </c>
      <c r="P11" s="60">
        <v>18951</v>
      </c>
      <c r="Q11" s="60">
        <v>17486</v>
      </c>
      <c r="R11" s="60">
        <v>13161</v>
      </c>
      <c r="S11" s="60">
        <v>15713</v>
      </c>
      <c r="T11" s="60">
        <v>14030</v>
      </c>
      <c r="U11" s="60">
        <v>10861</v>
      </c>
      <c r="V11" s="60">
        <v>18918</v>
      </c>
      <c r="W11" s="60">
        <v>17890</v>
      </c>
      <c r="X11" s="60">
        <v>13964</v>
      </c>
      <c r="Y11" s="60">
        <v>25420</v>
      </c>
      <c r="Z11" s="60">
        <v>31669</v>
      </c>
      <c r="AA11" s="60">
        <v>21271</v>
      </c>
      <c r="AB11" s="60">
        <v>22557</v>
      </c>
      <c r="AC11" s="60">
        <v>22747</v>
      </c>
      <c r="AD11" s="60">
        <v>16050</v>
      </c>
      <c r="AE11" s="60">
        <v>17509</v>
      </c>
      <c r="AF11" s="60">
        <v>16190</v>
      </c>
      <c r="AG11" s="60">
        <v>10553</v>
      </c>
      <c r="AH11" s="60">
        <v>21505</v>
      </c>
      <c r="AI11" s="60">
        <v>18099</v>
      </c>
      <c r="AJ11" s="60">
        <v>16089</v>
      </c>
      <c r="AK11" s="60">
        <v>30330</v>
      </c>
      <c r="AL11" s="60">
        <v>37367</v>
      </c>
      <c r="AM11" s="60">
        <v>26600</v>
      </c>
      <c r="AN11" s="60">
        <v>21300</v>
      </c>
      <c r="AO11" s="59" t="s">
        <v>83</v>
      </c>
      <c r="AP11" s="247"/>
      <c r="AQ11" s="247"/>
    </row>
    <row r="12" spans="1:45">
      <c r="A12" s="61" t="s">
        <v>84</v>
      </c>
      <c r="B12" s="62">
        <f>B13-SUM(B4:B11)</f>
        <v>157151</v>
      </c>
      <c r="C12" s="62">
        <f t="shared" ref="C12:AK12" si="0">C13-SUM(C4:C11)</f>
        <v>142963</v>
      </c>
      <c r="D12" s="62">
        <f t="shared" si="0"/>
        <v>166755</v>
      </c>
      <c r="E12" s="62">
        <f t="shared" si="0"/>
        <v>93985</v>
      </c>
      <c r="F12" s="62">
        <f t="shared" si="0"/>
        <v>108618</v>
      </c>
      <c r="G12" s="62">
        <f t="shared" si="0"/>
        <v>120933</v>
      </c>
      <c r="H12" s="62">
        <f t="shared" si="0"/>
        <v>144601</v>
      </c>
      <c r="I12" s="62">
        <f t="shared" si="0"/>
        <v>132288</v>
      </c>
      <c r="J12" s="62">
        <f t="shared" si="0"/>
        <v>147396</v>
      </c>
      <c r="K12" s="62">
        <f t="shared" si="0"/>
        <v>183228</v>
      </c>
      <c r="L12" s="62">
        <f t="shared" si="0"/>
        <v>161670</v>
      </c>
      <c r="M12" s="62">
        <f t="shared" si="0"/>
        <v>154789</v>
      </c>
      <c r="N12" s="62">
        <f t="shared" si="0"/>
        <v>147338</v>
      </c>
      <c r="O12" s="62">
        <f t="shared" si="0"/>
        <v>132682</v>
      </c>
      <c r="P12" s="62">
        <f t="shared" si="0"/>
        <v>200297</v>
      </c>
      <c r="Q12" s="62">
        <f t="shared" si="0"/>
        <v>212614</v>
      </c>
      <c r="R12" s="62">
        <f t="shared" si="0"/>
        <v>181812</v>
      </c>
      <c r="S12" s="62">
        <f t="shared" si="0"/>
        <v>183963</v>
      </c>
      <c r="T12" s="62">
        <f t="shared" si="0"/>
        <v>194551</v>
      </c>
      <c r="U12" s="62">
        <f t="shared" si="0"/>
        <v>172864</v>
      </c>
      <c r="V12" s="62">
        <f t="shared" si="0"/>
        <v>181141</v>
      </c>
      <c r="W12" s="62">
        <f t="shared" si="0"/>
        <v>227707</v>
      </c>
      <c r="X12" s="62">
        <f t="shared" si="0"/>
        <v>185286</v>
      </c>
      <c r="Y12" s="62">
        <f t="shared" si="0"/>
        <v>186075</v>
      </c>
      <c r="Z12" s="62">
        <f t="shared" si="0"/>
        <v>156783</v>
      </c>
      <c r="AA12" s="62">
        <f t="shared" si="0"/>
        <v>145078</v>
      </c>
      <c r="AB12" s="62">
        <f t="shared" si="0"/>
        <v>246747</v>
      </c>
      <c r="AC12" s="62">
        <f t="shared" si="0"/>
        <v>253407</v>
      </c>
      <c r="AD12" s="62">
        <f t="shared" si="0"/>
        <v>222610</v>
      </c>
      <c r="AE12" s="62">
        <f t="shared" si="0"/>
        <v>219372</v>
      </c>
      <c r="AF12" s="62">
        <f t="shared" si="0"/>
        <v>227742</v>
      </c>
      <c r="AG12" s="62">
        <f t="shared" si="0"/>
        <v>207698</v>
      </c>
      <c r="AH12" s="62">
        <f t="shared" si="0"/>
        <v>209982</v>
      </c>
      <c r="AI12" s="62">
        <f t="shared" si="0"/>
        <v>259707</v>
      </c>
      <c r="AJ12" s="62">
        <f t="shared" si="0"/>
        <v>212692</v>
      </c>
      <c r="AK12" s="62">
        <f t="shared" si="0"/>
        <v>210381</v>
      </c>
      <c r="AL12" s="62">
        <f t="shared" ref="AL12:AN12" si="1">AL13-SUM(AL4:AL11)</f>
        <v>183084</v>
      </c>
      <c r="AM12" s="62">
        <f t="shared" si="1"/>
        <v>168800</v>
      </c>
      <c r="AN12" s="62">
        <f t="shared" si="1"/>
        <v>269100</v>
      </c>
      <c r="AO12" s="61" t="s">
        <v>84</v>
      </c>
      <c r="AP12" s="247"/>
      <c r="AQ12" s="247"/>
    </row>
    <row r="13" spans="1:45">
      <c r="A13" s="63" t="s">
        <v>34</v>
      </c>
      <c r="B13" s="64">
        <v>714099</v>
      </c>
      <c r="C13" s="64">
        <v>679393</v>
      </c>
      <c r="D13" s="64">
        <v>352676</v>
      </c>
      <c r="E13" s="64">
        <v>295826</v>
      </c>
      <c r="F13" s="64">
        <v>357783</v>
      </c>
      <c r="G13" s="64">
        <v>432883</v>
      </c>
      <c r="H13" s="64">
        <v>561489</v>
      </c>
      <c r="I13" s="64">
        <v>546503</v>
      </c>
      <c r="J13" s="64">
        <v>538727</v>
      </c>
      <c r="K13" s="64">
        <v>615701</v>
      </c>
      <c r="L13" s="64">
        <v>551571</v>
      </c>
      <c r="M13" s="64">
        <v>572101</v>
      </c>
      <c r="N13" s="64">
        <v>684819</v>
      </c>
      <c r="O13" s="64">
        <v>547948</v>
      </c>
      <c r="P13" s="64">
        <v>678748</v>
      </c>
      <c r="Q13" s="64">
        <v>781501</v>
      </c>
      <c r="R13" s="64">
        <v>669061</v>
      </c>
      <c r="S13" s="64">
        <v>683096</v>
      </c>
      <c r="T13" s="64">
        <v>846967</v>
      </c>
      <c r="U13" s="64">
        <v>774014</v>
      </c>
      <c r="V13" s="64">
        <v>658011</v>
      </c>
      <c r="W13" s="64">
        <v>705641</v>
      </c>
      <c r="X13" s="64">
        <v>648387</v>
      </c>
      <c r="Y13" s="64">
        <v>689679</v>
      </c>
      <c r="Z13" s="64">
        <v>668610</v>
      </c>
      <c r="AA13" s="64">
        <v>729460</v>
      </c>
      <c r="AB13" s="64">
        <v>857024</v>
      </c>
      <c r="AC13" s="64">
        <v>923017</v>
      </c>
      <c r="AD13" s="64">
        <v>875408</v>
      </c>
      <c r="AE13" s="64">
        <v>901066</v>
      </c>
      <c r="AF13" s="64">
        <v>1003032</v>
      </c>
      <c r="AG13" s="64">
        <v>906379</v>
      </c>
      <c r="AH13" s="64">
        <v>866966</v>
      </c>
      <c r="AI13" s="64">
        <v>928560</v>
      </c>
      <c r="AJ13" s="64">
        <v>839891</v>
      </c>
      <c r="AK13" s="64">
        <v>864491</v>
      </c>
      <c r="AL13" s="64">
        <v>944009</v>
      </c>
      <c r="AM13" s="64">
        <v>880000</v>
      </c>
      <c r="AN13" s="64">
        <v>1050500</v>
      </c>
      <c r="AO13" s="63" t="s">
        <v>34</v>
      </c>
      <c r="AP13" s="251">
        <f>SUM(B13:AJ13)</f>
        <v>24086037</v>
      </c>
      <c r="AQ13" s="247"/>
    </row>
    <row r="14" spans="1:45">
      <c r="AP14" s="247"/>
      <c r="AQ14" s="247"/>
    </row>
    <row r="15" spans="1:45">
      <c r="AP15" s="247"/>
      <c r="AQ15" s="247"/>
    </row>
    <row r="16" spans="1:45">
      <c r="AP16" s="247"/>
      <c r="AQ16" s="247"/>
    </row>
    <row r="59" spans="28:40" ht="226.5" customHeight="1"/>
    <row r="61" spans="28:40">
      <c r="AB61" s="65"/>
      <c r="AC61" s="65"/>
      <c r="AD61" s="65"/>
      <c r="AE61" s="65"/>
      <c r="AF61" s="65" t="s">
        <v>85</v>
      </c>
      <c r="AG61" s="65"/>
      <c r="AH61" s="65"/>
      <c r="AI61" s="65"/>
      <c r="AJ61" s="65"/>
      <c r="AK61" s="65"/>
      <c r="AL61" s="65"/>
      <c r="AM61" s="65"/>
      <c r="AN61" s="65"/>
    </row>
    <row r="76" spans="1:41">
      <c r="B76" s="232" t="s">
        <v>125</v>
      </c>
      <c r="C76" s="53" t="str">
        <f t="shared" ref="C76:AM76" si="2">C3</f>
        <v>2月</v>
      </c>
      <c r="D76" s="53" t="str">
        <f t="shared" si="2"/>
        <v>3月</v>
      </c>
      <c r="E76" s="53" t="str">
        <f t="shared" si="2"/>
        <v>4月</v>
      </c>
      <c r="F76" s="53" t="str">
        <f t="shared" si="2"/>
        <v>5月</v>
      </c>
      <c r="G76" s="53" t="str">
        <f t="shared" si="2"/>
        <v>6月</v>
      </c>
      <c r="H76" s="53" t="str">
        <f t="shared" si="2"/>
        <v>7月</v>
      </c>
      <c r="I76" s="53" t="str">
        <f t="shared" si="2"/>
        <v>8月</v>
      </c>
      <c r="J76" s="53" t="str">
        <f t="shared" si="2"/>
        <v>9月</v>
      </c>
      <c r="K76" s="53" t="str">
        <f t="shared" si="2"/>
        <v>10月</v>
      </c>
      <c r="L76" s="53" t="str">
        <f t="shared" si="2"/>
        <v>11月</v>
      </c>
      <c r="M76" s="53" t="str">
        <f t="shared" si="2"/>
        <v>12月</v>
      </c>
      <c r="N76" s="232" t="s">
        <v>125</v>
      </c>
      <c r="O76" s="53" t="str">
        <f t="shared" si="2"/>
        <v>2月</v>
      </c>
      <c r="P76" s="53" t="str">
        <f t="shared" si="2"/>
        <v>3月</v>
      </c>
      <c r="Q76" s="53" t="str">
        <f t="shared" si="2"/>
        <v>4月</v>
      </c>
      <c r="R76" s="53" t="str">
        <f t="shared" si="2"/>
        <v>5月</v>
      </c>
      <c r="S76" s="53" t="str">
        <f t="shared" si="2"/>
        <v>6月</v>
      </c>
      <c r="T76" s="53" t="str">
        <f t="shared" si="2"/>
        <v>7月</v>
      </c>
      <c r="U76" s="53" t="str">
        <f t="shared" si="2"/>
        <v>8月</v>
      </c>
      <c r="V76" s="53" t="str">
        <f t="shared" si="2"/>
        <v>9月</v>
      </c>
      <c r="W76" s="53" t="str">
        <f t="shared" si="2"/>
        <v>10月</v>
      </c>
      <c r="X76" s="53" t="str">
        <f t="shared" si="2"/>
        <v>11月</v>
      </c>
      <c r="Y76" s="53" t="str">
        <f t="shared" si="2"/>
        <v>12月</v>
      </c>
      <c r="Z76" s="232" t="s">
        <v>125</v>
      </c>
      <c r="AA76" s="53" t="str">
        <f t="shared" si="2"/>
        <v>2月</v>
      </c>
      <c r="AB76" s="53" t="str">
        <f t="shared" si="2"/>
        <v>3月</v>
      </c>
      <c r="AC76" s="53" t="str">
        <f t="shared" si="2"/>
        <v>4月</v>
      </c>
      <c r="AD76" s="53" t="str">
        <f t="shared" si="2"/>
        <v>5月</v>
      </c>
      <c r="AE76" s="53" t="str">
        <f t="shared" si="2"/>
        <v>6月</v>
      </c>
      <c r="AF76" s="53" t="str">
        <f t="shared" si="2"/>
        <v>7月</v>
      </c>
      <c r="AG76" s="53" t="str">
        <f t="shared" si="2"/>
        <v>8月</v>
      </c>
      <c r="AH76" s="53" t="str">
        <f t="shared" si="2"/>
        <v>9月</v>
      </c>
      <c r="AI76" s="53" t="str">
        <f t="shared" si="2"/>
        <v>10月</v>
      </c>
      <c r="AJ76" s="53" t="str">
        <f t="shared" si="2"/>
        <v>11月</v>
      </c>
      <c r="AK76" s="53" t="str">
        <f t="shared" si="2"/>
        <v>12月</v>
      </c>
      <c r="AL76" s="232" t="s">
        <v>125</v>
      </c>
      <c r="AM76" s="259" t="str">
        <f t="shared" si="2"/>
        <v>2月</v>
      </c>
      <c r="AN76" s="232" t="s">
        <v>127</v>
      </c>
    </row>
    <row r="77" spans="1:41">
      <c r="A77" s="53" t="str">
        <f>A12</f>
        <v>その他</v>
      </c>
      <c r="B77" s="53">
        <f t="shared" ref="B77:AO77" si="3">B12</f>
        <v>157151</v>
      </c>
      <c r="C77" s="53">
        <f t="shared" si="3"/>
        <v>142963</v>
      </c>
      <c r="D77" s="53">
        <f t="shared" si="3"/>
        <v>166755</v>
      </c>
      <c r="E77" s="53">
        <f t="shared" si="3"/>
        <v>93985</v>
      </c>
      <c r="F77" s="53">
        <f t="shared" si="3"/>
        <v>108618</v>
      </c>
      <c r="G77" s="53">
        <f t="shared" si="3"/>
        <v>120933</v>
      </c>
      <c r="H77" s="53">
        <f t="shared" si="3"/>
        <v>144601</v>
      </c>
      <c r="I77" s="53">
        <f t="shared" si="3"/>
        <v>132288</v>
      </c>
      <c r="J77" s="53">
        <f t="shared" si="3"/>
        <v>147396</v>
      </c>
      <c r="K77" s="53">
        <f t="shared" si="3"/>
        <v>183228</v>
      </c>
      <c r="L77" s="53">
        <f t="shared" si="3"/>
        <v>161670</v>
      </c>
      <c r="M77" s="53">
        <f t="shared" si="3"/>
        <v>154789</v>
      </c>
      <c r="N77" s="53">
        <f t="shared" si="3"/>
        <v>147338</v>
      </c>
      <c r="O77" s="53">
        <f t="shared" si="3"/>
        <v>132682</v>
      </c>
      <c r="P77" s="53">
        <f t="shared" si="3"/>
        <v>200297</v>
      </c>
      <c r="Q77" s="53">
        <f t="shared" si="3"/>
        <v>212614</v>
      </c>
      <c r="R77" s="53">
        <f t="shared" si="3"/>
        <v>181812</v>
      </c>
      <c r="S77" s="53">
        <f t="shared" si="3"/>
        <v>183963</v>
      </c>
      <c r="T77" s="53">
        <f t="shared" si="3"/>
        <v>194551</v>
      </c>
      <c r="U77" s="53">
        <f t="shared" si="3"/>
        <v>172864</v>
      </c>
      <c r="V77" s="53">
        <f t="shared" si="3"/>
        <v>181141</v>
      </c>
      <c r="W77" s="53">
        <f t="shared" si="3"/>
        <v>227707</v>
      </c>
      <c r="X77" s="53">
        <f t="shared" si="3"/>
        <v>185286</v>
      </c>
      <c r="Y77" s="53">
        <f t="shared" si="3"/>
        <v>186075</v>
      </c>
      <c r="Z77" s="53">
        <f t="shared" si="3"/>
        <v>156783</v>
      </c>
      <c r="AA77" s="53">
        <f t="shared" si="3"/>
        <v>145078</v>
      </c>
      <c r="AB77" s="53">
        <f t="shared" si="3"/>
        <v>246747</v>
      </c>
      <c r="AC77" s="53">
        <f t="shared" si="3"/>
        <v>253407</v>
      </c>
      <c r="AD77" s="53">
        <f t="shared" si="3"/>
        <v>222610</v>
      </c>
      <c r="AE77" s="53">
        <f t="shared" si="3"/>
        <v>219372</v>
      </c>
      <c r="AF77" s="53">
        <f t="shared" si="3"/>
        <v>227742</v>
      </c>
      <c r="AG77" s="53">
        <f t="shared" si="3"/>
        <v>207698</v>
      </c>
      <c r="AH77" s="53">
        <f t="shared" si="3"/>
        <v>209982</v>
      </c>
      <c r="AI77" s="53">
        <f t="shared" si="3"/>
        <v>259707</v>
      </c>
      <c r="AJ77" s="53">
        <f t="shared" si="3"/>
        <v>212692</v>
      </c>
      <c r="AK77" s="53">
        <f t="shared" ref="AK77:AL77" si="4">AK12</f>
        <v>210381</v>
      </c>
      <c r="AL77" s="53">
        <f t="shared" si="4"/>
        <v>183084</v>
      </c>
      <c r="AM77" s="53">
        <f t="shared" ref="AM77:AN77" si="5">AM12</f>
        <v>168800</v>
      </c>
      <c r="AN77" s="53">
        <f t="shared" si="5"/>
        <v>269100</v>
      </c>
      <c r="AO77" s="53" t="str">
        <f t="shared" si="3"/>
        <v>その他</v>
      </c>
    </row>
    <row r="78" spans="1:41">
      <c r="A78" s="53" t="str">
        <f>A11</f>
        <v>豪州</v>
      </c>
      <c r="B78" s="53">
        <f t="shared" ref="B78:AO78" si="6">B11</f>
        <v>30689</v>
      </c>
      <c r="C78" s="53">
        <f t="shared" si="6"/>
        <v>21467</v>
      </c>
      <c r="D78" s="53">
        <f t="shared" si="6"/>
        <v>10853</v>
      </c>
      <c r="E78" s="53">
        <f t="shared" si="6"/>
        <v>6490</v>
      </c>
      <c r="F78" s="53">
        <f t="shared" si="6"/>
        <v>7406</v>
      </c>
      <c r="G78" s="53">
        <f t="shared" si="6"/>
        <v>9362</v>
      </c>
      <c r="H78" s="53">
        <f t="shared" si="6"/>
        <v>10108</v>
      </c>
      <c r="I78" s="53">
        <f t="shared" si="6"/>
        <v>7631</v>
      </c>
      <c r="J78" s="53">
        <f t="shared" si="6"/>
        <v>13222</v>
      </c>
      <c r="K78" s="53">
        <f t="shared" si="6"/>
        <v>14823</v>
      </c>
      <c r="L78" s="53">
        <f t="shared" si="6"/>
        <v>12056</v>
      </c>
      <c r="M78" s="53">
        <f t="shared" si="6"/>
        <v>18471</v>
      </c>
      <c r="N78" s="53">
        <f t="shared" si="6"/>
        <v>22232</v>
      </c>
      <c r="O78" s="53">
        <f t="shared" si="6"/>
        <v>17911</v>
      </c>
      <c r="P78" s="53">
        <f t="shared" si="6"/>
        <v>18951</v>
      </c>
      <c r="Q78" s="53">
        <f t="shared" si="6"/>
        <v>17486</v>
      </c>
      <c r="R78" s="53">
        <f t="shared" si="6"/>
        <v>13161</v>
      </c>
      <c r="S78" s="53">
        <f t="shared" si="6"/>
        <v>15713</v>
      </c>
      <c r="T78" s="53">
        <f t="shared" si="6"/>
        <v>14030</v>
      </c>
      <c r="U78" s="53">
        <f t="shared" si="6"/>
        <v>10861</v>
      </c>
      <c r="V78" s="53">
        <f t="shared" si="6"/>
        <v>18918</v>
      </c>
      <c r="W78" s="53">
        <f t="shared" si="6"/>
        <v>17890</v>
      </c>
      <c r="X78" s="53">
        <f t="shared" si="6"/>
        <v>13964</v>
      </c>
      <c r="Y78" s="53">
        <f t="shared" si="6"/>
        <v>25420</v>
      </c>
      <c r="Z78" s="53">
        <f t="shared" si="6"/>
        <v>31669</v>
      </c>
      <c r="AA78" s="53">
        <f t="shared" si="6"/>
        <v>21271</v>
      </c>
      <c r="AB78" s="53">
        <f t="shared" si="6"/>
        <v>22557</v>
      </c>
      <c r="AC78" s="53">
        <f t="shared" si="6"/>
        <v>22747</v>
      </c>
      <c r="AD78" s="53">
        <f t="shared" si="6"/>
        <v>16050</v>
      </c>
      <c r="AE78" s="53">
        <f t="shared" si="6"/>
        <v>17509</v>
      </c>
      <c r="AF78" s="53">
        <f t="shared" si="6"/>
        <v>16190</v>
      </c>
      <c r="AG78" s="53">
        <f t="shared" si="6"/>
        <v>10553</v>
      </c>
      <c r="AH78" s="53">
        <f t="shared" si="6"/>
        <v>21505</v>
      </c>
      <c r="AI78" s="53">
        <f t="shared" si="6"/>
        <v>18099</v>
      </c>
      <c r="AJ78" s="53">
        <f t="shared" si="6"/>
        <v>16089</v>
      </c>
      <c r="AK78" s="53">
        <f t="shared" ref="AK78:AL78" si="7">AK11</f>
        <v>30330</v>
      </c>
      <c r="AL78" s="53">
        <f t="shared" si="7"/>
        <v>37367</v>
      </c>
      <c r="AM78" s="53">
        <f t="shared" ref="AM78:AN78" si="8">AM11</f>
        <v>26600</v>
      </c>
      <c r="AN78" s="53">
        <f t="shared" si="8"/>
        <v>21300</v>
      </c>
      <c r="AO78" s="53" t="str">
        <f t="shared" si="6"/>
        <v>豪州</v>
      </c>
    </row>
    <row r="79" spans="1:41">
      <c r="A79" s="53" t="str">
        <f>A10</f>
        <v>マレーシア</v>
      </c>
      <c r="B79" s="53">
        <f t="shared" ref="B79:AO79" si="9">B10</f>
        <v>6789</v>
      </c>
      <c r="C79" s="53">
        <f t="shared" si="9"/>
        <v>9133</v>
      </c>
      <c r="D79" s="53">
        <f t="shared" si="9"/>
        <v>5483</v>
      </c>
      <c r="E79" s="53">
        <f t="shared" si="9"/>
        <v>3462</v>
      </c>
      <c r="F79" s="53">
        <f t="shared" si="9"/>
        <v>4139</v>
      </c>
      <c r="G79" s="53">
        <f t="shared" si="9"/>
        <v>4683</v>
      </c>
      <c r="H79" s="53">
        <f t="shared" si="9"/>
        <v>5730</v>
      </c>
      <c r="I79" s="53">
        <f t="shared" si="9"/>
        <v>5219</v>
      </c>
      <c r="J79" s="53">
        <f t="shared" si="9"/>
        <v>8540</v>
      </c>
      <c r="K79" s="53">
        <f t="shared" si="9"/>
        <v>7042</v>
      </c>
      <c r="L79" s="53">
        <f t="shared" si="9"/>
        <v>7724</v>
      </c>
      <c r="M79" s="53">
        <f t="shared" si="9"/>
        <v>13572</v>
      </c>
      <c r="N79" s="53">
        <f t="shared" si="9"/>
        <v>8900</v>
      </c>
      <c r="O79" s="53">
        <f t="shared" si="9"/>
        <v>7369</v>
      </c>
      <c r="P79" s="53">
        <f t="shared" si="9"/>
        <v>11778</v>
      </c>
      <c r="Q79" s="53">
        <f t="shared" si="9"/>
        <v>12244</v>
      </c>
      <c r="R79" s="53">
        <f t="shared" si="9"/>
        <v>12752</v>
      </c>
      <c r="S79" s="53">
        <f t="shared" si="9"/>
        <v>8447</v>
      </c>
      <c r="T79" s="53">
        <f t="shared" si="9"/>
        <v>7904</v>
      </c>
      <c r="U79" s="53">
        <f t="shared" si="9"/>
        <v>7729</v>
      </c>
      <c r="V79" s="53">
        <f t="shared" si="9"/>
        <v>9440</v>
      </c>
      <c r="W79" s="53">
        <f t="shared" si="9"/>
        <v>11334</v>
      </c>
      <c r="X79" s="53">
        <f t="shared" si="9"/>
        <v>15170</v>
      </c>
      <c r="Y79" s="53">
        <f t="shared" si="9"/>
        <v>17221</v>
      </c>
      <c r="Z79" s="53">
        <f t="shared" si="9"/>
        <v>7609</v>
      </c>
      <c r="AA79" s="53">
        <f t="shared" si="9"/>
        <v>10982</v>
      </c>
      <c r="AB79" s="53">
        <f t="shared" si="9"/>
        <v>13409</v>
      </c>
      <c r="AC79" s="53">
        <f t="shared" si="9"/>
        <v>14716</v>
      </c>
      <c r="AD79" s="53">
        <f t="shared" si="9"/>
        <v>15013</v>
      </c>
      <c r="AE79" s="53">
        <f t="shared" si="9"/>
        <v>9802</v>
      </c>
      <c r="AF79" s="53">
        <f t="shared" si="9"/>
        <v>9929</v>
      </c>
      <c r="AG79" s="53">
        <f t="shared" si="9"/>
        <v>10951</v>
      </c>
      <c r="AH79" s="53">
        <f t="shared" si="9"/>
        <v>11681</v>
      </c>
      <c r="AI79" s="53">
        <f t="shared" si="9"/>
        <v>17760</v>
      </c>
      <c r="AJ79" s="53">
        <f t="shared" si="9"/>
        <v>26453</v>
      </c>
      <c r="AK79" s="53">
        <f t="shared" ref="AK79:AL79" si="10">AK10</f>
        <v>28524</v>
      </c>
      <c r="AL79" s="53">
        <f t="shared" si="10"/>
        <v>13961</v>
      </c>
      <c r="AM79" s="53">
        <f t="shared" ref="AM79:AN79" si="11">AM10</f>
        <v>14100</v>
      </c>
      <c r="AN79" s="53">
        <f t="shared" si="11"/>
        <v>23400</v>
      </c>
      <c r="AO79" s="53" t="str">
        <f t="shared" si="9"/>
        <v>マレーシア</v>
      </c>
    </row>
    <row r="80" spans="1:41">
      <c r="A80" s="53" t="str">
        <f>A9</f>
        <v>タイ</v>
      </c>
      <c r="B80" s="53">
        <f t="shared" ref="B80:AO80" si="12">B9</f>
        <v>11412</v>
      </c>
      <c r="C80" s="53">
        <f t="shared" si="12"/>
        <v>13597</v>
      </c>
      <c r="D80" s="53">
        <f t="shared" si="12"/>
        <v>11718</v>
      </c>
      <c r="E80" s="53">
        <f t="shared" si="12"/>
        <v>8001</v>
      </c>
      <c r="F80" s="53">
        <f t="shared" si="12"/>
        <v>8457</v>
      </c>
      <c r="G80" s="53">
        <f t="shared" si="12"/>
        <v>7507</v>
      </c>
      <c r="H80" s="53">
        <f t="shared" si="12"/>
        <v>12180</v>
      </c>
      <c r="I80" s="53">
        <f t="shared" si="12"/>
        <v>8631</v>
      </c>
      <c r="J80" s="53">
        <f t="shared" si="12"/>
        <v>13701</v>
      </c>
      <c r="K80" s="53">
        <f t="shared" si="12"/>
        <v>19517</v>
      </c>
      <c r="L80" s="53">
        <f t="shared" si="12"/>
        <v>11488</v>
      </c>
      <c r="M80" s="53">
        <f t="shared" si="12"/>
        <v>18760</v>
      </c>
      <c r="N80" s="53">
        <f t="shared" si="12"/>
        <v>12104</v>
      </c>
      <c r="O80" s="53">
        <f t="shared" si="12"/>
        <v>15351</v>
      </c>
      <c r="P80" s="53">
        <f t="shared" si="12"/>
        <v>26341</v>
      </c>
      <c r="Q80" s="53">
        <f t="shared" si="12"/>
        <v>40976</v>
      </c>
      <c r="R80" s="53">
        <f t="shared" si="12"/>
        <v>24028</v>
      </c>
      <c r="S80" s="53">
        <f t="shared" si="12"/>
        <v>13618</v>
      </c>
      <c r="T80" s="53">
        <f t="shared" si="12"/>
        <v>16439</v>
      </c>
      <c r="U80" s="53">
        <f t="shared" si="12"/>
        <v>11810</v>
      </c>
      <c r="V80" s="53">
        <f t="shared" si="12"/>
        <v>18773</v>
      </c>
      <c r="W80" s="53">
        <f t="shared" si="12"/>
        <v>31700</v>
      </c>
      <c r="X80" s="53">
        <f t="shared" si="12"/>
        <v>24239</v>
      </c>
      <c r="Y80" s="53">
        <f t="shared" si="12"/>
        <v>25571</v>
      </c>
      <c r="Z80" s="53">
        <f t="shared" si="12"/>
        <v>16101</v>
      </c>
      <c r="AA80" s="53">
        <f t="shared" si="12"/>
        <v>19890</v>
      </c>
      <c r="AB80" s="53">
        <f t="shared" si="12"/>
        <v>44848</v>
      </c>
      <c r="AC80" s="53">
        <f t="shared" si="12"/>
        <v>60212</v>
      </c>
      <c r="AD80" s="53">
        <f t="shared" si="12"/>
        <v>40263</v>
      </c>
      <c r="AE80" s="53">
        <f t="shared" si="12"/>
        <v>20502</v>
      </c>
      <c r="AF80" s="53">
        <f t="shared" si="12"/>
        <v>30189</v>
      </c>
      <c r="AG80" s="53">
        <f t="shared" si="12"/>
        <v>23849</v>
      </c>
      <c r="AH80" s="53">
        <f t="shared" si="12"/>
        <v>29278</v>
      </c>
      <c r="AI80" s="53">
        <f t="shared" si="12"/>
        <v>61306</v>
      </c>
      <c r="AJ80" s="53">
        <f t="shared" si="12"/>
        <v>51185</v>
      </c>
      <c r="AK80" s="53">
        <f t="shared" ref="AK80:AL80" si="13">AK9</f>
        <v>56109</v>
      </c>
      <c r="AL80" s="53">
        <f t="shared" si="13"/>
        <v>27161</v>
      </c>
      <c r="AM80" s="53">
        <f t="shared" ref="AM80:AN80" si="14">AM9</f>
        <v>34300</v>
      </c>
      <c r="AN80" s="53">
        <f t="shared" si="14"/>
        <v>71100</v>
      </c>
      <c r="AO80" s="53" t="str">
        <f t="shared" si="12"/>
        <v>タイ</v>
      </c>
    </row>
    <row r="81" spans="1:41">
      <c r="A81" s="53" t="str">
        <f>A8</f>
        <v>シンガポール</v>
      </c>
      <c r="B81" s="53">
        <f t="shared" ref="B81:AO81" si="15">B8</f>
        <v>9034</v>
      </c>
      <c r="C81" s="53">
        <f t="shared" si="15"/>
        <v>12474</v>
      </c>
      <c r="D81" s="53">
        <f t="shared" si="15"/>
        <v>6290</v>
      </c>
      <c r="E81" s="53">
        <f t="shared" si="15"/>
        <v>2360</v>
      </c>
      <c r="F81" s="53">
        <f t="shared" si="15"/>
        <v>6999</v>
      </c>
      <c r="G81" s="53">
        <f t="shared" si="15"/>
        <v>8947</v>
      </c>
      <c r="H81" s="53">
        <f t="shared" si="15"/>
        <v>7870</v>
      </c>
      <c r="I81" s="53">
        <f t="shared" si="15"/>
        <v>5502</v>
      </c>
      <c r="J81" s="53">
        <f t="shared" si="15"/>
        <v>7671</v>
      </c>
      <c r="K81" s="53">
        <f t="shared" si="15"/>
        <v>8787</v>
      </c>
      <c r="L81" s="53">
        <f t="shared" si="15"/>
        <v>12552</v>
      </c>
      <c r="M81" s="53">
        <f t="shared" si="15"/>
        <v>22868</v>
      </c>
      <c r="N81" s="53">
        <f t="shared" si="15"/>
        <v>8991</v>
      </c>
      <c r="O81" s="53">
        <f t="shared" si="15"/>
        <v>7725</v>
      </c>
      <c r="P81" s="53">
        <f t="shared" si="15"/>
        <v>11616</v>
      </c>
      <c r="Q81" s="53">
        <f t="shared" si="15"/>
        <v>12821</v>
      </c>
      <c r="R81" s="53">
        <f t="shared" si="15"/>
        <v>13000</v>
      </c>
      <c r="S81" s="53">
        <f t="shared" si="15"/>
        <v>13228</v>
      </c>
      <c r="T81" s="53">
        <f t="shared" si="15"/>
        <v>8390</v>
      </c>
      <c r="U81" s="53">
        <f t="shared" si="15"/>
        <v>5870</v>
      </c>
      <c r="V81" s="53">
        <f t="shared" si="15"/>
        <v>8017</v>
      </c>
      <c r="W81" s="53">
        <f t="shared" si="15"/>
        <v>10263</v>
      </c>
      <c r="X81" s="53">
        <f t="shared" si="15"/>
        <v>14792</v>
      </c>
      <c r="Y81" s="53">
        <f t="shared" si="15"/>
        <v>27450</v>
      </c>
      <c r="Z81" s="53">
        <f t="shared" si="15"/>
        <v>7109</v>
      </c>
      <c r="AA81" s="53">
        <f t="shared" si="15"/>
        <v>10134</v>
      </c>
      <c r="AB81" s="53">
        <f t="shared" si="15"/>
        <v>13409</v>
      </c>
      <c r="AC81" s="53">
        <f t="shared" si="15"/>
        <v>14583</v>
      </c>
      <c r="AD81" s="53">
        <f t="shared" si="15"/>
        <v>16334</v>
      </c>
      <c r="AE81" s="53">
        <f t="shared" si="15"/>
        <v>21735</v>
      </c>
      <c r="AF81" s="53">
        <f t="shared" si="15"/>
        <v>11248</v>
      </c>
      <c r="AG81" s="53">
        <f t="shared" si="15"/>
        <v>8831</v>
      </c>
      <c r="AH81" s="53">
        <f t="shared" si="15"/>
        <v>11597</v>
      </c>
      <c r="AI81" s="53">
        <f t="shared" si="15"/>
        <v>16146</v>
      </c>
      <c r="AJ81" s="53">
        <f t="shared" si="15"/>
        <v>20003</v>
      </c>
      <c r="AK81" s="53">
        <f t="shared" ref="AK81:AL81" si="16">AK8</f>
        <v>38151</v>
      </c>
      <c r="AL81" s="53">
        <f t="shared" si="16"/>
        <v>10888</v>
      </c>
      <c r="AM81" s="53">
        <f t="shared" ref="AM81:AN81" si="17">AM8</f>
        <v>10400</v>
      </c>
      <c r="AN81" s="53">
        <f t="shared" si="17"/>
        <v>16400</v>
      </c>
      <c r="AO81" s="53" t="str">
        <f t="shared" si="15"/>
        <v>ｼﾝｶﾞﾎﾟｰﾙ</v>
      </c>
    </row>
    <row r="82" spans="1:41">
      <c r="A82" s="53" t="str">
        <f>A7</f>
        <v>香港</v>
      </c>
      <c r="B82" s="53">
        <f t="shared" ref="B82:AO82" si="18">B7</f>
        <v>34410</v>
      </c>
      <c r="C82" s="53">
        <f t="shared" si="18"/>
        <v>49311</v>
      </c>
      <c r="D82" s="53">
        <f t="shared" si="18"/>
        <v>14116</v>
      </c>
      <c r="E82" s="53">
        <f t="shared" si="18"/>
        <v>5774</v>
      </c>
      <c r="F82" s="53">
        <f t="shared" si="18"/>
        <v>11584</v>
      </c>
      <c r="G82" s="53">
        <f t="shared" si="18"/>
        <v>28522</v>
      </c>
      <c r="H82" s="53">
        <f t="shared" si="18"/>
        <v>40524</v>
      </c>
      <c r="I82" s="53">
        <f t="shared" si="18"/>
        <v>38436</v>
      </c>
      <c r="J82" s="53">
        <f t="shared" si="18"/>
        <v>28507</v>
      </c>
      <c r="K82" s="53">
        <f t="shared" si="18"/>
        <v>35468</v>
      </c>
      <c r="L82" s="53">
        <f t="shared" si="18"/>
        <v>33711</v>
      </c>
      <c r="M82" s="53">
        <f t="shared" si="18"/>
        <v>44502</v>
      </c>
      <c r="N82" s="53">
        <f t="shared" si="18"/>
        <v>48477</v>
      </c>
      <c r="O82" s="53">
        <f t="shared" si="18"/>
        <v>28762</v>
      </c>
      <c r="P82" s="53">
        <f t="shared" si="18"/>
        <v>36714</v>
      </c>
      <c r="Q82" s="53">
        <f t="shared" si="18"/>
        <v>44241</v>
      </c>
      <c r="R82" s="53">
        <f t="shared" si="18"/>
        <v>32506</v>
      </c>
      <c r="S82" s="53">
        <f t="shared" si="18"/>
        <v>44190</v>
      </c>
      <c r="T82" s="53">
        <f t="shared" si="18"/>
        <v>51465</v>
      </c>
      <c r="U82" s="53">
        <f t="shared" si="18"/>
        <v>44337</v>
      </c>
      <c r="V82" s="53">
        <f t="shared" si="18"/>
        <v>36352</v>
      </c>
      <c r="W82" s="53">
        <f t="shared" si="18"/>
        <v>33819</v>
      </c>
      <c r="X82" s="53">
        <f t="shared" si="18"/>
        <v>36210</v>
      </c>
      <c r="Y82" s="53">
        <f t="shared" si="18"/>
        <v>44641</v>
      </c>
      <c r="Z82" s="53">
        <f t="shared" si="18"/>
        <v>31237</v>
      </c>
      <c r="AA82" s="53">
        <f t="shared" si="18"/>
        <v>56539</v>
      </c>
      <c r="AB82" s="53">
        <f t="shared" si="18"/>
        <v>59405</v>
      </c>
      <c r="AC82" s="53">
        <f t="shared" si="18"/>
        <v>55040</v>
      </c>
      <c r="AD82" s="53">
        <f t="shared" si="18"/>
        <v>59182</v>
      </c>
      <c r="AE82" s="53">
        <f t="shared" si="18"/>
        <v>74711</v>
      </c>
      <c r="AF82" s="53">
        <f t="shared" si="18"/>
        <v>85335</v>
      </c>
      <c r="AG82" s="53">
        <f t="shared" si="18"/>
        <v>71767</v>
      </c>
      <c r="AH82" s="53">
        <f t="shared" si="18"/>
        <v>55379</v>
      </c>
      <c r="AI82" s="53">
        <f t="shared" si="18"/>
        <v>62433</v>
      </c>
      <c r="AJ82" s="53">
        <f t="shared" si="18"/>
        <v>62679</v>
      </c>
      <c r="AK82" s="53">
        <f t="shared" ref="AK82:AL82" si="19">AK7</f>
        <v>72174</v>
      </c>
      <c r="AL82" s="53">
        <f t="shared" si="19"/>
        <v>63503</v>
      </c>
      <c r="AM82" s="53">
        <f t="shared" ref="AM82:AN82" si="20">AM7</f>
        <v>64700</v>
      </c>
      <c r="AN82" s="53">
        <f t="shared" si="20"/>
        <v>64400</v>
      </c>
      <c r="AO82" s="53" t="str">
        <f t="shared" si="18"/>
        <v>香港</v>
      </c>
    </row>
    <row r="83" spans="1:41">
      <c r="A83" s="53" t="str">
        <f>A6</f>
        <v>台湾</v>
      </c>
      <c r="B83" s="53">
        <f t="shared" ref="B83:AO83" si="21">B6</f>
        <v>97115</v>
      </c>
      <c r="C83" s="53">
        <f t="shared" si="21"/>
        <v>93446</v>
      </c>
      <c r="D83" s="53">
        <f t="shared" si="21"/>
        <v>42095</v>
      </c>
      <c r="E83" s="53">
        <f t="shared" si="21"/>
        <v>35800</v>
      </c>
      <c r="F83" s="53">
        <f t="shared" si="21"/>
        <v>67958</v>
      </c>
      <c r="G83" s="53">
        <f t="shared" si="21"/>
        <v>87693</v>
      </c>
      <c r="H83" s="53">
        <f t="shared" si="21"/>
        <v>113460</v>
      </c>
      <c r="I83" s="53">
        <f t="shared" si="21"/>
        <v>99126</v>
      </c>
      <c r="J83" s="53">
        <f t="shared" si="21"/>
        <v>84756</v>
      </c>
      <c r="K83" s="53">
        <f t="shared" si="21"/>
        <v>108403</v>
      </c>
      <c r="L83" s="53">
        <f t="shared" si="21"/>
        <v>86207</v>
      </c>
      <c r="M83" s="53">
        <f t="shared" si="21"/>
        <v>77915</v>
      </c>
      <c r="N83" s="53">
        <f t="shared" si="21"/>
        <v>125029</v>
      </c>
      <c r="O83" s="53">
        <f t="shared" si="21"/>
        <v>86275</v>
      </c>
      <c r="P83" s="53">
        <f t="shared" si="21"/>
        <v>92143</v>
      </c>
      <c r="Q83" s="53">
        <f t="shared" si="21"/>
        <v>138855</v>
      </c>
      <c r="R83" s="53">
        <f t="shared" si="21"/>
        <v>121055</v>
      </c>
      <c r="S83" s="53">
        <f t="shared" si="21"/>
        <v>125834</v>
      </c>
      <c r="T83" s="53">
        <f t="shared" si="21"/>
        <v>160349</v>
      </c>
      <c r="U83" s="53">
        <f t="shared" si="21"/>
        <v>128667</v>
      </c>
      <c r="V83" s="53">
        <f t="shared" si="21"/>
        <v>118113</v>
      </c>
      <c r="W83" s="53">
        <f t="shared" si="21"/>
        <v>135161</v>
      </c>
      <c r="X83" s="53">
        <f t="shared" si="21"/>
        <v>123292</v>
      </c>
      <c r="Y83" s="53">
        <f t="shared" si="21"/>
        <v>111015</v>
      </c>
      <c r="Z83" s="53">
        <f t="shared" si="21"/>
        <v>111345</v>
      </c>
      <c r="AA83" s="53">
        <f t="shared" si="21"/>
        <v>150273</v>
      </c>
      <c r="AB83" s="53">
        <f t="shared" si="21"/>
        <v>147438</v>
      </c>
      <c r="AC83" s="53">
        <f t="shared" si="21"/>
        <v>197932</v>
      </c>
      <c r="AD83" s="53">
        <f t="shared" si="21"/>
        <v>195715</v>
      </c>
      <c r="AE83" s="53">
        <f t="shared" si="21"/>
        <v>226974</v>
      </c>
      <c r="AF83" s="53">
        <f t="shared" si="21"/>
        <v>238502</v>
      </c>
      <c r="AG83" s="53">
        <f t="shared" si="21"/>
        <v>194944</v>
      </c>
      <c r="AH83" s="53">
        <f t="shared" si="21"/>
        <v>206844</v>
      </c>
      <c r="AI83" s="53">
        <f t="shared" si="21"/>
        <v>213501</v>
      </c>
      <c r="AJ83" s="53">
        <f t="shared" si="21"/>
        <v>177949</v>
      </c>
      <c r="AK83" s="53">
        <f t="shared" ref="AK83:AL83" si="22">AK6</f>
        <v>149404</v>
      </c>
      <c r="AL83" s="53">
        <f t="shared" si="22"/>
        <v>196923</v>
      </c>
      <c r="AM83" s="53">
        <f t="shared" ref="AM83:AN83" si="23">AM6</f>
        <v>191200</v>
      </c>
      <c r="AN83" s="53">
        <f t="shared" si="23"/>
        <v>208500</v>
      </c>
      <c r="AO83" s="53" t="str">
        <f t="shared" si="21"/>
        <v>台湾</v>
      </c>
    </row>
    <row r="84" spans="1:41">
      <c r="A84" s="53" t="str">
        <f>A5</f>
        <v>韓国</v>
      </c>
      <c r="B84" s="53">
        <f t="shared" ref="B84:AO84" si="24">B5</f>
        <v>268368</v>
      </c>
      <c r="C84" s="53">
        <f t="shared" si="24"/>
        <v>231640</v>
      </c>
      <c r="D84" s="53">
        <f t="shared" si="24"/>
        <v>89121</v>
      </c>
      <c r="E84" s="53">
        <f t="shared" si="24"/>
        <v>63790</v>
      </c>
      <c r="F84" s="53">
        <f t="shared" si="24"/>
        <v>84014</v>
      </c>
      <c r="G84" s="53">
        <f t="shared" si="24"/>
        <v>103817</v>
      </c>
      <c r="H84" s="53">
        <f t="shared" si="24"/>
        <v>140053</v>
      </c>
      <c r="I84" s="53">
        <f t="shared" si="24"/>
        <v>147030</v>
      </c>
      <c r="J84" s="53">
        <f t="shared" si="24"/>
        <v>122436</v>
      </c>
      <c r="K84" s="53">
        <f t="shared" si="24"/>
        <v>132259</v>
      </c>
      <c r="L84" s="53">
        <f t="shared" si="24"/>
        <v>134009</v>
      </c>
      <c r="M84" s="53">
        <f t="shared" si="24"/>
        <v>141536</v>
      </c>
      <c r="N84" s="53">
        <f t="shared" si="24"/>
        <v>173397</v>
      </c>
      <c r="O84" s="53">
        <f t="shared" si="24"/>
        <v>169206</v>
      </c>
      <c r="P84" s="53">
        <f t="shared" si="24"/>
        <v>150615</v>
      </c>
      <c r="Q84" s="53">
        <f t="shared" si="24"/>
        <v>152722</v>
      </c>
      <c r="R84" s="53">
        <f t="shared" si="24"/>
        <v>157398</v>
      </c>
      <c r="S84" s="53">
        <f t="shared" si="24"/>
        <v>152160</v>
      </c>
      <c r="T84" s="53">
        <f t="shared" si="24"/>
        <v>189687</v>
      </c>
      <c r="U84" s="53">
        <f t="shared" si="24"/>
        <v>201733</v>
      </c>
      <c r="V84" s="53">
        <f t="shared" si="24"/>
        <v>145707</v>
      </c>
      <c r="W84" s="53">
        <f t="shared" si="24"/>
        <v>168136</v>
      </c>
      <c r="X84" s="53">
        <f t="shared" si="24"/>
        <v>183536</v>
      </c>
      <c r="Y84" s="53">
        <f t="shared" si="24"/>
        <v>199950</v>
      </c>
      <c r="Z84" s="53">
        <f t="shared" si="24"/>
        <v>234456</v>
      </c>
      <c r="AA84" s="53">
        <f t="shared" si="24"/>
        <v>234390</v>
      </c>
      <c r="AB84" s="53">
        <f t="shared" si="24"/>
        <v>206946</v>
      </c>
      <c r="AC84" s="53">
        <f t="shared" si="24"/>
        <v>204220</v>
      </c>
      <c r="AD84" s="53">
        <f t="shared" si="24"/>
        <v>228670</v>
      </c>
      <c r="AE84" s="53">
        <f t="shared" si="24"/>
        <v>211465</v>
      </c>
      <c r="AF84" s="53">
        <f t="shared" si="24"/>
        <v>243992</v>
      </c>
      <c r="AG84" s="53">
        <f t="shared" si="24"/>
        <v>215498</v>
      </c>
      <c r="AH84" s="53">
        <f t="shared" si="24"/>
        <v>164499</v>
      </c>
      <c r="AI84" s="53">
        <f t="shared" si="24"/>
        <v>158273</v>
      </c>
      <c r="AJ84" s="53">
        <f t="shared" si="24"/>
        <v>170901</v>
      </c>
      <c r="AK84" s="53">
        <f t="shared" ref="AK84:AL84" si="25">AK5</f>
        <v>182846</v>
      </c>
      <c r="AL84" s="53">
        <f t="shared" si="25"/>
        <v>255517</v>
      </c>
      <c r="AM84" s="53">
        <f t="shared" ref="AM84:AN84" si="26">AM5</f>
        <v>231500</v>
      </c>
      <c r="AN84" s="53">
        <f t="shared" si="26"/>
        <v>192100</v>
      </c>
      <c r="AO84" s="53" t="str">
        <f t="shared" si="24"/>
        <v>韓国</v>
      </c>
    </row>
    <row r="85" spans="1:41">
      <c r="A85" s="53" t="str">
        <f>A4</f>
        <v>中国</v>
      </c>
      <c r="B85" s="53">
        <f t="shared" ref="B85:AO85" si="27">B4</f>
        <v>99131</v>
      </c>
      <c r="C85" s="53">
        <f t="shared" si="27"/>
        <v>105362</v>
      </c>
      <c r="D85" s="53">
        <f t="shared" si="27"/>
        <v>6245</v>
      </c>
      <c r="E85" s="53">
        <f t="shared" si="27"/>
        <v>76164</v>
      </c>
      <c r="F85" s="53">
        <f t="shared" si="27"/>
        <v>58608</v>
      </c>
      <c r="G85" s="53">
        <f t="shared" si="27"/>
        <v>61419</v>
      </c>
      <c r="H85" s="53">
        <f t="shared" si="27"/>
        <v>86963</v>
      </c>
      <c r="I85" s="53">
        <f t="shared" si="27"/>
        <v>102640</v>
      </c>
      <c r="J85" s="53">
        <f t="shared" si="27"/>
        <v>112498</v>
      </c>
      <c r="K85" s="53">
        <f t="shared" si="27"/>
        <v>106174</v>
      </c>
      <c r="L85" s="53">
        <f t="shared" si="27"/>
        <v>92154</v>
      </c>
      <c r="M85" s="53">
        <f t="shared" si="27"/>
        <v>79688</v>
      </c>
      <c r="N85" s="53">
        <f t="shared" si="27"/>
        <v>138351</v>
      </c>
      <c r="O85" s="53">
        <f t="shared" si="27"/>
        <v>82667</v>
      </c>
      <c r="P85" s="53">
        <f t="shared" si="27"/>
        <v>130293</v>
      </c>
      <c r="Q85" s="53">
        <f t="shared" si="27"/>
        <v>149542</v>
      </c>
      <c r="R85" s="53">
        <f t="shared" si="27"/>
        <v>113349</v>
      </c>
      <c r="S85" s="53">
        <f t="shared" si="27"/>
        <v>125943</v>
      </c>
      <c r="T85" s="53">
        <f t="shared" si="27"/>
        <v>204152</v>
      </c>
      <c r="U85" s="53">
        <f t="shared" si="27"/>
        <v>190143</v>
      </c>
      <c r="V85" s="53">
        <f t="shared" si="27"/>
        <v>121550</v>
      </c>
      <c r="W85" s="53">
        <f t="shared" si="27"/>
        <v>69631</v>
      </c>
      <c r="X85" s="53">
        <f t="shared" si="27"/>
        <v>51898</v>
      </c>
      <c r="Y85" s="53">
        <f t="shared" si="27"/>
        <v>52336</v>
      </c>
      <c r="Z85" s="53">
        <f t="shared" si="27"/>
        <v>72301</v>
      </c>
      <c r="AA85" s="53">
        <f t="shared" si="27"/>
        <v>80903</v>
      </c>
      <c r="AB85" s="53">
        <f t="shared" si="27"/>
        <v>102265</v>
      </c>
      <c r="AC85" s="53">
        <f t="shared" si="27"/>
        <v>100160</v>
      </c>
      <c r="AD85" s="53">
        <f t="shared" si="27"/>
        <v>81571</v>
      </c>
      <c r="AE85" s="53">
        <f t="shared" si="27"/>
        <v>98996</v>
      </c>
      <c r="AF85" s="53">
        <f t="shared" si="27"/>
        <v>139905</v>
      </c>
      <c r="AG85" s="53">
        <f t="shared" si="27"/>
        <v>162288</v>
      </c>
      <c r="AH85" s="53">
        <f t="shared" si="27"/>
        <v>156201</v>
      </c>
      <c r="AI85" s="53">
        <f t="shared" si="27"/>
        <v>121335</v>
      </c>
      <c r="AJ85" s="53">
        <f t="shared" si="27"/>
        <v>101940</v>
      </c>
      <c r="AK85" s="53">
        <f t="shared" ref="AK85:AL85" si="28">AK4</f>
        <v>96572</v>
      </c>
      <c r="AL85" s="53">
        <f t="shared" si="28"/>
        <v>155605</v>
      </c>
      <c r="AM85" s="53">
        <f t="shared" ref="AM85:AN85" si="29">AM4</f>
        <v>138400</v>
      </c>
      <c r="AN85" s="53">
        <f t="shared" si="29"/>
        <v>184200</v>
      </c>
      <c r="AO85" s="53" t="str">
        <f t="shared" si="27"/>
        <v>中国</v>
      </c>
    </row>
    <row r="86" spans="1:41" ht="27">
      <c r="A86" s="53">
        <f>A3</f>
        <v>0</v>
      </c>
      <c r="B86" s="232" t="s">
        <v>116</v>
      </c>
      <c r="C86" s="53" t="str">
        <f t="shared" ref="C86:AO86" si="30">C3</f>
        <v>2月</v>
      </c>
      <c r="D86" s="53" t="str">
        <f t="shared" si="30"/>
        <v>3月</v>
      </c>
      <c r="E86" s="53" t="str">
        <f t="shared" si="30"/>
        <v>4月</v>
      </c>
      <c r="F86" s="53" t="str">
        <f t="shared" si="30"/>
        <v>5月</v>
      </c>
      <c r="G86" s="53" t="str">
        <f t="shared" si="30"/>
        <v>6月</v>
      </c>
      <c r="H86" s="53" t="str">
        <f t="shared" si="30"/>
        <v>7月</v>
      </c>
      <c r="I86" s="53" t="str">
        <f t="shared" si="30"/>
        <v>8月</v>
      </c>
      <c r="J86" s="53" t="str">
        <f t="shared" si="30"/>
        <v>9月</v>
      </c>
      <c r="K86" s="53" t="str">
        <f t="shared" si="30"/>
        <v>10月</v>
      </c>
      <c r="L86" s="53" t="str">
        <f t="shared" si="30"/>
        <v>11月</v>
      </c>
      <c r="M86" s="53" t="str">
        <f t="shared" si="30"/>
        <v>12月</v>
      </c>
      <c r="N86" s="232" t="s">
        <v>118</v>
      </c>
      <c r="O86" s="53" t="str">
        <f t="shared" si="30"/>
        <v>2月</v>
      </c>
      <c r="P86" s="53" t="str">
        <f t="shared" si="30"/>
        <v>3月</v>
      </c>
      <c r="Q86" s="53" t="str">
        <f t="shared" si="30"/>
        <v>4月</v>
      </c>
      <c r="R86" s="53" t="str">
        <f t="shared" si="30"/>
        <v>5月</v>
      </c>
      <c r="S86" s="53" t="str">
        <f t="shared" si="30"/>
        <v>6月</v>
      </c>
      <c r="T86" s="53" t="str">
        <f t="shared" si="30"/>
        <v>7月</v>
      </c>
      <c r="U86" s="53" t="str">
        <f t="shared" si="30"/>
        <v>8月</v>
      </c>
      <c r="V86" s="53" t="str">
        <f t="shared" si="30"/>
        <v>9月</v>
      </c>
      <c r="W86" s="53" t="str">
        <f t="shared" si="30"/>
        <v>10月</v>
      </c>
      <c r="X86" s="53" t="str">
        <f t="shared" si="30"/>
        <v>11月</v>
      </c>
      <c r="Y86" s="53" t="str">
        <f t="shared" si="30"/>
        <v>12月</v>
      </c>
      <c r="Z86" s="232" t="s">
        <v>115</v>
      </c>
      <c r="AA86" s="53" t="str">
        <f t="shared" si="30"/>
        <v>2月</v>
      </c>
      <c r="AB86" s="53" t="str">
        <f t="shared" si="30"/>
        <v>3月</v>
      </c>
      <c r="AC86" s="53" t="str">
        <f t="shared" si="30"/>
        <v>4月</v>
      </c>
      <c r="AD86" s="53" t="str">
        <f t="shared" si="30"/>
        <v>5月</v>
      </c>
      <c r="AE86" s="53" t="str">
        <f t="shared" si="30"/>
        <v>6月</v>
      </c>
      <c r="AF86" s="53" t="str">
        <f t="shared" si="30"/>
        <v>7月</v>
      </c>
      <c r="AG86" s="53" t="str">
        <f t="shared" si="30"/>
        <v>8月</v>
      </c>
      <c r="AH86" s="53" t="str">
        <f t="shared" si="30"/>
        <v>9月</v>
      </c>
      <c r="AI86" s="53" t="str">
        <f t="shared" si="30"/>
        <v>10月</v>
      </c>
      <c r="AJ86" s="53" t="str">
        <f t="shared" si="30"/>
        <v>11月</v>
      </c>
      <c r="AK86" s="53" t="str">
        <f t="shared" si="30"/>
        <v>12月</v>
      </c>
      <c r="AL86" s="232" t="s">
        <v>124</v>
      </c>
      <c r="AM86" s="259" t="str">
        <f t="shared" si="30"/>
        <v>2月</v>
      </c>
      <c r="AN86" s="259"/>
      <c r="AO86" s="53">
        <f t="shared" si="30"/>
        <v>0</v>
      </c>
    </row>
  </sheetData>
  <mergeCells count="1">
    <mergeCell ref="A1:AA1"/>
  </mergeCells>
  <phoneticPr fontId="3"/>
  <pageMargins left="0.55118110236220474" right="0.11811023622047245" top="0.78740157480314965" bottom="0.39370078740157483" header="0.78740157480314965" footer="0.51181102362204722"/>
  <pageSetup paperSize="9" scale="44" orientation="landscape" r:id="rId1"/>
  <headerFooter alignWithMargins="0">
    <oddHeader>&amp;R&amp;20資料２－８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2"/>
  <sheetViews>
    <sheetView showZeros="0" view="pageBreakPreview" zoomScale="85" zoomScaleNormal="75" zoomScaleSheetLayoutView="85" workbookViewId="0">
      <selection activeCell="B2" sqref="B2"/>
    </sheetView>
  </sheetViews>
  <sheetFormatPr defaultRowHeight="13.5"/>
  <cols>
    <col min="1" max="1" width="11.625" style="158" customWidth="1"/>
    <col min="2" max="14" width="10.625" style="158" customWidth="1"/>
    <col min="15" max="15" width="10.75" style="158" customWidth="1"/>
    <col min="16" max="16" width="1.875" style="158" customWidth="1"/>
    <col min="17" max="16384" width="9" style="158"/>
  </cols>
  <sheetData>
    <row r="1" spans="1:15" ht="27.75" customHeight="1">
      <c r="A1" s="179" t="s">
        <v>76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ht="12.7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1" spans="1:15" ht="21.75" customHeight="1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 t="s">
        <v>77</v>
      </c>
    </row>
    <row r="32" spans="1:15" ht="18" customHeight="1">
      <c r="A32" s="11" t="s">
        <v>34</v>
      </c>
      <c r="B32" s="11" t="s">
        <v>9</v>
      </c>
      <c r="C32" s="11" t="s">
        <v>10</v>
      </c>
      <c r="D32" s="11" t="s">
        <v>11</v>
      </c>
      <c r="E32" s="11" t="s">
        <v>12</v>
      </c>
      <c r="F32" s="11" t="s">
        <v>13</v>
      </c>
      <c r="G32" s="11" t="s">
        <v>14</v>
      </c>
      <c r="H32" s="11" t="s">
        <v>15</v>
      </c>
      <c r="I32" s="11" t="s">
        <v>16</v>
      </c>
      <c r="J32" s="11" t="s">
        <v>17</v>
      </c>
      <c r="K32" s="11" t="s">
        <v>18</v>
      </c>
      <c r="L32" s="11" t="s">
        <v>19</v>
      </c>
      <c r="M32" s="11" t="s">
        <v>20</v>
      </c>
      <c r="N32" s="11" t="s">
        <v>111</v>
      </c>
      <c r="O32" s="11" t="s">
        <v>126</v>
      </c>
    </row>
    <row r="33" spans="1:15" ht="18.75" customHeight="1">
      <c r="A33" s="11" t="s">
        <v>67</v>
      </c>
      <c r="B33" s="239">
        <v>22371</v>
      </c>
      <c r="C33" s="240">
        <v>30549</v>
      </c>
      <c r="D33" s="240">
        <v>31083</v>
      </c>
      <c r="E33" s="240">
        <v>58741</v>
      </c>
      <c r="F33" s="240">
        <v>52658</v>
      </c>
      <c r="G33" s="240">
        <v>36277</v>
      </c>
      <c r="H33" s="240">
        <v>29102</v>
      </c>
      <c r="I33" s="240">
        <v>21654</v>
      </c>
      <c r="J33" s="240">
        <v>45414</v>
      </c>
      <c r="K33" s="240">
        <v>48079</v>
      </c>
      <c r="L33" s="240">
        <v>53879</v>
      </c>
      <c r="M33" s="240">
        <v>14357</v>
      </c>
      <c r="N33" s="241">
        <f>SUM(B33:M33)</f>
        <v>444164</v>
      </c>
      <c r="O33" s="260">
        <f>SUM(B33:L33)</f>
        <v>429807</v>
      </c>
    </row>
    <row r="34" spans="1:15" ht="18.75" customHeight="1">
      <c r="A34" s="11" t="s">
        <v>68</v>
      </c>
      <c r="B34" s="239">
        <v>4187</v>
      </c>
      <c r="C34" s="240">
        <v>9426</v>
      </c>
      <c r="D34" s="240">
        <v>18835</v>
      </c>
      <c r="E34" s="240">
        <v>33755</v>
      </c>
      <c r="F34" s="240">
        <v>36578</v>
      </c>
      <c r="G34" s="240">
        <v>22063</v>
      </c>
      <c r="H34" s="240">
        <v>30898</v>
      </c>
      <c r="I34" s="240">
        <v>22790</v>
      </c>
      <c r="J34" s="240">
        <v>44344</v>
      </c>
      <c r="K34" s="240">
        <v>59328</v>
      </c>
      <c r="L34" s="240">
        <v>42149</v>
      </c>
      <c r="M34" s="240">
        <v>26489</v>
      </c>
      <c r="N34" s="241">
        <f>SUM(B34:M34)</f>
        <v>350842</v>
      </c>
      <c r="O34" s="260">
        <f t="shared" ref="O34:O36" si="0">SUM(B34:L34)</f>
        <v>324353</v>
      </c>
    </row>
    <row r="35" spans="1:15" ht="18.75" customHeight="1">
      <c r="A35" s="11" t="s">
        <v>89</v>
      </c>
      <c r="B35" s="239">
        <v>22198</v>
      </c>
      <c r="C35" s="240">
        <v>30748</v>
      </c>
      <c r="D35" s="240">
        <v>33912</v>
      </c>
      <c r="E35" s="240">
        <v>55695</v>
      </c>
      <c r="F35" s="240">
        <v>53355</v>
      </c>
      <c r="G35" s="240">
        <v>30307</v>
      </c>
      <c r="H35" s="240">
        <v>35044</v>
      </c>
      <c r="I35" s="240">
        <v>26484</v>
      </c>
      <c r="J35" s="240">
        <v>49567</v>
      </c>
      <c r="K35" s="240">
        <v>47125</v>
      </c>
      <c r="L35" s="240">
        <v>58325</v>
      </c>
      <c r="M35" s="240">
        <v>40094</v>
      </c>
      <c r="N35" s="241">
        <f>SUM(B35:M35)</f>
        <v>482854</v>
      </c>
      <c r="O35" s="260">
        <f t="shared" si="0"/>
        <v>442760</v>
      </c>
    </row>
    <row r="36" spans="1:15" ht="18.75" customHeight="1">
      <c r="A36" s="11" t="s">
        <v>96</v>
      </c>
      <c r="B36" s="239">
        <v>31415</v>
      </c>
      <c r="C36" s="240">
        <v>42491</v>
      </c>
      <c r="D36" s="240">
        <v>53576</v>
      </c>
      <c r="E36" s="240">
        <v>78858</v>
      </c>
      <c r="F36" s="240">
        <v>68015</v>
      </c>
      <c r="G36" s="240">
        <v>48158</v>
      </c>
      <c r="H36" s="240">
        <v>54498</v>
      </c>
      <c r="I36" s="240">
        <v>42053</v>
      </c>
      <c r="J36" s="240">
        <v>67088</v>
      </c>
      <c r="K36" s="240">
        <v>71021</v>
      </c>
      <c r="L36" s="256">
        <v>75378</v>
      </c>
      <c r="M36" s="240"/>
      <c r="N36" s="241">
        <f>SUM(B36:M36)</f>
        <v>632551</v>
      </c>
      <c r="O36" s="260">
        <f t="shared" si="0"/>
        <v>632551</v>
      </c>
    </row>
    <row r="37" spans="1:15" ht="18.75" customHeight="1">
      <c r="A37" s="11" t="s">
        <v>91</v>
      </c>
      <c r="B37" s="156">
        <f t="shared" ref="B37:N37" si="1">+B35/B34</f>
        <v>5.3016479579651303</v>
      </c>
      <c r="C37" s="156">
        <f t="shared" si="1"/>
        <v>3.2620411627413537</v>
      </c>
      <c r="D37" s="156">
        <f t="shared" si="1"/>
        <v>1.800477833820016</v>
      </c>
      <c r="E37" s="156">
        <f t="shared" si="1"/>
        <v>1.6499777810694711</v>
      </c>
      <c r="F37" s="156">
        <f t="shared" si="1"/>
        <v>1.4586636776204276</v>
      </c>
      <c r="G37" s="156">
        <f t="shared" si="1"/>
        <v>1.3736572542265331</v>
      </c>
      <c r="H37" s="156">
        <f t="shared" si="1"/>
        <v>1.1341834422939996</v>
      </c>
      <c r="I37" s="156">
        <f t="shared" si="1"/>
        <v>1.1620886353663888</v>
      </c>
      <c r="J37" s="156">
        <f t="shared" si="1"/>
        <v>1.117783691141981</v>
      </c>
      <c r="K37" s="156">
        <f t="shared" si="1"/>
        <v>0.79431297195253503</v>
      </c>
      <c r="L37" s="156">
        <f t="shared" si="1"/>
        <v>1.3837813471256732</v>
      </c>
      <c r="M37" s="156">
        <f t="shared" si="1"/>
        <v>1.5136094227792669</v>
      </c>
      <c r="N37" s="156">
        <f t="shared" si="1"/>
        <v>1.3762719400755896</v>
      </c>
      <c r="O37" s="156">
        <f>+O35/O34</f>
        <v>1.3650559729677234</v>
      </c>
    </row>
    <row r="38" spans="1:15" ht="18.75" customHeight="1">
      <c r="A38" s="11" t="s">
        <v>98</v>
      </c>
      <c r="B38" s="156">
        <f t="shared" ref="B38:M38" si="2">+B36/B35</f>
        <v>1.4152175871700152</v>
      </c>
      <c r="C38" s="156">
        <f>+C36/C35</f>
        <v>1.381911018602836</v>
      </c>
      <c r="D38" s="156">
        <f t="shared" si="2"/>
        <v>1.5798537390894078</v>
      </c>
      <c r="E38" s="156">
        <f t="shared" si="2"/>
        <v>1.4158901158093187</v>
      </c>
      <c r="F38" s="156">
        <f t="shared" si="2"/>
        <v>1.2747633773779403</v>
      </c>
      <c r="G38" s="156">
        <f t="shared" si="2"/>
        <v>1.5890058402349292</v>
      </c>
      <c r="H38" s="156">
        <f t="shared" si="2"/>
        <v>1.5551306928432826</v>
      </c>
      <c r="I38" s="156">
        <f t="shared" si="2"/>
        <v>1.5878643709409455</v>
      </c>
      <c r="J38" s="156">
        <f t="shared" si="2"/>
        <v>1.3534811467306878</v>
      </c>
      <c r="K38" s="156">
        <f t="shared" si="2"/>
        <v>1.507076923076923</v>
      </c>
      <c r="L38" s="257">
        <f t="shared" si="2"/>
        <v>1.2923789112730391</v>
      </c>
      <c r="M38" s="156">
        <f t="shared" si="2"/>
        <v>0</v>
      </c>
      <c r="N38" s="156"/>
      <c r="O38" s="156">
        <f>+O36/O35</f>
        <v>1.4286543499864486</v>
      </c>
    </row>
    <row r="39" spans="1:15" ht="18.75" customHeight="1">
      <c r="A39" s="11" t="s">
        <v>99</v>
      </c>
      <c r="B39" s="156">
        <f>+B36/B34</f>
        <v>7.50298543109625</v>
      </c>
      <c r="C39" s="156">
        <f t="shared" ref="C39:M39" si="3">+C36/C34</f>
        <v>4.5078506259282838</v>
      </c>
      <c r="D39" s="156">
        <f t="shared" si="3"/>
        <v>2.8444916379081495</v>
      </c>
      <c r="E39" s="156">
        <f t="shared" si="3"/>
        <v>2.3361872315212562</v>
      </c>
      <c r="F39" s="156">
        <f t="shared" si="3"/>
        <v>1.8594510361419432</v>
      </c>
      <c r="G39" s="156">
        <f t="shared" si="3"/>
        <v>2.1827493994470379</v>
      </c>
      <c r="H39" s="156">
        <f t="shared" si="3"/>
        <v>1.7638034824260469</v>
      </c>
      <c r="I39" s="156">
        <f t="shared" si="3"/>
        <v>1.8452391399736727</v>
      </c>
      <c r="J39" s="156">
        <f t="shared" si="3"/>
        <v>1.5128991520837092</v>
      </c>
      <c r="K39" s="156">
        <f t="shared" si="3"/>
        <v>1.1970907497303129</v>
      </c>
      <c r="L39" s="257">
        <f t="shared" si="3"/>
        <v>1.7883698308382168</v>
      </c>
      <c r="M39" s="156">
        <f t="shared" si="3"/>
        <v>0</v>
      </c>
      <c r="N39" s="156"/>
      <c r="O39" s="156">
        <f>+O36/O34</f>
        <v>1.9501931537553221</v>
      </c>
    </row>
    <row r="40" spans="1:15" ht="21" customHeight="1">
      <c r="A40" s="11" t="s">
        <v>105</v>
      </c>
      <c r="B40" s="156">
        <f t="shared" ref="B40:L40" si="4">B36/B33</f>
        <v>1.4042733896562514</v>
      </c>
      <c r="C40" s="156">
        <f t="shared" si="4"/>
        <v>1.3909129595076761</v>
      </c>
      <c r="D40" s="156">
        <f t="shared" si="4"/>
        <v>1.7236431489881929</v>
      </c>
      <c r="E40" s="156">
        <f t="shared" si="4"/>
        <v>1.342469484687016</v>
      </c>
      <c r="F40" s="156">
        <f t="shared" si="4"/>
        <v>1.2916365984275893</v>
      </c>
      <c r="G40" s="156">
        <f t="shared" si="4"/>
        <v>1.3275077873032499</v>
      </c>
      <c r="H40" s="156">
        <f t="shared" si="4"/>
        <v>1.8726548003573638</v>
      </c>
      <c r="I40" s="156">
        <f t="shared" si="4"/>
        <v>1.9420430405467812</v>
      </c>
      <c r="J40" s="156">
        <f t="shared" si="4"/>
        <v>1.4772537103095962</v>
      </c>
      <c r="K40" s="156">
        <f t="shared" si="4"/>
        <v>1.4771729861269993</v>
      </c>
      <c r="L40" s="257">
        <f t="shared" si="4"/>
        <v>1.399023738376733</v>
      </c>
      <c r="M40" s="156"/>
      <c r="N40" s="156"/>
      <c r="O40" s="156">
        <f>O36/O33</f>
        <v>1.4717093951471241</v>
      </c>
    </row>
    <row r="41" spans="1:15" ht="15" customHeight="1">
      <c r="A41" s="159"/>
      <c r="B41" s="159"/>
      <c r="C41" s="159"/>
      <c r="D41" s="159"/>
      <c r="E41" s="159"/>
      <c r="F41" s="159"/>
      <c r="G41" s="159"/>
      <c r="H41" s="159"/>
      <c r="J41" s="159"/>
      <c r="L41" s="252" t="s">
        <v>123</v>
      </c>
    </row>
    <row r="42" spans="1:15" ht="14.25" customHeight="1">
      <c r="O42" s="245" t="s">
        <v>113</v>
      </c>
    </row>
  </sheetData>
  <phoneticPr fontId="3"/>
  <printOptions horizontalCentered="1"/>
  <pageMargins left="0.39370078740157483" right="0.39370078740157483" top="0.70866141732283472" bottom="0" header="0.51181102362204722" footer="0.51181102362204722"/>
  <pageSetup paperSize="9" scale="85" orientation="landscape" r:id="rId1"/>
  <headerFooter alignWithMargins="0">
    <oddHeader>&amp;R&amp;20資料２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20"/>
  <sheetViews>
    <sheetView view="pageBreakPreview" zoomScale="91" zoomScaleNormal="75" zoomScaleSheetLayoutView="91" workbookViewId="0">
      <selection activeCell="B2" sqref="B2"/>
    </sheetView>
  </sheetViews>
  <sheetFormatPr defaultRowHeight="13.5"/>
  <cols>
    <col min="1" max="1" width="1.5" style="66" customWidth="1"/>
    <col min="2" max="2" width="7.125" style="66" customWidth="1"/>
    <col min="3" max="4" width="10.5" style="67" customWidth="1"/>
    <col min="5" max="6" width="10.5" style="68" customWidth="1"/>
    <col min="7" max="8" width="10.5" style="67" customWidth="1"/>
    <col min="9" max="10" width="10.5" style="66" customWidth="1"/>
    <col min="11" max="12" width="10.5" style="67" customWidth="1"/>
    <col min="13" max="14" width="10.5" style="66" customWidth="1"/>
    <col min="15" max="15" width="10.5" style="67" customWidth="1"/>
    <col min="16" max="18" width="10.5" style="66" customWidth="1"/>
    <col min="19" max="19" width="10.25" style="66" hidden="1" customWidth="1"/>
    <col min="20" max="20" width="8" style="66" hidden="1" customWidth="1"/>
    <col min="21" max="16384" width="9" style="66"/>
  </cols>
  <sheetData>
    <row r="1" spans="2:20" ht="15" customHeight="1">
      <c r="R1" s="69"/>
      <c r="S1" s="70"/>
      <c r="T1" s="70"/>
    </row>
    <row r="2" spans="2:20" ht="30" customHeight="1">
      <c r="B2" s="162" t="s">
        <v>92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2:20" ht="15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2:20" ht="30" customHeight="1" thickBot="1">
      <c r="F4" s="72"/>
      <c r="R4" s="73" t="s">
        <v>0</v>
      </c>
    </row>
    <row r="5" spans="2:20" s="186" customFormat="1" ht="30" customHeight="1">
      <c r="B5" s="192"/>
      <c r="C5" s="193" t="s">
        <v>1</v>
      </c>
      <c r="D5" s="194"/>
      <c r="E5" s="194"/>
      <c r="F5" s="195"/>
      <c r="G5" s="196" t="s">
        <v>2</v>
      </c>
      <c r="H5" s="197"/>
      <c r="I5" s="197"/>
      <c r="J5" s="198"/>
      <c r="K5" s="196" t="s">
        <v>3</v>
      </c>
      <c r="L5" s="197"/>
      <c r="M5" s="197"/>
      <c r="N5" s="198"/>
      <c r="O5" s="196" t="s">
        <v>4</v>
      </c>
      <c r="P5" s="197"/>
      <c r="Q5" s="197"/>
      <c r="R5" s="198"/>
      <c r="S5" s="199" t="s">
        <v>5</v>
      </c>
      <c r="T5" s="200" t="s">
        <v>6</v>
      </c>
    </row>
    <row r="6" spans="2:20" s="186" customFormat="1" ht="30" customHeight="1" thickBot="1">
      <c r="B6" s="201"/>
      <c r="C6" s="202" t="s">
        <v>94</v>
      </c>
      <c r="D6" s="203" t="s">
        <v>93</v>
      </c>
      <c r="E6" s="204" t="s">
        <v>7</v>
      </c>
      <c r="F6" s="205" t="s">
        <v>8</v>
      </c>
      <c r="G6" s="202" t="s">
        <v>94</v>
      </c>
      <c r="H6" s="203" t="s">
        <v>93</v>
      </c>
      <c r="I6" s="204" t="s">
        <v>7</v>
      </c>
      <c r="J6" s="205" t="s">
        <v>8</v>
      </c>
      <c r="K6" s="202" t="s">
        <v>94</v>
      </c>
      <c r="L6" s="203" t="s">
        <v>93</v>
      </c>
      <c r="M6" s="204" t="s">
        <v>7</v>
      </c>
      <c r="N6" s="205" t="s">
        <v>8</v>
      </c>
      <c r="O6" s="202" t="s">
        <v>94</v>
      </c>
      <c r="P6" s="203" t="s">
        <v>93</v>
      </c>
      <c r="Q6" s="204" t="s">
        <v>7</v>
      </c>
      <c r="R6" s="205" t="s">
        <v>8</v>
      </c>
      <c r="S6" s="206"/>
      <c r="T6" s="207"/>
    </row>
    <row r="7" spans="2:20" s="186" customFormat="1" ht="30" customHeight="1">
      <c r="B7" s="187" t="s">
        <v>9</v>
      </c>
      <c r="C7" s="208">
        <v>674533</v>
      </c>
      <c r="D7" s="209">
        <v>642997</v>
      </c>
      <c r="E7" s="210">
        <f t="shared" ref="E7:E12" si="0">+C7/D7</f>
        <v>1.0490453299160027</v>
      </c>
      <c r="F7" s="182">
        <f t="shared" ref="F7:F12" si="1">+C7-D7</f>
        <v>31536</v>
      </c>
      <c r="G7" s="208">
        <v>46700</v>
      </c>
      <c r="H7" s="209">
        <v>44100</v>
      </c>
      <c r="I7" s="210">
        <f t="shared" ref="I7:I12" si="2">+G7/H7</f>
        <v>1.0589569160997732</v>
      </c>
      <c r="J7" s="182">
        <f t="shared" ref="J7:J12" si="3">+G7-H7</f>
        <v>2600</v>
      </c>
      <c r="K7" s="208">
        <v>63940</v>
      </c>
      <c r="L7" s="209">
        <v>67680</v>
      </c>
      <c r="M7" s="210">
        <f t="shared" ref="M7:M12" si="4">+K7/L7</f>
        <v>0.94473995271867617</v>
      </c>
      <c r="N7" s="182">
        <f t="shared" ref="N7:N12" si="5">+K7-L7</f>
        <v>-3740</v>
      </c>
      <c r="O7" s="211">
        <f t="shared" ref="O7:P10" si="6">+C7+G7+K7</f>
        <v>785173</v>
      </c>
      <c r="P7" s="209">
        <f t="shared" si="6"/>
        <v>754777</v>
      </c>
      <c r="Q7" s="210">
        <f t="shared" ref="Q7:Q12" si="7">+O7/P7</f>
        <v>1.0402714974091685</v>
      </c>
      <c r="R7" s="182">
        <f t="shared" ref="R7:R12" si="8">+O7-P7</f>
        <v>30396</v>
      </c>
      <c r="S7" s="191"/>
      <c r="T7" s="212"/>
    </row>
    <row r="8" spans="2:20" s="186" customFormat="1" ht="30" customHeight="1">
      <c r="B8" s="188" t="s">
        <v>10</v>
      </c>
      <c r="C8" s="213">
        <v>841652</v>
      </c>
      <c r="D8" s="214">
        <v>774961</v>
      </c>
      <c r="E8" s="215">
        <f t="shared" si="0"/>
        <v>1.0860572338478969</v>
      </c>
      <c r="F8" s="183">
        <f t="shared" si="1"/>
        <v>66691</v>
      </c>
      <c r="G8" s="216">
        <v>74200</v>
      </c>
      <c r="H8" s="214">
        <v>69100</v>
      </c>
      <c r="I8" s="215">
        <f t="shared" si="2"/>
        <v>1.0738060781476122</v>
      </c>
      <c r="J8" s="183">
        <f t="shared" si="3"/>
        <v>5100</v>
      </c>
      <c r="K8" s="216">
        <v>74157</v>
      </c>
      <c r="L8" s="214">
        <v>76482</v>
      </c>
      <c r="M8" s="215">
        <f t="shared" si="4"/>
        <v>0.9696006903585157</v>
      </c>
      <c r="N8" s="183">
        <f t="shared" si="5"/>
        <v>-2325</v>
      </c>
      <c r="O8" s="217">
        <f t="shared" si="6"/>
        <v>990009</v>
      </c>
      <c r="P8" s="214">
        <f t="shared" si="6"/>
        <v>920543</v>
      </c>
      <c r="Q8" s="215">
        <f t="shared" si="7"/>
        <v>1.0754619827645204</v>
      </c>
      <c r="R8" s="183">
        <f t="shared" si="8"/>
        <v>69466</v>
      </c>
      <c r="S8" s="191"/>
      <c r="T8" s="212"/>
    </row>
    <row r="9" spans="2:20" s="186" customFormat="1" ht="30" customHeight="1">
      <c r="B9" s="188" t="s">
        <v>11</v>
      </c>
      <c r="C9" s="213">
        <v>932321</v>
      </c>
      <c r="D9" s="214">
        <v>870347</v>
      </c>
      <c r="E9" s="215">
        <f t="shared" si="0"/>
        <v>1.0712060821718234</v>
      </c>
      <c r="F9" s="183">
        <f t="shared" si="1"/>
        <v>61974</v>
      </c>
      <c r="G9" s="213">
        <v>72100</v>
      </c>
      <c r="H9" s="214">
        <v>71400</v>
      </c>
      <c r="I9" s="215">
        <f t="shared" si="2"/>
        <v>1.0098039215686274</v>
      </c>
      <c r="J9" s="183">
        <f t="shared" si="3"/>
        <v>700</v>
      </c>
      <c r="K9" s="213">
        <v>73794</v>
      </c>
      <c r="L9" s="214">
        <v>74820</v>
      </c>
      <c r="M9" s="215">
        <f t="shared" si="4"/>
        <v>0.98628708901363271</v>
      </c>
      <c r="N9" s="183">
        <f t="shared" si="5"/>
        <v>-1026</v>
      </c>
      <c r="O9" s="217">
        <f t="shared" si="6"/>
        <v>1078215</v>
      </c>
      <c r="P9" s="214">
        <f t="shared" si="6"/>
        <v>1016567</v>
      </c>
      <c r="Q9" s="215">
        <f t="shared" si="7"/>
        <v>1.06064332208305</v>
      </c>
      <c r="R9" s="183">
        <f t="shared" si="8"/>
        <v>61648</v>
      </c>
      <c r="S9" s="191"/>
      <c r="T9" s="212"/>
    </row>
    <row r="10" spans="2:20" s="186" customFormat="1" ht="30" customHeight="1">
      <c r="B10" s="188" t="s">
        <v>12</v>
      </c>
      <c r="C10" s="213">
        <v>994339</v>
      </c>
      <c r="D10" s="214">
        <v>944478</v>
      </c>
      <c r="E10" s="215">
        <f t="shared" si="0"/>
        <v>1.052792124326877</v>
      </c>
      <c r="F10" s="183">
        <f t="shared" si="1"/>
        <v>49861</v>
      </c>
      <c r="G10" s="213">
        <v>80600</v>
      </c>
      <c r="H10" s="214">
        <v>74400</v>
      </c>
      <c r="I10" s="215">
        <f t="shared" si="2"/>
        <v>1.0833333333333333</v>
      </c>
      <c r="J10" s="183">
        <f t="shared" si="3"/>
        <v>6200</v>
      </c>
      <c r="K10" s="213">
        <v>109339</v>
      </c>
      <c r="L10" s="214">
        <v>107826</v>
      </c>
      <c r="M10" s="215">
        <f t="shared" si="4"/>
        <v>1.0140318661547307</v>
      </c>
      <c r="N10" s="183">
        <f t="shared" si="5"/>
        <v>1513</v>
      </c>
      <c r="O10" s="217">
        <f t="shared" si="6"/>
        <v>1184278</v>
      </c>
      <c r="P10" s="214">
        <f t="shared" si="6"/>
        <v>1126704</v>
      </c>
      <c r="Q10" s="215">
        <f t="shared" si="7"/>
        <v>1.0510994901944077</v>
      </c>
      <c r="R10" s="183">
        <f t="shared" si="8"/>
        <v>57574</v>
      </c>
      <c r="S10" s="191"/>
      <c r="T10" s="212"/>
    </row>
    <row r="11" spans="2:20" s="186" customFormat="1" ht="30" customHeight="1">
      <c r="B11" s="188" t="s">
        <v>13</v>
      </c>
      <c r="C11" s="213">
        <v>1150202</v>
      </c>
      <c r="D11" s="214">
        <v>1104925</v>
      </c>
      <c r="E11" s="215">
        <f t="shared" si="0"/>
        <v>1.0409774419078217</v>
      </c>
      <c r="F11" s="183">
        <f t="shared" si="1"/>
        <v>45277</v>
      </c>
      <c r="G11" s="213">
        <v>103800</v>
      </c>
      <c r="H11" s="214">
        <v>114500</v>
      </c>
      <c r="I11" s="215">
        <f t="shared" si="2"/>
        <v>0.90655021834061134</v>
      </c>
      <c r="J11" s="183">
        <f t="shared" si="3"/>
        <v>-10700</v>
      </c>
      <c r="K11" s="213">
        <v>175189</v>
      </c>
      <c r="L11" s="214">
        <v>169536</v>
      </c>
      <c r="M11" s="215">
        <f t="shared" si="4"/>
        <v>1.0333439505473763</v>
      </c>
      <c r="N11" s="183">
        <f t="shared" si="5"/>
        <v>5653</v>
      </c>
      <c r="O11" s="217">
        <f t="shared" ref="O11:P13" si="9">+C11+G11+K11</f>
        <v>1429191</v>
      </c>
      <c r="P11" s="214">
        <f t="shared" si="9"/>
        <v>1388961</v>
      </c>
      <c r="Q11" s="215">
        <f t="shared" si="7"/>
        <v>1.0289640961841262</v>
      </c>
      <c r="R11" s="183">
        <f t="shared" si="8"/>
        <v>40230</v>
      </c>
      <c r="S11" s="191"/>
      <c r="T11" s="212"/>
    </row>
    <row r="12" spans="2:20" s="186" customFormat="1" ht="30" customHeight="1">
      <c r="B12" s="189" t="s">
        <v>14</v>
      </c>
      <c r="C12" s="218">
        <v>1064156</v>
      </c>
      <c r="D12" s="219">
        <v>1008947</v>
      </c>
      <c r="E12" s="215">
        <f t="shared" si="0"/>
        <v>1.0547194253018246</v>
      </c>
      <c r="F12" s="183">
        <f t="shared" si="1"/>
        <v>55209</v>
      </c>
      <c r="G12" s="218">
        <v>71700</v>
      </c>
      <c r="H12" s="219">
        <v>77000</v>
      </c>
      <c r="I12" s="215">
        <f t="shared" si="2"/>
        <v>0.9311688311688312</v>
      </c>
      <c r="J12" s="183">
        <f t="shared" si="3"/>
        <v>-5300</v>
      </c>
      <c r="K12" s="218">
        <v>83585</v>
      </c>
      <c r="L12" s="219">
        <v>84108</v>
      </c>
      <c r="M12" s="215">
        <f t="shared" si="4"/>
        <v>0.9937818043467922</v>
      </c>
      <c r="N12" s="183">
        <f t="shared" si="5"/>
        <v>-523</v>
      </c>
      <c r="O12" s="217">
        <f t="shared" si="9"/>
        <v>1219441</v>
      </c>
      <c r="P12" s="214">
        <f t="shared" si="9"/>
        <v>1170055</v>
      </c>
      <c r="Q12" s="215">
        <f t="shared" si="7"/>
        <v>1.0422082722607058</v>
      </c>
      <c r="R12" s="183">
        <f t="shared" si="8"/>
        <v>49386</v>
      </c>
      <c r="S12" s="191"/>
      <c r="T12" s="212"/>
    </row>
    <row r="13" spans="2:20" s="186" customFormat="1" ht="30" customHeight="1">
      <c r="B13" s="188" t="s">
        <v>15</v>
      </c>
      <c r="C13" s="218">
        <v>985126</v>
      </c>
      <c r="D13" s="219">
        <v>944115</v>
      </c>
      <c r="E13" s="215">
        <f t="shared" ref="E13:E19" si="10">+C13/D13</f>
        <v>1.043438564157968</v>
      </c>
      <c r="F13" s="183">
        <f t="shared" ref="F13:F19" si="11">+C13-D13</f>
        <v>41011</v>
      </c>
      <c r="G13" s="220">
        <v>63300</v>
      </c>
      <c r="H13" s="219">
        <v>62300</v>
      </c>
      <c r="I13" s="215">
        <f t="shared" ref="I13:I19" si="12">+G13/H13</f>
        <v>1.0160513643659712</v>
      </c>
      <c r="J13" s="183">
        <f t="shared" ref="J13:J19" si="13">+G13-H13</f>
        <v>1000</v>
      </c>
      <c r="K13" s="218">
        <v>63940</v>
      </c>
      <c r="L13" s="221">
        <v>65068</v>
      </c>
      <c r="M13" s="215">
        <f t="shared" ref="M13:M19" si="14">+K13/L13</f>
        <v>0.98266428966619535</v>
      </c>
      <c r="N13" s="183">
        <f t="shared" ref="N13:N19" si="15">+K13-L13</f>
        <v>-1128</v>
      </c>
      <c r="O13" s="217">
        <f t="shared" si="9"/>
        <v>1112366</v>
      </c>
      <c r="P13" s="214">
        <f t="shared" si="9"/>
        <v>1071483</v>
      </c>
      <c r="Q13" s="215">
        <f t="shared" ref="Q13:Q19" si="16">+O13/P13</f>
        <v>1.0381555283658257</v>
      </c>
      <c r="R13" s="183">
        <f t="shared" ref="R13:R19" si="17">+O13-P13</f>
        <v>40883</v>
      </c>
      <c r="S13" s="191"/>
      <c r="T13" s="212"/>
    </row>
    <row r="14" spans="2:20" s="186" customFormat="1" ht="30" customHeight="1">
      <c r="B14" s="188" t="s">
        <v>16</v>
      </c>
      <c r="C14" s="213">
        <v>809765</v>
      </c>
      <c r="D14" s="214">
        <v>767383</v>
      </c>
      <c r="E14" s="215">
        <f t="shared" si="10"/>
        <v>1.0552292662203879</v>
      </c>
      <c r="F14" s="183">
        <f t="shared" si="11"/>
        <v>42382</v>
      </c>
      <c r="G14" s="220">
        <v>49300</v>
      </c>
      <c r="H14" s="219">
        <v>49800</v>
      </c>
      <c r="I14" s="215">
        <f t="shared" si="12"/>
        <v>0.98995983935742971</v>
      </c>
      <c r="J14" s="183">
        <f t="shared" si="13"/>
        <v>-500</v>
      </c>
      <c r="K14" s="218">
        <v>48294</v>
      </c>
      <c r="L14" s="221">
        <v>48601</v>
      </c>
      <c r="M14" s="215">
        <f t="shared" si="14"/>
        <v>0.99368325754614106</v>
      </c>
      <c r="N14" s="183">
        <f t="shared" si="15"/>
        <v>-307</v>
      </c>
      <c r="O14" s="217">
        <f t="shared" ref="O14:P18" si="18">+C14+G14+K14</f>
        <v>907359</v>
      </c>
      <c r="P14" s="214">
        <f t="shared" si="18"/>
        <v>865784</v>
      </c>
      <c r="Q14" s="215">
        <f t="shared" si="16"/>
        <v>1.0480200604307772</v>
      </c>
      <c r="R14" s="183">
        <f t="shared" si="17"/>
        <v>41575</v>
      </c>
      <c r="S14" s="191"/>
      <c r="T14" s="212"/>
    </row>
    <row r="15" spans="2:20" s="186" customFormat="1" ht="30" customHeight="1">
      <c r="B15" s="188" t="s">
        <v>17</v>
      </c>
      <c r="C15" s="213">
        <v>812543</v>
      </c>
      <c r="D15" s="214">
        <v>777120</v>
      </c>
      <c r="E15" s="215">
        <f t="shared" si="10"/>
        <v>1.0455824068354951</v>
      </c>
      <c r="F15" s="183">
        <f t="shared" si="11"/>
        <v>35423</v>
      </c>
      <c r="G15" s="213">
        <v>56600</v>
      </c>
      <c r="H15" s="214">
        <v>58100</v>
      </c>
      <c r="I15" s="215">
        <f t="shared" si="12"/>
        <v>0.97418244406196208</v>
      </c>
      <c r="J15" s="183">
        <f t="shared" si="13"/>
        <v>-1500</v>
      </c>
      <c r="K15" s="213">
        <v>57292</v>
      </c>
      <c r="L15" s="214">
        <v>58877</v>
      </c>
      <c r="M15" s="215">
        <f t="shared" si="14"/>
        <v>0.97307947076107815</v>
      </c>
      <c r="N15" s="183">
        <f t="shared" si="15"/>
        <v>-1585</v>
      </c>
      <c r="O15" s="217">
        <f t="shared" si="18"/>
        <v>926435</v>
      </c>
      <c r="P15" s="214">
        <f t="shared" si="18"/>
        <v>894097</v>
      </c>
      <c r="Q15" s="215">
        <f t="shared" si="16"/>
        <v>1.0361683352030038</v>
      </c>
      <c r="R15" s="183">
        <f t="shared" si="17"/>
        <v>32338</v>
      </c>
      <c r="S15" s="191"/>
      <c r="T15" s="212"/>
    </row>
    <row r="16" spans="2:20" s="186" customFormat="1" ht="30" customHeight="1">
      <c r="B16" s="188" t="s">
        <v>18</v>
      </c>
      <c r="C16" s="213">
        <v>760445</v>
      </c>
      <c r="D16" s="214">
        <v>695437</v>
      </c>
      <c r="E16" s="215">
        <f t="shared" si="10"/>
        <v>1.0934779138872393</v>
      </c>
      <c r="F16" s="183">
        <f t="shared" si="11"/>
        <v>65008</v>
      </c>
      <c r="G16" s="213">
        <v>44500</v>
      </c>
      <c r="H16" s="214">
        <v>44500</v>
      </c>
      <c r="I16" s="215">
        <f t="shared" si="12"/>
        <v>1</v>
      </c>
      <c r="J16" s="183">
        <f t="shared" si="13"/>
        <v>0</v>
      </c>
      <c r="K16" s="213">
        <v>40364</v>
      </c>
      <c r="L16" s="214">
        <v>38565</v>
      </c>
      <c r="M16" s="215">
        <f t="shared" si="14"/>
        <v>1.0466485154933229</v>
      </c>
      <c r="N16" s="183">
        <f t="shared" si="15"/>
        <v>1799</v>
      </c>
      <c r="O16" s="217">
        <f t="shared" si="18"/>
        <v>845309</v>
      </c>
      <c r="P16" s="214">
        <f t="shared" si="18"/>
        <v>778502</v>
      </c>
      <c r="Q16" s="215">
        <f t="shared" si="16"/>
        <v>1.0858148084397985</v>
      </c>
      <c r="R16" s="183">
        <f t="shared" si="17"/>
        <v>66807</v>
      </c>
      <c r="S16" s="191"/>
      <c r="T16" s="212"/>
    </row>
    <row r="17" spans="2:20" s="186" customFormat="1" ht="30" customHeight="1">
      <c r="B17" s="188" t="s">
        <v>19</v>
      </c>
      <c r="C17" s="216">
        <v>752607</v>
      </c>
      <c r="D17" s="214">
        <v>747696</v>
      </c>
      <c r="E17" s="215">
        <f t="shared" si="10"/>
        <v>1.0065681774410991</v>
      </c>
      <c r="F17" s="183">
        <f t="shared" si="11"/>
        <v>4911</v>
      </c>
      <c r="G17" s="213">
        <v>40100</v>
      </c>
      <c r="H17" s="214">
        <v>39800</v>
      </c>
      <c r="I17" s="215">
        <f t="shared" si="12"/>
        <v>1.0075376884422111</v>
      </c>
      <c r="J17" s="183">
        <f t="shared" si="13"/>
        <v>300</v>
      </c>
      <c r="K17" s="213">
        <v>34916</v>
      </c>
      <c r="L17" s="214">
        <v>36796</v>
      </c>
      <c r="M17" s="215">
        <f t="shared" si="14"/>
        <v>0.9489074899445592</v>
      </c>
      <c r="N17" s="183">
        <f t="shared" si="15"/>
        <v>-1880</v>
      </c>
      <c r="O17" s="214">
        <f t="shared" si="18"/>
        <v>827623</v>
      </c>
      <c r="P17" s="214">
        <f t="shared" si="18"/>
        <v>824292</v>
      </c>
      <c r="Q17" s="215">
        <f t="shared" si="16"/>
        <v>1.0040410437078122</v>
      </c>
      <c r="R17" s="183">
        <f t="shared" si="17"/>
        <v>3331</v>
      </c>
      <c r="S17" s="191"/>
      <c r="T17" s="212"/>
    </row>
    <row r="18" spans="2:20" s="186" customFormat="1" ht="30" customHeight="1" thickBot="1">
      <c r="B18" s="190" t="s">
        <v>20</v>
      </c>
      <c r="C18" s="222">
        <v>868984</v>
      </c>
      <c r="D18" s="223">
        <v>810381</v>
      </c>
      <c r="E18" s="224">
        <f t="shared" si="10"/>
        <v>1.0723153677097563</v>
      </c>
      <c r="F18" s="225">
        <f t="shared" si="11"/>
        <v>58603</v>
      </c>
      <c r="G18" s="222">
        <v>53500</v>
      </c>
      <c r="H18" s="223">
        <v>49400</v>
      </c>
      <c r="I18" s="224">
        <f t="shared" si="12"/>
        <v>1.082995951417004</v>
      </c>
      <c r="J18" s="225">
        <f t="shared" si="13"/>
        <v>4100</v>
      </c>
      <c r="K18" s="222">
        <v>53656</v>
      </c>
      <c r="L18" s="223">
        <v>53936</v>
      </c>
      <c r="M18" s="224">
        <f t="shared" si="14"/>
        <v>0.99480866211806585</v>
      </c>
      <c r="N18" s="225">
        <f t="shared" si="15"/>
        <v>-280</v>
      </c>
      <c r="O18" s="223">
        <f t="shared" si="18"/>
        <v>976140</v>
      </c>
      <c r="P18" s="223">
        <f t="shared" si="18"/>
        <v>913717</v>
      </c>
      <c r="Q18" s="224">
        <f t="shared" si="16"/>
        <v>1.0683176519644486</v>
      </c>
      <c r="R18" s="184">
        <f t="shared" si="17"/>
        <v>62423</v>
      </c>
      <c r="S18" s="191"/>
      <c r="T18" s="212"/>
    </row>
    <row r="19" spans="2:20" s="186" customFormat="1" ht="30" customHeight="1" thickBot="1">
      <c r="B19" s="226" t="s">
        <v>21</v>
      </c>
      <c r="C19" s="181">
        <f>SUM(C7:C18)</f>
        <v>10646673</v>
      </c>
      <c r="D19" s="181">
        <f>SUM(D7:D18)</f>
        <v>10088787</v>
      </c>
      <c r="E19" s="227">
        <f t="shared" si="10"/>
        <v>1.0552976289419134</v>
      </c>
      <c r="F19" s="185">
        <f t="shared" si="11"/>
        <v>557886</v>
      </c>
      <c r="G19" s="181">
        <f t="shared" ref="G19:P19" si="19">SUM(G7:G18)</f>
        <v>756400</v>
      </c>
      <c r="H19" s="181">
        <f t="shared" si="19"/>
        <v>754400</v>
      </c>
      <c r="I19" s="227">
        <f t="shared" si="12"/>
        <v>1.0026511134676563</v>
      </c>
      <c r="J19" s="185">
        <f t="shared" si="13"/>
        <v>2000</v>
      </c>
      <c r="K19" s="181">
        <f t="shared" si="19"/>
        <v>878466</v>
      </c>
      <c r="L19" s="181">
        <f t="shared" si="19"/>
        <v>882295</v>
      </c>
      <c r="M19" s="227">
        <f t="shared" si="14"/>
        <v>0.99566018168526405</v>
      </c>
      <c r="N19" s="185">
        <f t="shared" si="15"/>
        <v>-3829</v>
      </c>
      <c r="O19" s="181">
        <f t="shared" si="19"/>
        <v>12281539</v>
      </c>
      <c r="P19" s="181">
        <f t="shared" si="19"/>
        <v>11725482</v>
      </c>
      <c r="Q19" s="227">
        <f t="shared" si="16"/>
        <v>1.0474229545531688</v>
      </c>
      <c r="R19" s="185">
        <f t="shared" si="17"/>
        <v>556057</v>
      </c>
      <c r="S19" s="228"/>
      <c r="T19" s="229"/>
    </row>
    <row r="20" spans="2:20" ht="14.25">
      <c r="B20" s="75"/>
      <c r="C20" s="242" t="s">
        <v>110</v>
      </c>
      <c r="D20" s="76"/>
      <c r="E20" s="76"/>
      <c r="F20" s="76"/>
      <c r="G20" s="76"/>
      <c r="H20" s="76"/>
      <c r="I20" s="76"/>
      <c r="M20" s="74"/>
      <c r="N20" s="74"/>
    </row>
  </sheetData>
  <phoneticPr fontId="3"/>
  <pageMargins left="0.6" right="0.47" top="1.19" bottom="0.78" header="0.84" footer="0.51200000000000001"/>
  <pageSetup paperSize="9" scale="78" orientation="landscape" r:id="rId1"/>
  <headerFooter alignWithMargins="0">
    <oddHeader>&amp;R&amp;20資料２－１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28"/>
  <sheetViews>
    <sheetView view="pageBreakPreview" zoomScale="95" zoomScaleNormal="75" zoomScaleSheetLayoutView="95" workbookViewId="0">
      <selection activeCell="B2" sqref="B2"/>
    </sheetView>
  </sheetViews>
  <sheetFormatPr defaultRowHeight="13.5"/>
  <cols>
    <col min="1" max="15" width="11" style="77" customWidth="1"/>
    <col min="16" max="16384" width="9" style="77"/>
  </cols>
  <sheetData>
    <row r="1" spans="1:17" ht="24">
      <c r="A1" s="163" t="s">
        <v>109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7" ht="24" customHeight="1" thickBo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 t="s">
        <v>112</v>
      </c>
    </row>
    <row r="3" spans="1:17" ht="24" customHeight="1" thickBot="1">
      <c r="A3" s="164"/>
      <c r="B3" s="165"/>
      <c r="C3" s="80" t="s">
        <v>22</v>
      </c>
      <c r="D3" s="80" t="s">
        <v>23</v>
      </c>
      <c r="E3" s="80" t="s">
        <v>24</v>
      </c>
      <c r="F3" s="80" t="s">
        <v>25</v>
      </c>
      <c r="G3" s="80" t="s">
        <v>26</v>
      </c>
      <c r="H3" s="81" t="s">
        <v>27</v>
      </c>
      <c r="I3" s="80" t="s">
        <v>28</v>
      </c>
      <c r="J3" s="80" t="s">
        <v>29</v>
      </c>
      <c r="K3" s="80" t="s">
        <v>30</v>
      </c>
      <c r="L3" s="80" t="s">
        <v>31</v>
      </c>
      <c r="M3" s="80" t="s">
        <v>32</v>
      </c>
      <c r="N3" s="81" t="s">
        <v>33</v>
      </c>
      <c r="O3" s="82" t="s">
        <v>34</v>
      </c>
    </row>
    <row r="4" spans="1:17" ht="24" customHeight="1">
      <c r="A4" s="83"/>
      <c r="B4" s="84" t="s">
        <v>95</v>
      </c>
      <c r="C4" s="85">
        <v>477260</v>
      </c>
      <c r="D4" s="86">
        <v>572397</v>
      </c>
      <c r="E4" s="86">
        <v>639666</v>
      </c>
      <c r="F4" s="86">
        <v>674277</v>
      </c>
      <c r="G4" s="86">
        <v>788222</v>
      </c>
      <c r="H4" s="87">
        <v>737693</v>
      </c>
      <c r="I4" s="86">
        <v>678380</v>
      </c>
      <c r="J4" s="86">
        <v>562530</v>
      </c>
      <c r="K4" s="86">
        <v>577319</v>
      </c>
      <c r="L4" s="86">
        <v>522854</v>
      </c>
      <c r="M4" s="86">
        <v>524967</v>
      </c>
      <c r="N4" s="87">
        <v>610162</v>
      </c>
      <c r="O4" s="88">
        <f>SUM(C4:N4)</f>
        <v>7365727</v>
      </c>
    </row>
    <row r="5" spans="1:17" ht="24" customHeight="1">
      <c r="A5" s="89" t="s">
        <v>35</v>
      </c>
      <c r="B5" s="84" t="s">
        <v>100</v>
      </c>
      <c r="C5" s="90">
        <v>455094</v>
      </c>
      <c r="D5" s="91">
        <v>534754</v>
      </c>
      <c r="E5" s="91">
        <v>601160</v>
      </c>
      <c r="F5" s="91">
        <v>651602</v>
      </c>
      <c r="G5" s="91">
        <v>761741</v>
      </c>
      <c r="H5" s="92">
        <v>707457</v>
      </c>
      <c r="I5" s="91">
        <v>648461</v>
      </c>
      <c r="J5" s="91">
        <v>535564</v>
      </c>
      <c r="K5" s="91">
        <v>548656</v>
      </c>
      <c r="L5" s="91">
        <v>473352</v>
      </c>
      <c r="M5" s="91">
        <v>526616</v>
      </c>
      <c r="N5" s="92">
        <v>571047</v>
      </c>
      <c r="O5" s="93">
        <f>SUM(C5:N5)</f>
        <v>7015504</v>
      </c>
    </row>
    <row r="6" spans="1:17" ht="24" customHeight="1">
      <c r="A6" s="94"/>
      <c r="B6" s="84" t="s">
        <v>7</v>
      </c>
      <c r="C6" s="95">
        <f t="shared" ref="C6:L6" si="0">C4/C5</f>
        <v>1.0487064210910273</v>
      </c>
      <c r="D6" s="96">
        <f t="shared" si="0"/>
        <v>1.0703931153390156</v>
      </c>
      <c r="E6" s="96">
        <f t="shared" si="0"/>
        <v>1.0640528311930268</v>
      </c>
      <c r="F6" s="96">
        <f t="shared" si="0"/>
        <v>1.0347988496045133</v>
      </c>
      <c r="G6" s="96">
        <f t="shared" si="0"/>
        <v>1.0347637845409399</v>
      </c>
      <c r="H6" s="96">
        <f t="shared" si="0"/>
        <v>1.0427389933239759</v>
      </c>
      <c r="I6" s="96">
        <f t="shared" si="0"/>
        <v>1.0461384724756</v>
      </c>
      <c r="J6" s="96">
        <f t="shared" si="0"/>
        <v>1.0503506583713618</v>
      </c>
      <c r="K6" s="96">
        <f t="shared" si="0"/>
        <v>1.0522422064098451</v>
      </c>
      <c r="L6" s="96">
        <f t="shared" si="0"/>
        <v>1.1045775659551453</v>
      </c>
      <c r="M6" s="96">
        <f>M4/M5</f>
        <v>0.99686868610144774</v>
      </c>
      <c r="N6" s="97">
        <f>N4/N5</f>
        <v>1.0684969888643141</v>
      </c>
      <c r="O6" s="98">
        <f>+O4/O5</f>
        <v>1.0499212886201761</v>
      </c>
    </row>
    <row r="7" spans="1:17" ht="24" customHeight="1">
      <c r="A7" s="83"/>
      <c r="B7" s="84" t="str">
        <f>B4</f>
        <v>25年度</v>
      </c>
      <c r="C7" s="90">
        <v>75744</v>
      </c>
      <c r="D7" s="91">
        <v>106381</v>
      </c>
      <c r="E7" s="91">
        <v>116618</v>
      </c>
      <c r="F7" s="91">
        <v>127692</v>
      </c>
      <c r="G7" s="91">
        <v>148999</v>
      </c>
      <c r="H7" s="92">
        <v>122913</v>
      </c>
      <c r="I7" s="91">
        <v>119758</v>
      </c>
      <c r="J7" s="91">
        <v>94306</v>
      </c>
      <c r="K7" s="91">
        <v>98136</v>
      </c>
      <c r="L7" s="91">
        <v>106379</v>
      </c>
      <c r="M7" s="91">
        <v>94640</v>
      </c>
      <c r="N7" s="91">
        <v>106606</v>
      </c>
      <c r="O7" s="93">
        <f>SUM(C7:N7)</f>
        <v>1318172</v>
      </c>
      <c r="Q7" s="99"/>
    </row>
    <row r="8" spans="1:17" ht="24" customHeight="1">
      <c r="A8" s="89" t="s">
        <v>36</v>
      </c>
      <c r="B8" s="84" t="str">
        <f>B5</f>
        <v>24年度</v>
      </c>
      <c r="C8" s="90">
        <v>86595</v>
      </c>
      <c r="D8" s="91">
        <v>104786</v>
      </c>
      <c r="E8" s="91">
        <v>113546</v>
      </c>
      <c r="F8" s="91">
        <v>125138</v>
      </c>
      <c r="G8" s="91">
        <v>150748</v>
      </c>
      <c r="H8" s="92">
        <v>127961</v>
      </c>
      <c r="I8" s="91">
        <v>130012</v>
      </c>
      <c r="J8" s="91">
        <v>101473</v>
      </c>
      <c r="K8" s="91">
        <v>102351</v>
      </c>
      <c r="L8" s="91">
        <v>107742</v>
      </c>
      <c r="M8" s="91">
        <v>99179</v>
      </c>
      <c r="N8" s="91">
        <v>107947</v>
      </c>
      <c r="O8" s="93">
        <f>SUM(C8:N8)</f>
        <v>1357478</v>
      </c>
    </row>
    <row r="9" spans="1:17" ht="24" customHeight="1">
      <c r="A9" s="94"/>
      <c r="B9" s="84" t="s">
        <v>7</v>
      </c>
      <c r="C9" s="95">
        <f t="shared" ref="C9:M9" si="1">C7/C8</f>
        <v>0.87469253421098214</v>
      </c>
      <c r="D9" s="96">
        <f t="shared" si="1"/>
        <v>1.0152214990552173</v>
      </c>
      <c r="E9" s="96">
        <f t="shared" si="1"/>
        <v>1.0270551142268332</v>
      </c>
      <c r="F9" s="96">
        <f t="shared" si="1"/>
        <v>1.0204094679473861</v>
      </c>
      <c r="G9" s="96">
        <f t="shared" si="1"/>
        <v>0.98839785602462382</v>
      </c>
      <c r="H9" s="96">
        <f t="shared" si="1"/>
        <v>0.96055048022444334</v>
      </c>
      <c r="I9" s="96">
        <f t="shared" si="1"/>
        <v>0.92113035719779712</v>
      </c>
      <c r="J9" s="96">
        <f t="shared" si="1"/>
        <v>0.92937037438530445</v>
      </c>
      <c r="K9" s="96">
        <f t="shared" si="1"/>
        <v>0.9588181844828092</v>
      </c>
      <c r="L9" s="96">
        <f t="shared" si="1"/>
        <v>0.98734940877280908</v>
      </c>
      <c r="M9" s="96">
        <f t="shared" si="1"/>
        <v>0.95423426330170702</v>
      </c>
      <c r="N9" s="97">
        <f>N7/N8</f>
        <v>0.98757723697740563</v>
      </c>
      <c r="O9" s="98">
        <f>+O7/O8</f>
        <v>0.97104483461242097</v>
      </c>
    </row>
    <row r="10" spans="1:17" ht="24" customHeight="1">
      <c r="A10" s="83"/>
      <c r="B10" s="84" t="str">
        <f>B7</f>
        <v>25年度</v>
      </c>
      <c r="C10" s="90">
        <v>45313</v>
      </c>
      <c r="D10" s="91">
        <v>64356</v>
      </c>
      <c r="E10" s="91">
        <v>68979</v>
      </c>
      <c r="F10" s="91">
        <v>76328</v>
      </c>
      <c r="G10" s="91">
        <v>90673</v>
      </c>
      <c r="H10" s="92">
        <v>79844</v>
      </c>
      <c r="I10" s="91">
        <v>73027</v>
      </c>
      <c r="J10" s="91">
        <v>55548</v>
      </c>
      <c r="K10" s="91">
        <v>53199</v>
      </c>
      <c r="L10" s="91">
        <v>47021</v>
      </c>
      <c r="M10" s="91">
        <v>52597</v>
      </c>
      <c r="N10" s="91">
        <v>57086</v>
      </c>
      <c r="O10" s="93">
        <f>SUM(C10:N10)</f>
        <v>763971</v>
      </c>
    </row>
    <row r="11" spans="1:17" ht="24" customHeight="1">
      <c r="A11" s="89" t="s">
        <v>37</v>
      </c>
      <c r="B11" s="84" t="str">
        <f>B8</f>
        <v>24年度</v>
      </c>
      <c r="C11" s="90">
        <v>40595</v>
      </c>
      <c r="D11" s="91">
        <v>54471</v>
      </c>
      <c r="E11" s="91">
        <v>62537</v>
      </c>
      <c r="F11" s="91">
        <v>68919</v>
      </c>
      <c r="G11" s="91">
        <v>79014</v>
      </c>
      <c r="H11" s="92">
        <v>72438</v>
      </c>
      <c r="I11" s="91">
        <v>69249</v>
      </c>
      <c r="J11" s="91">
        <v>48630</v>
      </c>
      <c r="K11" s="91">
        <v>48619</v>
      </c>
      <c r="L11" s="91">
        <v>40186</v>
      </c>
      <c r="M11" s="91">
        <v>47252</v>
      </c>
      <c r="N11" s="91">
        <v>49576</v>
      </c>
      <c r="O11" s="93">
        <f>SUM(C11:N11)</f>
        <v>681486</v>
      </c>
    </row>
    <row r="12" spans="1:17" ht="24" customHeight="1">
      <c r="A12" s="94"/>
      <c r="B12" s="84" t="s">
        <v>7</v>
      </c>
      <c r="C12" s="95">
        <f t="shared" ref="C12:M12" si="2">C10/C11</f>
        <v>1.1162212095085602</v>
      </c>
      <c r="D12" s="96">
        <f t="shared" si="2"/>
        <v>1.1814727102494906</v>
      </c>
      <c r="E12" s="96">
        <f t="shared" si="2"/>
        <v>1.1030110174776533</v>
      </c>
      <c r="F12" s="96">
        <f t="shared" si="2"/>
        <v>1.1075030107807717</v>
      </c>
      <c r="G12" s="96">
        <f t="shared" si="2"/>
        <v>1.147556129293543</v>
      </c>
      <c r="H12" s="96">
        <f t="shared" si="2"/>
        <v>1.1022391562439604</v>
      </c>
      <c r="I12" s="96">
        <f t="shared" si="2"/>
        <v>1.0545567445017257</v>
      </c>
      <c r="J12" s="96">
        <f t="shared" si="2"/>
        <v>1.1422578655151141</v>
      </c>
      <c r="K12" s="96">
        <f t="shared" si="2"/>
        <v>1.0942018552417778</v>
      </c>
      <c r="L12" s="96">
        <f t="shared" si="2"/>
        <v>1.1700841088936444</v>
      </c>
      <c r="M12" s="96">
        <f t="shared" si="2"/>
        <v>1.1131169051045458</v>
      </c>
      <c r="N12" s="97">
        <f>N10/N11</f>
        <v>1.1514845893174117</v>
      </c>
      <c r="O12" s="98">
        <f>+O10/O11</f>
        <v>1.1210369692113997</v>
      </c>
    </row>
    <row r="13" spans="1:17" ht="24" customHeight="1">
      <c r="A13" s="83"/>
      <c r="B13" s="84" t="str">
        <f>B10</f>
        <v>25年度</v>
      </c>
      <c r="C13" s="90">
        <v>38888</v>
      </c>
      <c r="D13" s="91">
        <v>48959</v>
      </c>
      <c r="E13" s="91">
        <v>53654</v>
      </c>
      <c r="F13" s="91">
        <v>58840</v>
      </c>
      <c r="G13" s="91">
        <v>58461</v>
      </c>
      <c r="H13" s="92">
        <v>61349</v>
      </c>
      <c r="I13" s="91">
        <v>56651</v>
      </c>
      <c r="J13" s="91">
        <v>49238</v>
      </c>
      <c r="K13" s="91">
        <v>39994</v>
      </c>
      <c r="L13" s="91">
        <v>36511</v>
      </c>
      <c r="M13" s="91">
        <v>35417</v>
      </c>
      <c r="N13" s="91">
        <v>43752</v>
      </c>
      <c r="O13" s="93">
        <f>SUM(C13:N13)</f>
        <v>581714</v>
      </c>
    </row>
    <row r="14" spans="1:17" ht="24" customHeight="1">
      <c r="A14" s="89" t="s">
        <v>38</v>
      </c>
      <c r="B14" s="84" t="str">
        <f>B11</f>
        <v>24年度</v>
      </c>
      <c r="C14" s="90">
        <v>35699</v>
      </c>
      <c r="D14" s="91">
        <v>42430</v>
      </c>
      <c r="E14" s="91">
        <v>47627</v>
      </c>
      <c r="F14" s="91">
        <v>47727</v>
      </c>
      <c r="G14" s="91">
        <v>54666</v>
      </c>
      <c r="H14" s="92">
        <v>50550</v>
      </c>
      <c r="I14" s="91">
        <v>47163</v>
      </c>
      <c r="J14" s="91">
        <v>42752</v>
      </c>
      <c r="K14" s="91">
        <v>36824</v>
      </c>
      <c r="L14" s="91">
        <v>31136</v>
      </c>
      <c r="M14" s="91">
        <v>32459</v>
      </c>
      <c r="N14" s="91">
        <v>37590</v>
      </c>
      <c r="O14" s="93">
        <f>SUM(C14:N14)</f>
        <v>506623</v>
      </c>
    </row>
    <row r="15" spans="1:17" ht="24" customHeight="1">
      <c r="A15" s="94"/>
      <c r="B15" s="84" t="s">
        <v>7</v>
      </c>
      <c r="C15" s="95">
        <f t="shared" ref="C15:M15" si="3">C13/C14</f>
        <v>1.0893302333398696</v>
      </c>
      <c r="D15" s="96">
        <f t="shared" si="3"/>
        <v>1.1538769738392647</v>
      </c>
      <c r="E15" s="96">
        <f t="shared" si="3"/>
        <v>1.1265458668402377</v>
      </c>
      <c r="F15" s="96">
        <f t="shared" si="3"/>
        <v>1.2328451400674671</v>
      </c>
      <c r="G15" s="96">
        <f t="shared" si="3"/>
        <v>1.0694215783119307</v>
      </c>
      <c r="H15" s="96">
        <f t="shared" si="3"/>
        <v>1.2136300692383779</v>
      </c>
      <c r="I15" s="96">
        <f t="shared" si="3"/>
        <v>1.2011746496194051</v>
      </c>
      <c r="J15" s="96">
        <f t="shared" si="3"/>
        <v>1.1517122005988023</v>
      </c>
      <c r="K15" s="96">
        <f t="shared" si="3"/>
        <v>1.0860851618509668</v>
      </c>
      <c r="L15" s="96">
        <f t="shared" si="3"/>
        <v>1.172629753340185</v>
      </c>
      <c r="M15" s="96">
        <f t="shared" si="3"/>
        <v>1.0911303490557318</v>
      </c>
      <c r="N15" s="97">
        <f>N13/N14</f>
        <v>1.163926576217079</v>
      </c>
      <c r="O15" s="98">
        <f>+O13/O14</f>
        <v>1.1482186951638595</v>
      </c>
    </row>
    <row r="16" spans="1:17" ht="24" customHeight="1">
      <c r="A16" s="100" t="s">
        <v>39</v>
      </c>
      <c r="B16" s="84" t="str">
        <f>B13</f>
        <v>25年度</v>
      </c>
      <c r="C16" s="90">
        <v>13390</v>
      </c>
      <c r="D16" s="91">
        <v>16827</v>
      </c>
      <c r="E16" s="91">
        <v>19321</v>
      </c>
      <c r="F16" s="91">
        <v>21237</v>
      </c>
      <c r="G16" s="91">
        <v>22311</v>
      </c>
      <c r="H16" s="92">
        <v>21685</v>
      </c>
      <c r="I16" s="91">
        <v>19459</v>
      </c>
      <c r="J16" s="91">
        <v>15058</v>
      </c>
      <c r="K16" s="91">
        <v>13319</v>
      </c>
      <c r="L16" s="91">
        <v>12426</v>
      </c>
      <c r="M16" s="91">
        <v>12482</v>
      </c>
      <c r="N16" s="91">
        <v>16602</v>
      </c>
      <c r="O16" s="93">
        <f>SUM(C16:N16)</f>
        <v>204117</v>
      </c>
    </row>
    <row r="17" spans="1:15" ht="24" customHeight="1">
      <c r="A17" s="89" t="s">
        <v>40</v>
      </c>
      <c r="B17" s="84" t="s">
        <v>100</v>
      </c>
      <c r="C17" s="90">
        <v>11887</v>
      </c>
      <c r="D17" s="91">
        <v>16091</v>
      </c>
      <c r="E17" s="91">
        <v>18281</v>
      </c>
      <c r="F17" s="91">
        <v>23185</v>
      </c>
      <c r="G17" s="91">
        <v>25399</v>
      </c>
      <c r="H17" s="92">
        <v>20189</v>
      </c>
      <c r="I17" s="91">
        <v>18979</v>
      </c>
      <c r="J17" s="91">
        <v>14250</v>
      </c>
      <c r="K17" s="91">
        <v>13524</v>
      </c>
      <c r="L17" s="91">
        <v>11670</v>
      </c>
      <c r="M17" s="91">
        <v>11884</v>
      </c>
      <c r="N17" s="91">
        <v>14948</v>
      </c>
      <c r="O17" s="93">
        <f>SUM(C17:N17)</f>
        <v>200287</v>
      </c>
    </row>
    <row r="18" spans="1:15" ht="24" customHeight="1">
      <c r="A18" s="94" t="s">
        <v>41</v>
      </c>
      <c r="B18" s="84" t="s">
        <v>7</v>
      </c>
      <c r="C18" s="95">
        <f t="shared" ref="C18:M18" si="4">C16/C17</f>
        <v>1.1264406494489778</v>
      </c>
      <c r="D18" s="96">
        <f t="shared" si="4"/>
        <v>1.0457398545770928</v>
      </c>
      <c r="E18" s="96">
        <f t="shared" si="4"/>
        <v>1.0568896668672392</v>
      </c>
      <c r="F18" s="96">
        <f t="shared" si="4"/>
        <v>0.91598015958593915</v>
      </c>
      <c r="G18" s="96">
        <f t="shared" si="4"/>
        <v>0.87842041025237216</v>
      </c>
      <c r="H18" s="96">
        <f t="shared" si="4"/>
        <v>1.0740997572935758</v>
      </c>
      <c r="I18" s="96">
        <f t="shared" si="4"/>
        <v>1.0252911112281995</v>
      </c>
      <c r="J18" s="96">
        <f t="shared" si="4"/>
        <v>1.0567017543859649</v>
      </c>
      <c r="K18" s="96">
        <f t="shared" si="4"/>
        <v>0.98484176279207336</v>
      </c>
      <c r="L18" s="96">
        <f t="shared" si="4"/>
        <v>1.0647814910025708</v>
      </c>
      <c r="M18" s="96">
        <f t="shared" si="4"/>
        <v>1.0503197576573544</v>
      </c>
      <c r="N18" s="97">
        <f>N16/N17</f>
        <v>1.1106502542146106</v>
      </c>
      <c r="O18" s="98">
        <f>+O16/O17</f>
        <v>1.0191225591276518</v>
      </c>
    </row>
    <row r="19" spans="1:15" ht="24" customHeight="1">
      <c r="A19" s="100" t="s">
        <v>42</v>
      </c>
      <c r="B19" s="84" t="str">
        <f>B16</f>
        <v>25年度</v>
      </c>
      <c r="C19" s="90">
        <v>5799</v>
      </c>
      <c r="D19" s="91">
        <v>10045</v>
      </c>
      <c r="E19" s="91">
        <v>10640</v>
      </c>
      <c r="F19" s="91">
        <v>10370</v>
      </c>
      <c r="G19" s="91">
        <v>12409</v>
      </c>
      <c r="H19" s="92">
        <v>11902</v>
      </c>
      <c r="I19" s="91">
        <v>10822</v>
      </c>
      <c r="J19" s="91">
        <v>7582</v>
      </c>
      <c r="K19" s="91">
        <v>7643</v>
      </c>
      <c r="L19" s="91">
        <v>7848</v>
      </c>
      <c r="M19" s="91">
        <v>7332</v>
      </c>
      <c r="N19" s="91">
        <v>7842</v>
      </c>
      <c r="O19" s="93">
        <f>SUM(C19:N19)</f>
        <v>110234</v>
      </c>
    </row>
    <row r="20" spans="1:15" ht="24" customHeight="1">
      <c r="A20" s="89" t="s">
        <v>40</v>
      </c>
      <c r="B20" s="84" t="s">
        <v>100</v>
      </c>
      <c r="C20" s="90">
        <v>2184</v>
      </c>
      <c r="D20" s="91">
        <v>6946</v>
      </c>
      <c r="E20" s="91">
        <v>7846</v>
      </c>
      <c r="F20" s="91">
        <v>7808</v>
      </c>
      <c r="G20" s="91">
        <v>9744</v>
      </c>
      <c r="H20" s="92">
        <v>9341</v>
      </c>
      <c r="I20" s="91">
        <v>7987</v>
      </c>
      <c r="J20" s="91">
        <v>3647</v>
      </c>
      <c r="K20" s="91">
        <v>4954</v>
      </c>
      <c r="L20" s="91">
        <v>4896</v>
      </c>
      <c r="M20" s="91">
        <v>5300</v>
      </c>
      <c r="N20" s="91">
        <v>5323</v>
      </c>
      <c r="O20" s="93">
        <f>SUM(C20:N20)</f>
        <v>75976</v>
      </c>
    </row>
    <row r="21" spans="1:15" ht="24" customHeight="1">
      <c r="A21" s="94" t="s">
        <v>43</v>
      </c>
      <c r="B21" s="84" t="s">
        <v>7</v>
      </c>
      <c r="C21" s="95">
        <f t="shared" ref="C21:M21" si="5">C19/C20</f>
        <v>2.6552197802197801</v>
      </c>
      <c r="D21" s="96">
        <f t="shared" si="5"/>
        <v>1.4461560610423265</v>
      </c>
      <c r="E21" s="96">
        <f t="shared" si="5"/>
        <v>1.3561050216670916</v>
      </c>
      <c r="F21" s="96">
        <f t="shared" si="5"/>
        <v>1.328125</v>
      </c>
      <c r="G21" s="96">
        <f t="shared" si="5"/>
        <v>1.2735016420361247</v>
      </c>
      <c r="H21" s="96">
        <f t="shared" si="5"/>
        <v>1.2741676480034259</v>
      </c>
      <c r="I21" s="96">
        <f t="shared" si="5"/>
        <v>1.3549517966695881</v>
      </c>
      <c r="J21" s="96">
        <f t="shared" si="5"/>
        <v>2.0789690156292844</v>
      </c>
      <c r="K21" s="96">
        <f t="shared" si="5"/>
        <v>1.5427937020589422</v>
      </c>
      <c r="L21" s="96">
        <f t="shared" si="5"/>
        <v>1.6029411764705883</v>
      </c>
      <c r="M21" s="96">
        <f t="shared" si="5"/>
        <v>1.3833962264150943</v>
      </c>
      <c r="N21" s="97">
        <f>N19/N20</f>
        <v>1.4732293819274844</v>
      </c>
      <c r="O21" s="98">
        <f>+O19/O20</f>
        <v>1.450905549120775</v>
      </c>
    </row>
    <row r="22" spans="1:15" ht="24" customHeight="1">
      <c r="A22" s="83" t="s">
        <v>44</v>
      </c>
      <c r="B22" s="84" t="str">
        <f>B19</f>
        <v>25年度</v>
      </c>
      <c r="C22" s="90">
        <v>18139</v>
      </c>
      <c r="D22" s="91">
        <v>22687</v>
      </c>
      <c r="E22" s="91">
        <v>23443</v>
      </c>
      <c r="F22" s="91">
        <v>25595</v>
      </c>
      <c r="G22" s="91">
        <v>29127</v>
      </c>
      <c r="H22" s="92">
        <v>28770</v>
      </c>
      <c r="I22" s="91">
        <v>27029</v>
      </c>
      <c r="J22" s="91">
        <v>25503</v>
      </c>
      <c r="K22" s="91">
        <v>22933</v>
      </c>
      <c r="L22" s="91">
        <v>27406</v>
      </c>
      <c r="M22" s="91">
        <v>25172</v>
      </c>
      <c r="N22" s="92">
        <v>26934</v>
      </c>
      <c r="O22" s="93">
        <f>SUM(C22:N22)</f>
        <v>302738</v>
      </c>
    </row>
    <row r="23" spans="1:15" ht="24" customHeight="1">
      <c r="A23" s="101" t="s">
        <v>40</v>
      </c>
      <c r="B23" s="84" t="s">
        <v>100</v>
      </c>
      <c r="C23" s="90">
        <v>10943</v>
      </c>
      <c r="D23" s="91">
        <v>15483</v>
      </c>
      <c r="E23" s="91">
        <v>19350</v>
      </c>
      <c r="F23" s="91">
        <v>20099</v>
      </c>
      <c r="G23" s="91">
        <v>23613</v>
      </c>
      <c r="H23" s="92">
        <v>21011</v>
      </c>
      <c r="I23" s="91">
        <v>22264</v>
      </c>
      <c r="J23" s="91">
        <v>21067</v>
      </c>
      <c r="K23" s="91">
        <v>22192</v>
      </c>
      <c r="L23" s="91">
        <v>26455</v>
      </c>
      <c r="M23" s="91">
        <v>25006</v>
      </c>
      <c r="N23" s="92">
        <v>23950</v>
      </c>
      <c r="O23" s="93">
        <f>SUM(C23:N23)</f>
        <v>251433</v>
      </c>
    </row>
    <row r="24" spans="1:15" ht="24" customHeight="1">
      <c r="A24" s="102" t="s">
        <v>45</v>
      </c>
      <c r="B24" s="84" t="s">
        <v>7</v>
      </c>
      <c r="C24" s="95">
        <f t="shared" ref="C24:M24" si="6">C22/C23</f>
        <v>1.6575893265100978</v>
      </c>
      <c r="D24" s="96">
        <f t="shared" si="6"/>
        <v>1.4652845055867725</v>
      </c>
      <c r="E24" s="96">
        <f t="shared" si="6"/>
        <v>1.2115245478036176</v>
      </c>
      <c r="F24" s="96">
        <f t="shared" si="6"/>
        <v>1.2734464401213992</v>
      </c>
      <c r="G24" s="96">
        <f t="shared" si="6"/>
        <v>1.2335154364121459</v>
      </c>
      <c r="H24" s="96">
        <f t="shared" si="6"/>
        <v>1.369282756651278</v>
      </c>
      <c r="I24" s="96">
        <f t="shared" si="6"/>
        <v>1.2140226374416099</v>
      </c>
      <c r="J24" s="96">
        <f t="shared" si="6"/>
        <v>1.2105662885080932</v>
      </c>
      <c r="K24" s="96">
        <f t="shared" si="6"/>
        <v>1.033390410958904</v>
      </c>
      <c r="L24" s="96">
        <f t="shared" si="6"/>
        <v>1.035947835947836</v>
      </c>
      <c r="M24" s="96">
        <f t="shared" si="6"/>
        <v>1.0066384067823722</v>
      </c>
      <c r="N24" s="97">
        <f>N22/N23</f>
        <v>1.1245929018789145</v>
      </c>
      <c r="O24" s="98">
        <f>+O22/O23</f>
        <v>1.2040503832034777</v>
      </c>
    </row>
    <row r="25" spans="1:15" ht="24" customHeight="1">
      <c r="A25" s="100"/>
      <c r="B25" s="84" t="str">
        <f>B22</f>
        <v>25年度</v>
      </c>
      <c r="C25" s="90">
        <f t="shared" ref="C25:E26" si="7">C4+C7+C10+C13+C16+C19+C22</f>
        <v>674533</v>
      </c>
      <c r="D25" s="91">
        <f t="shared" si="7"/>
        <v>841652</v>
      </c>
      <c r="E25" s="91">
        <f t="shared" si="7"/>
        <v>932321</v>
      </c>
      <c r="F25" s="91">
        <f t="shared" ref="F25:H26" si="8">F4+F7+F10+F13+F16+F19+F22</f>
        <v>994339</v>
      </c>
      <c r="G25" s="91">
        <f t="shared" si="8"/>
        <v>1150202</v>
      </c>
      <c r="H25" s="91">
        <f t="shared" si="8"/>
        <v>1064156</v>
      </c>
      <c r="I25" s="91">
        <f t="shared" ref="I25:K26" si="9">I4+I7+I10+I13+I16+I19+I22</f>
        <v>985126</v>
      </c>
      <c r="J25" s="91">
        <f t="shared" si="9"/>
        <v>809765</v>
      </c>
      <c r="K25" s="91">
        <f t="shared" si="9"/>
        <v>812543</v>
      </c>
      <c r="L25" s="91">
        <f t="shared" ref="L25:N26" si="10">L4+L7+L10+L13+L16+L19+L22</f>
        <v>760445</v>
      </c>
      <c r="M25" s="91">
        <f t="shared" si="10"/>
        <v>752607</v>
      </c>
      <c r="N25" s="92">
        <f t="shared" si="10"/>
        <v>868984</v>
      </c>
      <c r="O25" s="93">
        <f>O4+O7+O10+O13+O16+O19+O22</f>
        <v>10646673</v>
      </c>
    </row>
    <row r="26" spans="1:15" ht="24" customHeight="1">
      <c r="A26" s="101" t="s">
        <v>34</v>
      </c>
      <c r="B26" s="84" t="str">
        <f>B23</f>
        <v>24年度</v>
      </c>
      <c r="C26" s="90">
        <f t="shared" si="7"/>
        <v>642997</v>
      </c>
      <c r="D26" s="91">
        <f t="shared" si="7"/>
        <v>774961</v>
      </c>
      <c r="E26" s="91">
        <f t="shared" si="7"/>
        <v>870347</v>
      </c>
      <c r="F26" s="91">
        <f t="shared" si="8"/>
        <v>944478</v>
      </c>
      <c r="G26" s="91">
        <f t="shared" si="8"/>
        <v>1104925</v>
      </c>
      <c r="H26" s="91">
        <f t="shared" si="8"/>
        <v>1008947</v>
      </c>
      <c r="I26" s="91">
        <f t="shared" si="9"/>
        <v>944115</v>
      </c>
      <c r="J26" s="91">
        <f t="shared" si="9"/>
        <v>767383</v>
      </c>
      <c r="K26" s="91">
        <f t="shared" si="9"/>
        <v>777120</v>
      </c>
      <c r="L26" s="91">
        <f t="shared" si="10"/>
        <v>695437</v>
      </c>
      <c r="M26" s="91">
        <f t="shared" si="10"/>
        <v>747696</v>
      </c>
      <c r="N26" s="92">
        <f t="shared" si="10"/>
        <v>810381</v>
      </c>
      <c r="O26" s="93">
        <f>O5+O8+O11+O14+O17+O20+O23</f>
        <v>10088787</v>
      </c>
    </row>
    <row r="27" spans="1:15" ht="24" customHeight="1" thickBot="1">
      <c r="A27" s="103"/>
      <c r="B27" s="104" t="s">
        <v>7</v>
      </c>
      <c r="C27" s="105">
        <f t="shared" ref="C27:M27" si="11">C25/C26</f>
        <v>1.0490453299160027</v>
      </c>
      <c r="D27" s="106">
        <f t="shared" si="11"/>
        <v>1.0860572338478969</v>
      </c>
      <c r="E27" s="106">
        <f t="shared" si="11"/>
        <v>1.0712060821718234</v>
      </c>
      <c r="F27" s="106">
        <f t="shared" si="11"/>
        <v>1.052792124326877</v>
      </c>
      <c r="G27" s="106">
        <f t="shared" si="11"/>
        <v>1.0409774419078217</v>
      </c>
      <c r="H27" s="106">
        <f t="shared" si="11"/>
        <v>1.0547194253018246</v>
      </c>
      <c r="I27" s="106">
        <f t="shared" si="11"/>
        <v>1.043438564157968</v>
      </c>
      <c r="J27" s="106">
        <f t="shared" si="11"/>
        <v>1.0552292662203879</v>
      </c>
      <c r="K27" s="106">
        <f t="shared" si="11"/>
        <v>1.0455824068354951</v>
      </c>
      <c r="L27" s="106">
        <f t="shared" si="11"/>
        <v>1.0934779138872393</v>
      </c>
      <c r="M27" s="106">
        <f t="shared" si="11"/>
        <v>1.0065681774410991</v>
      </c>
      <c r="N27" s="244">
        <f>N25/N26</f>
        <v>1.0723153677097563</v>
      </c>
      <c r="O27" s="107">
        <f>+O25/O26</f>
        <v>1.0552976289419134</v>
      </c>
    </row>
    <row r="28" spans="1:15">
      <c r="B28" s="242" t="s">
        <v>110</v>
      </c>
    </row>
  </sheetData>
  <phoneticPr fontId="3"/>
  <pageMargins left="0.67" right="0.44" top="1" bottom="0.59" header="0.72" footer="0.51200000000000001"/>
  <pageSetup paperSize="9" scale="80" orientation="landscape" r:id="rId1"/>
  <headerFooter alignWithMargins="0">
    <oddHeader>&amp;R&amp;20資料２－２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84"/>
  <sheetViews>
    <sheetView view="pageBreakPreview" zoomScaleNormal="100" zoomScaleSheetLayoutView="100" workbookViewId="0">
      <pane xSplit="2" ySplit="3" topLeftCell="C4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2.75" customHeight="1"/>
  <cols>
    <col min="1" max="1" width="14.375" style="108" customWidth="1"/>
    <col min="2" max="2" width="11" style="108" customWidth="1"/>
    <col min="3" max="5" width="10.25" style="108" customWidth="1"/>
    <col min="6" max="6" width="10.25" style="109" customWidth="1"/>
    <col min="7" max="15" width="10.25" style="108" customWidth="1"/>
    <col min="16" max="16384" width="9" style="108"/>
  </cols>
  <sheetData>
    <row r="1" spans="1:16" ht="18.75">
      <c r="A1" s="171" t="s">
        <v>46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6" ht="12.75" customHeight="1" thickBot="1">
      <c r="G2" s="110"/>
      <c r="O2" s="111" t="s">
        <v>47</v>
      </c>
    </row>
    <row r="3" spans="1:16" ht="12.75" customHeight="1" thickBot="1">
      <c r="A3" s="172" t="s">
        <v>48</v>
      </c>
      <c r="B3" s="173"/>
      <c r="C3" s="112" t="s">
        <v>22</v>
      </c>
      <c r="D3" s="113" t="s">
        <v>23</v>
      </c>
      <c r="E3" s="114" t="s">
        <v>24</v>
      </c>
      <c r="F3" s="115" t="s">
        <v>25</v>
      </c>
      <c r="G3" s="113" t="s">
        <v>26</v>
      </c>
      <c r="H3" s="114" t="s">
        <v>27</v>
      </c>
      <c r="I3" s="113" t="s">
        <v>28</v>
      </c>
      <c r="J3" s="113" t="s">
        <v>29</v>
      </c>
      <c r="K3" s="113" t="s">
        <v>30</v>
      </c>
      <c r="L3" s="113" t="s">
        <v>31</v>
      </c>
      <c r="M3" s="113" t="s">
        <v>32</v>
      </c>
      <c r="N3" s="116" t="s">
        <v>33</v>
      </c>
      <c r="O3" s="117" t="s">
        <v>34</v>
      </c>
    </row>
    <row r="4" spans="1:16" s="109" customFormat="1" ht="12.75" customHeight="1">
      <c r="A4" s="166" t="s">
        <v>49</v>
      </c>
      <c r="B4" s="118" t="s">
        <v>95</v>
      </c>
      <c r="C4" s="119">
        <v>352874</v>
      </c>
      <c r="D4" s="120">
        <v>425721</v>
      </c>
      <c r="E4" s="121">
        <v>467678</v>
      </c>
      <c r="F4" s="121">
        <v>479184</v>
      </c>
      <c r="G4" s="121">
        <v>552931</v>
      </c>
      <c r="H4" s="122">
        <v>526618</v>
      </c>
      <c r="I4" s="120">
        <v>490143</v>
      </c>
      <c r="J4" s="120">
        <v>417958</v>
      </c>
      <c r="K4" s="120">
        <v>436580</v>
      </c>
      <c r="L4" s="120">
        <v>392567</v>
      </c>
      <c r="M4" s="120">
        <v>399927</v>
      </c>
      <c r="N4" s="123">
        <v>458608</v>
      </c>
      <c r="O4" s="124">
        <f>SUM(C4:N4)</f>
        <v>5400789</v>
      </c>
      <c r="P4" s="125"/>
    </row>
    <row r="5" spans="1:16" s="109" customFormat="1" ht="12.75" customHeight="1">
      <c r="A5" s="167"/>
      <c r="B5" s="126" t="s">
        <v>100</v>
      </c>
      <c r="C5" s="127">
        <v>334059</v>
      </c>
      <c r="D5" s="128">
        <v>390937</v>
      </c>
      <c r="E5" s="129">
        <v>433702</v>
      </c>
      <c r="F5" s="129">
        <v>463387</v>
      </c>
      <c r="G5" s="129">
        <v>535917</v>
      </c>
      <c r="H5" s="130">
        <v>504708</v>
      </c>
      <c r="I5" s="128">
        <v>464227</v>
      </c>
      <c r="J5" s="128">
        <v>393904</v>
      </c>
      <c r="K5" s="128">
        <v>419310</v>
      </c>
      <c r="L5" s="128">
        <v>357586</v>
      </c>
      <c r="M5" s="128">
        <v>399216</v>
      </c>
      <c r="N5" s="131">
        <v>429105</v>
      </c>
      <c r="O5" s="132">
        <f>SUM(C5:N5)</f>
        <v>5126058</v>
      </c>
    </row>
    <row r="6" spans="1:16" s="109" customFormat="1" ht="12.75" customHeight="1">
      <c r="A6" s="167"/>
      <c r="B6" s="133" t="s">
        <v>7</v>
      </c>
      <c r="C6" s="134">
        <f t="shared" ref="C6:N6" si="0">+C4/C5</f>
        <v>1.0563223861653182</v>
      </c>
      <c r="D6" s="135">
        <f t="shared" si="0"/>
        <v>1.0889759731107569</v>
      </c>
      <c r="E6" s="135">
        <f t="shared" si="0"/>
        <v>1.0783395050057412</v>
      </c>
      <c r="F6" s="135">
        <f t="shared" si="0"/>
        <v>1.0340902960160729</v>
      </c>
      <c r="G6" s="135">
        <f t="shared" si="0"/>
        <v>1.0317474534302886</v>
      </c>
      <c r="H6" s="135">
        <f t="shared" si="0"/>
        <v>1.04341123976636</v>
      </c>
      <c r="I6" s="135">
        <f t="shared" si="0"/>
        <v>1.0558261367822208</v>
      </c>
      <c r="J6" s="135">
        <f t="shared" si="0"/>
        <v>1.0610656403590724</v>
      </c>
      <c r="K6" s="135">
        <f t="shared" si="0"/>
        <v>1.0411867115022297</v>
      </c>
      <c r="L6" s="135">
        <f t="shared" si="0"/>
        <v>1.0978254182210714</v>
      </c>
      <c r="M6" s="135">
        <f t="shared" si="0"/>
        <v>1.001780990741854</v>
      </c>
      <c r="N6" s="135">
        <f t="shared" si="0"/>
        <v>1.0687547336898895</v>
      </c>
      <c r="O6" s="136">
        <f>+O4/O5</f>
        <v>1.0535949846841375</v>
      </c>
    </row>
    <row r="7" spans="1:16" s="109" customFormat="1" ht="12.75" customHeight="1">
      <c r="A7" s="169" t="s">
        <v>50</v>
      </c>
      <c r="B7" s="137" t="str">
        <f>B4</f>
        <v>25年度</v>
      </c>
      <c r="C7" s="138">
        <v>72615</v>
      </c>
      <c r="D7" s="139">
        <v>100733</v>
      </c>
      <c r="E7" s="139">
        <v>105990</v>
      </c>
      <c r="F7" s="139">
        <v>112289</v>
      </c>
      <c r="G7" s="139">
        <v>124488</v>
      </c>
      <c r="H7" s="139">
        <v>109143</v>
      </c>
      <c r="I7" s="139">
        <v>113188</v>
      </c>
      <c r="J7" s="139">
        <v>90627</v>
      </c>
      <c r="K7" s="139">
        <v>94336</v>
      </c>
      <c r="L7" s="139">
        <v>103157</v>
      </c>
      <c r="M7" s="139">
        <v>91855</v>
      </c>
      <c r="N7" s="139">
        <v>103023</v>
      </c>
      <c r="O7" s="140">
        <f>SUM(C7:N7)</f>
        <v>1221444</v>
      </c>
      <c r="P7" s="125"/>
    </row>
    <row r="8" spans="1:16" s="109" customFormat="1" ht="12.75" customHeight="1">
      <c r="A8" s="167"/>
      <c r="B8" s="126" t="str">
        <f>B5</f>
        <v>24年度</v>
      </c>
      <c r="C8" s="127">
        <v>83243</v>
      </c>
      <c r="D8" s="128">
        <v>97133</v>
      </c>
      <c r="E8" s="128">
        <v>101983</v>
      </c>
      <c r="F8" s="128">
        <v>108540</v>
      </c>
      <c r="G8" s="128">
        <v>126693</v>
      </c>
      <c r="H8" s="128">
        <v>111083</v>
      </c>
      <c r="I8" s="128">
        <v>117634</v>
      </c>
      <c r="J8" s="128">
        <v>97994</v>
      </c>
      <c r="K8" s="128">
        <v>100063</v>
      </c>
      <c r="L8" s="128">
        <v>105732</v>
      </c>
      <c r="M8" s="128">
        <v>97360</v>
      </c>
      <c r="N8" s="128">
        <v>105640</v>
      </c>
      <c r="O8" s="132">
        <f>SUM(C8:N8)</f>
        <v>1253098</v>
      </c>
    </row>
    <row r="9" spans="1:16" s="109" customFormat="1" ht="12.75" customHeight="1">
      <c r="A9" s="170"/>
      <c r="B9" s="133" t="s">
        <v>7</v>
      </c>
      <c r="C9" s="134">
        <f t="shared" ref="C9:N9" si="1">+C7/C8</f>
        <v>0.8723256009514313</v>
      </c>
      <c r="D9" s="135">
        <f t="shared" si="1"/>
        <v>1.0370625842916414</v>
      </c>
      <c r="E9" s="135">
        <f t="shared" si="1"/>
        <v>1.0392908622025239</v>
      </c>
      <c r="F9" s="135">
        <f t="shared" si="1"/>
        <v>1.0345402616546895</v>
      </c>
      <c r="G9" s="135">
        <f t="shared" si="1"/>
        <v>0.98259572352063651</v>
      </c>
      <c r="H9" s="135">
        <f t="shared" si="1"/>
        <v>0.98253558150212006</v>
      </c>
      <c r="I9" s="135">
        <f t="shared" si="1"/>
        <v>0.96220480473332537</v>
      </c>
      <c r="J9" s="135">
        <f t="shared" si="1"/>
        <v>0.92482192787313511</v>
      </c>
      <c r="K9" s="135">
        <f t="shared" si="1"/>
        <v>0.94276605738384822</v>
      </c>
      <c r="L9" s="135">
        <f t="shared" si="1"/>
        <v>0.97564597283698407</v>
      </c>
      <c r="M9" s="135">
        <f t="shared" si="1"/>
        <v>0.9434572719802794</v>
      </c>
      <c r="N9" s="135">
        <f t="shared" si="1"/>
        <v>0.97522718667171526</v>
      </c>
      <c r="O9" s="141">
        <f>+O7/O8</f>
        <v>0.97473940585652519</v>
      </c>
    </row>
    <row r="10" spans="1:16" s="109" customFormat="1" ht="12.75" customHeight="1">
      <c r="A10" s="167" t="s">
        <v>51</v>
      </c>
      <c r="B10" s="137" t="str">
        <f>B7</f>
        <v>25年度</v>
      </c>
      <c r="C10" s="138">
        <v>39410</v>
      </c>
      <c r="D10" s="139">
        <v>55020</v>
      </c>
      <c r="E10" s="139">
        <v>59379</v>
      </c>
      <c r="F10" s="139">
        <v>64621</v>
      </c>
      <c r="G10" s="139">
        <v>76053</v>
      </c>
      <c r="H10" s="139">
        <v>67923</v>
      </c>
      <c r="I10" s="139">
        <v>62401</v>
      </c>
      <c r="J10" s="139">
        <v>48991</v>
      </c>
      <c r="K10" s="139">
        <v>46074</v>
      </c>
      <c r="L10" s="139">
        <v>40659</v>
      </c>
      <c r="M10" s="139">
        <v>46423</v>
      </c>
      <c r="N10" s="139">
        <v>51269</v>
      </c>
      <c r="O10" s="142">
        <f>SUM(C10:N10)</f>
        <v>658223</v>
      </c>
      <c r="P10" s="125"/>
    </row>
    <row r="11" spans="1:16" s="109" customFormat="1" ht="12.75" customHeight="1">
      <c r="A11" s="167"/>
      <c r="B11" s="126" t="str">
        <f>B8</f>
        <v>24年度</v>
      </c>
      <c r="C11" s="127">
        <v>33723</v>
      </c>
      <c r="D11" s="128">
        <v>44557</v>
      </c>
      <c r="E11" s="128">
        <v>48694</v>
      </c>
      <c r="F11" s="128">
        <v>52433</v>
      </c>
      <c r="G11" s="128">
        <v>59958</v>
      </c>
      <c r="H11" s="128">
        <v>58759</v>
      </c>
      <c r="I11" s="128">
        <v>56514</v>
      </c>
      <c r="J11" s="128">
        <v>41469</v>
      </c>
      <c r="K11" s="128">
        <v>41058</v>
      </c>
      <c r="L11" s="128">
        <v>33658</v>
      </c>
      <c r="M11" s="128">
        <v>40915</v>
      </c>
      <c r="N11" s="128">
        <v>43395</v>
      </c>
      <c r="O11" s="132">
        <f>SUM(C11:N11)</f>
        <v>555133</v>
      </c>
    </row>
    <row r="12" spans="1:16" s="109" customFormat="1" ht="12.75" customHeight="1">
      <c r="A12" s="167"/>
      <c r="B12" s="133" t="s">
        <v>7</v>
      </c>
      <c r="C12" s="134">
        <f t="shared" ref="C12:N12" si="2">+C10/C11</f>
        <v>1.16863861459538</v>
      </c>
      <c r="D12" s="135">
        <f t="shared" si="2"/>
        <v>1.2348228112305586</v>
      </c>
      <c r="E12" s="135">
        <f t="shared" si="2"/>
        <v>1.2194315521419477</v>
      </c>
      <c r="F12" s="135">
        <f t="shared" si="2"/>
        <v>1.2324490301909103</v>
      </c>
      <c r="G12" s="135">
        <f t="shared" si="2"/>
        <v>1.2684379065345741</v>
      </c>
      <c r="H12" s="135">
        <f t="shared" si="2"/>
        <v>1.155959087118569</v>
      </c>
      <c r="I12" s="135">
        <f t="shared" si="2"/>
        <v>1.1041688785079804</v>
      </c>
      <c r="J12" s="135">
        <f t="shared" si="2"/>
        <v>1.181388507077576</v>
      </c>
      <c r="K12" s="135">
        <f t="shared" si="2"/>
        <v>1.1221686394856056</v>
      </c>
      <c r="L12" s="135">
        <f t="shared" si="2"/>
        <v>1.2080040406441261</v>
      </c>
      <c r="M12" s="135">
        <f t="shared" si="2"/>
        <v>1.1346205548087498</v>
      </c>
      <c r="N12" s="135">
        <f t="shared" si="2"/>
        <v>1.1814494757460536</v>
      </c>
      <c r="O12" s="136">
        <f>+O10/O11</f>
        <v>1.185703245888823</v>
      </c>
    </row>
    <row r="13" spans="1:16" s="109" customFormat="1" ht="12.75" customHeight="1">
      <c r="A13" s="169" t="s">
        <v>52</v>
      </c>
      <c r="B13" s="137" t="str">
        <f>B10</f>
        <v>25年度</v>
      </c>
      <c r="C13" s="138">
        <v>14436</v>
      </c>
      <c r="D13" s="139">
        <v>19572</v>
      </c>
      <c r="E13" s="139">
        <v>19846</v>
      </c>
      <c r="F13" s="139">
        <v>22943</v>
      </c>
      <c r="G13" s="139">
        <v>26003</v>
      </c>
      <c r="H13" s="139">
        <v>24645</v>
      </c>
      <c r="I13" s="139">
        <v>22919</v>
      </c>
      <c r="J13" s="139">
        <v>21784</v>
      </c>
      <c r="K13" s="139">
        <v>19816</v>
      </c>
      <c r="L13" s="139">
        <v>23128</v>
      </c>
      <c r="M13" s="139">
        <v>21111</v>
      </c>
      <c r="N13" s="139">
        <v>21970</v>
      </c>
      <c r="O13" s="140">
        <f>SUM(C13:N13)</f>
        <v>258173</v>
      </c>
      <c r="P13" s="125"/>
    </row>
    <row r="14" spans="1:16" s="109" customFormat="1" ht="12.75" customHeight="1">
      <c r="A14" s="167"/>
      <c r="B14" s="126" t="str">
        <f>B11</f>
        <v>24年度</v>
      </c>
      <c r="C14" s="127">
        <v>10943</v>
      </c>
      <c r="D14" s="128">
        <v>15483</v>
      </c>
      <c r="E14" s="128">
        <v>19350</v>
      </c>
      <c r="F14" s="128">
        <v>20099</v>
      </c>
      <c r="G14" s="128">
        <v>23613</v>
      </c>
      <c r="H14" s="128">
        <v>21011</v>
      </c>
      <c r="I14" s="128">
        <v>21753</v>
      </c>
      <c r="J14" s="128">
        <v>16588</v>
      </c>
      <c r="K14" s="128">
        <v>18026</v>
      </c>
      <c r="L14" s="128">
        <v>21646</v>
      </c>
      <c r="M14" s="128">
        <v>20531</v>
      </c>
      <c r="N14" s="128">
        <v>18982</v>
      </c>
      <c r="O14" s="132">
        <f>SUM(C14:N14)</f>
        <v>228025</v>
      </c>
    </row>
    <row r="15" spans="1:16" s="109" customFormat="1" ht="12.75" customHeight="1">
      <c r="A15" s="167"/>
      <c r="B15" s="143" t="s">
        <v>7</v>
      </c>
      <c r="C15" s="134">
        <f t="shared" ref="C15:N15" si="3">+C13/C14</f>
        <v>1.3191994882573335</v>
      </c>
      <c r="D15" s="135">
        <f t="shared" si="3"/>
        <v>1.264096105405929</v>
      </c>
      <c r="E15" s="135">
        <f t="shared" si="3"/>
        <v>1.0256330749354006</v>
      </c>
      <c r="F15" s="135">
        <f t="shared" si="3"/>
        <v>1.1414995770933878</v>
      </c>
      <c r="G15" s="135">
        <f t="shared" si="3"/>
        <v>1.1012154321771905</v>
      </c>
      <c r="H15" s="135">
        <f t="shared" si="3"/>
        <v>1.1729570225120176</v>
      </c>
      <c r="I15" s="135">
        <f t="shared" si="3"/>
        <v>1.053601802050292</v>
      </c>
      <c r="J15" s="135">
        <f t="shared" si="3"/>
        <v>1.3132384856522787</v>
      </c>
      <c r="K15" s="135">
        <f t="shared" si="3"/>
        <v>1.0993010096527238</v>
      </c>
      <c r="L15" s="135">
        <f t="shared" si="3"/>
        <v>1.0684653053681974</v>
      </c>
      <c r="M15" s="135">
        <f t="shared" si="3"/>
        <v>1.0282499634698747</v>
      </c>
      <c r="N15" s="144">
        <f t="shared" si="3"/>
        <v>1.1574122853229376</v>
      </c>
      <c r="O15" s="141">
        <f>+O13/O14</f>
        <v>1.132213573073128</v>
      </c>
    </row>
    <row r="16" spans="1:16" s="109" customFormat="1" ht="12.75" customHeight="1">
      <c r="A16" s="169" t="s">
        <v>53</v>
      </c>
      <c r="B16" s="137" t="str">
        <f>B13</f>
        <v>25年度</v>
      </c>
      <c r="C16" s="138">
        <v>25911</v>
      </c>
      <c r="D16" s="139">
        <v>32300</v>
      </c>
      <c r="E16" s="139">
        <v>34860</v>
      </c>
      <c r="F16" s="139">
        <v>38573</v>
      </c>
      <c r="G16" s="139">
        <v>32749</v>
      </c>
      <c r="H16" s="139">
        <v>40085</v>
      </c>
      <c r="I16" s="139">
        <v>37850</v>
      </c>
      <c r="J16" s="139">
        <v>31899</v>
      </c>
      <c r="K16" s="139">
        <v>27272</v>
      </c>
      <c r="L16" s="139">
        <v>23591</v>
      </c>
      <c r="M16" s="139">
        <v>23369</v>
      </c>
      <c r="N16" s="139">
        <v>28930</v>
      </c>
      <c r="O16" s="142">
        <f>SUM(C16:N16)</f>
        <v>377389</v>
      </c>
    </row>
    <row r="17" spans="1:16" s="109" customFormat="1" ht="12.75" customHeight="1">
      <c r="A17" s="167"/>
      <c r="B17" s="126" t="str">
        <f>B14</f>
        <v>24年度</v>
      </c>
      <c r="C17" s="127">
        <v>23456</v>
      </c>
      <c r="D17" s="128">
        <v>27537</v>
      </c>
      <c r="E17" s="128">
        <v>31388</v>
      </c>
      <c r="F17" s="128">
        <v>29219</v>
      </c>
      <c r="G17" s="128">
        <v>33838</v>
      </c>
      <c r="H17" s="128">
        <v>32417</v>
      </c>
      <c r="I17" s="128">
        <v>29935</v>
      </c>
      <c r="J17" s="128">
        <v>28174</v>
      </c>
      <c r="K17" s="128">
        <v>25067</v>
      </c>
      <c r="L17" s="128">
        <v>20372</v>
      </c>
      <c r="M17" s="128">
        <v>22138</v>
      </c>
      <c r="N17" s="128">
        <v>24961</v>
      </c>
      <c r="O17" s="132">
        <f>SUM(C17:N17)</f>
        <v>328502</v>
      </c>
    </row>
    <row r="18" spans="1:16" s="109" customFormat="1" ht="12.75" customHeight="1" thickBot="1">
      <c r="A18" s="168"/>
      <c r="B18" s="145" t="s">
        <v>7</v>
      </c>
      <c r="C18" s="146">
        <f t="shared" ref="C18:N18" si="4">+C16/C17</f>
        <v>1.1046640518417463</v>
      </c>
      <c r="D18" s="135">
        <f t="shared" si="4"/>
        <v>1.1729672803863893</v>
      </c>
      <c r="E18" s="135">
        <f t="shared" si="4"/>
        <v>1.1106155218554861</v>
      </c>
      <c r="F18" s="135">
        <f t="shared" si="4"/>
        <v>1.3201341592799205</v>
      </c>
      <c r="G18" s="135">
        <f t="shared" si="4"/>
        <v>0.96781724688220339</v>
      </c>
      <c r="H18" s="135">
        <f t="shared" si="4"/>
        <v>1.236542554832341</v>
      </c>
      <c r="I18" s="135">
        <f t="shared" si="4"/>
        <v>1.264406213462502</v>
      </c>
      <c r="J18" s="135">
        <f t="shared" si="4"/>
        <v>1.1322140981046356</v>
      </c>
      <c r="K18" s="135">
        <f t="shared" si="4"/>
        <v>1.0879642557944709</v>
      </c>
      <c r="L18" s="135">
        <f t="shared" si="4"/>
        <v>1.1580109954839977</v>
      </c>
      <c r="M18" s="135">
        <f t="shared" si="4"/>
        <v>1.0556057457764929</v>
      </c>
      <c r="N18" s="144">
        <f t="shared" si="4"/>
        <v>1.1590080525619968</v>
      </c>
      <c r="O18" s="136">
        <f>+O16/O17</f>
        <v>1.1488179676227237</v>
      </c>
    </row>
    <row r="19" spans="1:16" s="109" customFormat="1" ht="12.75" customHeight="1">
      <c r="A19" s="166" t="s">
        <v>54</v>
      </c>
      <c r="B19" s="118" t="str">
        <f>B16</f>
        <v>25年度</v>
      </c>
      <c r="C19" s="119">
        <v>541115</v>
      </c>
      <c r="D19" s="120">
        <v>679992</v>
      </c>
      <c r="E19" s="120">
        <v>740105</v>
      </c>
      <c r="F19" s="120">
        <v>772136</v>
      </c>
      <c r="G19" s="120">
        <v>875676</v>
      </c>
      <c r="H19" s="120">
        <v>827256</v>
      </c>
      <c r="I19" s="120">
        <v>779633</v>
      </c>
      <c r="J19" s="120">
        <v>654866</v>
      </c>
      <c r="K19" s="120">
        <v>660879</v>
      </c>
      <c r="L19" s="120">
        <v>620574</v>
      </c>
      <c r="M19" s="120">
        <v>618608</v>
      </c>
      <c r="N19" s="120">
        <v>708030</v>
      </c>
      <c r="O19" s="124">
        <f>SUM(C19:N19)</f>
        <v>8478870</v>
      </c>
      <c r="P19" s="125"/>
    </row>
    <row r="20" spans="1:16" s="109" customFormat="1" ht="12.75" customHeight="1">
      <c r="A20" s="167"/>
      <c r="B20" s="126" t="str">
        <f>B17</f>
        <v>24年度</v>
      </c>
      <c r="C20" s="127">
        <v>511738</v>
      </c>
      <c r="D20" s="128">
        <v>613577</v>
      </c>
      <c r="E20" s="128">
        <v>677483</v>
      </c>
      <c r="F20" s="128">
        <v>723179</v>
      </c>
      <c r="G20" s="128">
        <v>835990</v>
      </c>
      <c r="H20" s="128">
        <v>775641</v>
      </c>
      <c r="I20" s="128">
        <v>734768</v>
      </c>
      <c r="J20" s="128">
        <v>615083</v>
      </c>
      <c r="K20" s="128">
        <v>637925</v>
      </c>
      <c r="L20" s="128">
        <v>571133</v>
      </c>
      <c r="M20" s="128">
        <v>612140</v>
      </c>
      <c r="N20" s="128">
        <v>659951</v>
      </c>
      <c r="O20" s="132">
        <f>SUM(C20:N20)</f>
        <v>7968608</v>
      </c>
    </row>
    <row r="21" spans="1:16" s="109" customFormat="1" ht="12.75" customHeight="1" thickBot="1">
      <c r="A21" s="168"/>
      <c r="B21" s="145" t="s">
        <v>7</v>
      </c>
      <c r="C21" s="148">
        <f t="shared" ref="C21:N21" si="5">+C19/C20</f>
        <v>1.0574063290199283</v>
      </c>
      <c r="D21" s="147">
        <f t="shared" si="5"/>
        <v>1.1082423232943868</v>
      </c>
      <c r="E21" s="147">
        <f t="shared" si="5"/>
        <v>1.0924333156699135</v>
      </c>
      <c r="F21" s="147">
        <f t="shared" si="5"/>
        <v>1.0676969325713275</v>
      </c>
      <c r="G21" s="147">
        <f t="shared" si="5"/>
        <v>1.0474718597112405</v>
      </c>
      <c r="H21" s="147">
        <f t="shared" si="5"/>
        <v>1.0665449608775193</v>
      </c>
      <c r="I21" s="147">
        <f t="shared" si="5"/>
        <v>1.0610600897153932</v>
      </c>
      <c r="J21" s="147">
        <f t="shared" si="5"/>
        <v>1.0646790758320421</v>
      </c>
      <c r="K21" s="147">
        <f t="shared" si="5"/>
        <v>1.0359822863189245</v>
      </c>
      <c r="L21" s="147">
        <f t="shared" si="5"/>
        <v>1.0865665265358506</v>
      </c>
      <c r="M21" s="147">
        <f t="shared" si="5"/>
        <v>1.0105662103440389</v>
      </c>
      <c r="N21" s="147">
        <f t="shared" si="5"/>
        <v>1.0728523784341564</v>
      </c>
      <c r="O21" s="149">
        <f>+O19/O20</f>
        <v>1.0640340194924884</v>
      </c>
    </row>
    <row r="22" spans="1:16" s="109" customFormat="1" ht="12.75" customHeight="1">
      <c r="A22" s="167" t="s">
        <v>55</v>
      </c>
      <c r="B22" s="118" t="str">
        <f>B19</f>
        <v>25年度</v>
      </c>
      <c r="C22" s="122">
        <v>44091</v>
      </c>
      <c r="D22" s="120">
        <v>58348</v>
      </c>
      <c r="E22" s="120">
        <v>63517</v>
      </c>
      <c r="F22" s="120">
        <v>66812</v>
      </c>
      <c r="G22" s="120">
        <v>86790</v>
      </c>
      <c r="H22" s="120">
        <v>77944</v>
      </c>
      <c r="I22" s="120">
        <v>70761</v>
      </c>
      <c r="J22" s="120">
        <v>52008</v>
      </c>
      <c r="K22" s="120">
        <v>53005</v>
      </c>
      <c r="L22" s="120">
        <v>40363</v>
      </c>
      <c r="M22" s="120">
        <v>35125</v>
      </c>
      <c r="N22" s="150">
        <v>49833</v>
      </c>
      <c r="O22" s="142">
        <f>SUM(C22:N22)</f>
        <v>698597</v>
      </c>
      <c r="P22" s="125"/>
    </row>
    <row r="23" spans="1:16" s="109" customFormat="1" ht="12.75" customHeight="1">
      <c r="A23" s="167"/>
      <c r="B23" s="126" t="str">
        <f>B20</f>
        <v>24年度</v>
      </c>
      <c r="C23" s="130">
        <v>44107</v>
      </c>
      <c r="D23" s="128">
        <v>55166</v>
      </c>
      <c r="E23" s="128">
        <v>60327</v>
      </c>
      <c r="F23" s="128">
        <v>62835</v>
      </c>
      <c r="G23" s="128">
        <v>81899</v>
      </c>
      <c r="H23" s="128">
        <v>74686</v>
      </c>
      <c r="I23" s="128">
        <v>69907</v>
      </c>
      <c r="J23" s="128">
        <v>50191</v>
      </c>
      <c r="K23" s="128">
        <v>47255</v>
      </c>
      <c r="L23" s="128">
        <v>34151</v>
      </c>
      <c r="M23" s="128">
        <v>34307</v>
      </c>
      <c r="N23" s="128">
        <v>46757</v>
      </c>
      <c r="O23" s="132">
        <f>SUM(C23:N23)</f>
        <v>661588</v>
      </c>
    </row>
    <row r="24" spans="1:16" s="109" customFormat="1" ht="12.75" customHeight="1">
      <c r="A24" s="170"/>
      <c r="B24" s="133" t="s">
        <v>7</v>
      </c>
      <c r="C24" s="134">
        <f t="shared" ref="C24:N24" si="6">+C22/C23</f>
        <v>0.99963724578865032</v>
      </c>
      <c r="D24" s="135">
        <f t="shared" si="6"/>
        <v>1.0576804553529349</v>
      </c>
      <c r="E24" s="135">
        <f t="shared" si="6"/>
        <v>1.0528784789563546</v>
      </c>
      <c r="F24" s="135">
        <f t="shared" si="6"/>
        <v>1.0632927508554151</v>
      </c>
      <c r="G24" s="135">
        <f t="shared" si="6"/>
        <v>1.0597198988998644</v>
      </c>
      <c r="H24" s="135">
        <f t="shared" si="6"/>
        <v>1.0436226334252738</v>
      </c>
      <c r="I24" s="135">
        <f t="shared" si="6"/>
        <v>1.0122162301343214</v>
      </c>
      <c r="J24" s="135">
        <f t="shared" si="6"/>
        <v>1.0362017094698253</v>
      </c>
      <c r="K24" s="135">
        <f t="shared" si="6"/>
        <v>1.1216802454766692</v>
      </c>
      <c r="L24" s="135">
        <f t="shared" si="6"/>
        <v>1.1818980410529707</v>
      </c>
      <c r="M24" s="135">
        <f t="shared" si="6"/>
        <v>1.0238435304748301</v>
      </c>
      <c r="N24" s="135">
        <f t="shared" si="6"/>
        <v>1.0657869409927925</v>
      </c>
      <c r="O24" s="136">
        <f>+O22/O23</f>
        <v>1.0559396482402945</v>
      </c>
    </row>
    <row r="25" spans="1:16" s="109" customFormat="1" ht="12.75" customHeight="1">
      <c r="A25" s="167" t="s">
        <v>56</v>
      </c>
      <c r="B25" s="137" t="str">
        <f>B22</f>
        <v>25年度</v>
      </c>
      <c r="C25" s="138">
        <v>29029</v>
      </c>
      <c r="D25" s="139">
        <v>36371</v>
      </c>
      <c r="E25" s="139">
        <v>42453</v>
      </c>
      <c r="F25" s="139">
        <v>54028</v>
      </c>
      <c r="G25" s="139">
        <v>62761</v>
      </c>
      <c r="H25" s="139">
        <v>51423</v>
      </c>
      <c r="I25" s="139">
        <v>46931</v>
      </c>
      <c r="J25" s="139">
        <v>34866</v>
      </c>
      <c r="K25" s="139">
        <v>36024</v>
      </c>
      <c r="L25" s="139">
        <v>37130</v>
      </c>
      <c r="M25" s="139">
        <v>34801</v>
      </c>
      <c r="N25" s="139">
        <v>40118</v>
      </c>
      <c r="O25" s="140">
        <f>SUM(C25:N25)</f>
        <v>505935</v>
      </c>
      <c r="P25" s="125"/>
    </row>
    <row r="26" spans="1:16" s="109" customFormat="1" ht="12.75" customHeight="1">
      <c r="A26" s="167"/>
      <c r="B26" s="126" t="str">
        <f>B23</f>
        <v>24年度</v>
      </c>
      <c r="C26" s="127">
        <v>30886</v>
      </c>
      <c r="D26" s="128">
        <v>39469</v>
      </c>
      <c r="E26" s="128">
        <v>46028</v>
      </c>
      <c r="F26" s="128">
        <v>57078</v>
      </c>
      <c r="G26" s="128">
        <v>65299</v>
      </c>
      <c r="H26" s="128">
        <v>55352</v>
      </c>
      <c r="I26" s="128">
        <v>51030</v>
      </c>
      <c r="J26" s="128">
        <v>36793</v>
      </c>
      <c r="K26" s="128">
        <v>34149</v>
      </c>
      <c r="L26" s="128">
        <v>32912</v>
      </c>
      <c r="M26" s="128">
        <v>34949</v>
      </c>
      <c r="N26" s="128">
        <v>37572</v>
      </c>
      <c r="O26" s="132">
        <f>SUM(C26:N26)</f>
        <v>521517</v>
      </c>
    </row>
    <row r="27" spans="1:16" s="109" customFormat="1" ht="12.75" customHeight="1">
      <c r="A27" s="167"/>
      <c r="B27" s="133" t="s">
        <v>7</v>
      </c>
      <c r="C27" s="134">
        <f t="shared" ref="C27:N27" si="7">+C25/C26</f>
        <v>0.93987567182542253</v>
      </c>
      <c r="D27" s="135">
        <f t="shared" si="7"/>
        <v>0.9215080189515823</v>
      </c>
      <c r="E27" s="135">
        <f t="shared" si="7"/>
        <v>0.92232988615625267</v>
      </c>
      <c r="F27" s="135">
        <f t="shared" si="7"/>
        <v>0.94656435053786048</v>
      </c>
      <c r="G27" s="135">
        <f t="shared" si="7"/>
        <v>0.96113263602811683</v>
      </c>
      <c r="H27" s="135">
        <f t="shared" si="7"/>
        <v>0.92901792166498054</v>
      </c>
      <c r="I27" s="135">
        <f t="shared" si="7"/>
        <v>0.91967470115618266</v>
      </c>
      <c r="J27" s="135">
        <f t="shared" si="7"/>
        <v>0.94762590710189443</v>
      </c>
      <c r="K27" s="135">
        <f t="shared" si="7"/>
        <v>1.0549064394272161</v>
      </c>
      <c r="L27" s="135">
        <f t="shared" si="7"/>
        <v>1.1281599416626154</v>
      </c>
      <c r="M27" s="135">
        <f t="shared" si="7"/>
        <v>0.99576525794729465</v>
      </c>
      <c r="N27" s="135">
        <f t="shared" si="7"/>
        <v>1.0677632279356968</v>
      </c>
      <c r="O27" s="141">
        <f>+O25/O26</f>
        <v>0.97012177934755717</v>
      </c>
    </row>
    <row r="28" spans="1:16" s="109" customFormat="1" ht="12.75" customHeight="1">
      <c r="A28" s="169" t="s">
        <v>57</v>
      </c>
      <c r="B28" s="137" t="str">
        <f>B25</f>
        <v>25年度</v>
      </c>
      <c r="C28" s="138">
        <v>3339</v>
      </c>
      <c r="D28" s="139">
        <v>4108</v>
      </c>
      <c r="E28" s="139">
        <v>8502</v>
      </c>
      <c r="F28" s="139">
        <v>10450</v>
      </c>
      <c r="G28" s="139">
        <v>11291</v>
      </c>
      <c r="H28" s="139">
        <v>10052</v>
      </c>
      <c r="I28" s="139">
        <v>5635</v>
      </c>
      <c r="J28" s="139">
        <v>2631</v>
      </c>
      <c r="K28" s="139">
        <v>2089</v>
      </c>
      <c r="L28" s="139">
        <v>1362</v>
      </c>
      <c r="M28" s="139">
        <v>2850</v>
      </c>
      <c r="N28" s="139">
        <v>2242</v>
      </c>
      <c r="O28" s="142">
        <f>SUM(C28:N28)</f>
        <v>64551</v>
      </c>
      <c r="P28" s="125"/>
    </row>
    <row r="29" spans="1:16" s="109" customFormat="1" ht="12.75" customHeight="1">
      <c r="A29" s="167"/>
      <c r="B29" s="126" t="str">
        <f>B26</f>
        <v>24年度</v>
      </c>
      <c r="C29" s="127">
        <v>2092</v>
      </c>
      <c r="D29" s="128">
        <v>3612</v>
      </c>
      <c r="E29" s="128">
        <v>11292</v>
      </c>
      <c r="F29" s="128">
        <v>14957</v>
      </c>
      <c r="G29" s="128">
        <v>14915</v>
      </c>
      <c r="H29" s="128">
        <v>9675</v>
      </c>
      <c r="I29" s="128">
        <v>4554</v>
      </c>
      <c r="J29" s="128">
        <v>2685</v>
      </c>
      <c r="K29" s="128">
        <v>1852</v>
      </c>
      <c r="L29" s="128">
        <v>1260</v>
      </c>
      <c r="M29" s="128">
        <v>2739</v>
      </c>
      <c r="N29" s="128">
        <v>2311</v>
      </c>
      <c r="O29" s="132">
        <f>SUM(C29:N29)</f>
        <v>71944</v>
      </c>
    </row>
    <row r="30" spans="1:16" s="109" customFormat="1" ht="12.75" customHeight="1">
      <c r="A30" s="170"/>
      <c r="B30" s="133" t="s">
        <v>7</v>
      </c>
      <c r="C30" s="134">
        <f t="shared" ref="C30:N30" si="8">+C28/C29</f>
        <v>1.5960803059273423</v>
      </c>
      <c r="D30" s="135">
        <f t="shared" si="8"/>
        <v>1.1373200442967886</v>
      </c>
      <c r="E30" s="135">
        <f t="shared" si="8"/>
        <v>0.75292242295430389</v>
      </c>
      <c r="F30" s="135">
        <f t="shared" si="8"/>
        <v>0.69866951928862742</v>
      </c>
      <c r="G30" s="135">
        <f t="shared" si="8"/>
        <v>0.75702313107609787</v>
      </c>
      <c r="H30" s="135">
        <f t="shared" si="8"/>
        <v>1.0389664082687338</v>
      </c>
      <c r="I30" s="135">
        <f t="shared" si="8"/>
        <v>1.2373737373737375</v>
      </c>
      <c r="J30" s="135">
        <f t="shared" si="8"/>
        <v>0.9798882681564246</v>
      </c>
      <c r="K30" s="135">
        <f t="shared" si="8"/>
        <v>1.1279697624190064</v>
      </c>
      <c r="L30" s="135">
        <f t="shared" si="8"/>
        <v>1.0809523809523809</v>
      </c>
      <c r="M30" s="135">
        <f t="shared" si="8"/>
        <v>1.04052573932092</v>
      </c>
      <c r="N30" s="135">
        <f t="shared" si="8"/>
        <v>0.97014279532669845</v>
      </c>
      <c r="O30" s="136">
        <f>+O28/O29</f>
        <v>0.89723951962637605</v>
      </c>
    </row>
    <row r="31" spans="1:16" s="109" customFormat="1" ht="12.75" customHeight="1">
      <c r="A31" s="167" t="s">
        <v>58</v>
      </c>
      <c r="B31" s="137" t="str">
        <f>B28</f>
        <v>25年度</v>
      </c>
      <c r="C31" s="138">
        <v>2365</v>
      </c>
      <c r="D31" s="139">
        <v>2910</v>
      </c>
      <c r="E31" s="139">
        <v>4941</v>
      </c>
      <c r="F31" s="139">
        <v>5362</v>
      </c>
      <c r="G31" s="139">
        <v>7413</v>
      </c>
      <c r="H31" s="139">
        <v>6071</v>
      </c>
      <c r="I31" s="139">
        <v>4187</v>
      </c>
      <c r="J31" s="139">
        <v>3134</v>
      </c>
      <c r="K31" s="139">
        <v>3101</v>
      </c>
      <c r="L31" s="139">
        <v>2591</v>
      </c>
      <c r="M31" s="139">
        <v>2643</v>
      </c>
      <c r="N31" s="139">
        <v>2634</v>
      </c>
      <c r="O31" s="140">
        <f>SUM(C31:N31)</f>
        <v>47352</v>
      </c>
      <c r="P31" s="125"/>
    </row>
    <row r="32" spans="1:16" s="109" customFormat="1" ht="12.75" customHeight="1">
      <c r="A32" s="167"/>
      <c r="B32" s="126" t="str">
        <f>B29</f>
        <v>24年度</v>
      </c>
      <c r="C32" s="127">
        <v>2356</v>
      </c>
      <c r="D32" s="128">
        <v>3097</v>
      </c>
      <c r="E32" s="128">
        <v>3762</v>
      </c>
      <c r="F32" s="128">
        <v>5018</v>
      </c>
      <c r="G32" s="128">
        <v>7307</v>
      </c>
      <c r="H32" s="128">
        <v>6083</v>
      </c>
      <c r="I32" s="128">
        <v>5070</v>
      </c>
      <c r="J32" s="128">
        <v>2879</v>
      </c>
      <c r="K32" s="128">
        <v>3092</v>
      </c>
      <c r="L32" s="128">
        <v>2748</v>
      </c>
      <c r="M32" s="128">
        <v>3496</v>
      </c>
      <c r="N32" s="128">
        <v>2388</v>
      </c>
      <c r="O32" s="132">
        <f>SUM(C32:N32)</f>
        <v>47296</v>
      </c>
    </row>
    <row r="33" spans="1:16" s="109" customFormat="1" ht="12.75" customHeight="1">
      <c r="A33" s="167"/>
      <c r="B33" s="133" t="s">
        <v>7</v>
      </c>
      <c r="C33" s="134">
        <f t="shared" ref="C33:N33" si="9">+C31/C32</f>
        <v>1.0038200339558574</v>
      </c>
      <c r="D33" s="135">
        <f t="shared" si="9"/>
        <v>0.93961898611559569</v>
      </c>
      <c r="E33" s="135">
        <f t="shared" si="9"/>
        <v>1.3133971291866029</v>
      </c>
      <c r="F33" s="135">
        <f t="shared" si="9"/>
        <v>1.0685532084495815</v>
      </c>
      <c r="G33" s="135">
        <f t="shared" si="9"/>
        <v>1.0145066374709184</v>
      </c>
      <c r="H33" s="135">
        <f t="shared" si="9"/>
        <v>0.99802728916652972</v>
      </c>
      <c r="I33" s="135">
        <f t="shared" si="9"/>
        <v>0.82583826429980278</v>
      </c>
      <c r="J33" s="135">
        <f t="shared" si="9"/>
        <v>1.0885724209795067</v>
      </c>
      <c r="K33" s="135">
        <f t="shared" si="9"/>
        <v>1.0029107373868047</v>
      </c>
      <c r="L33" s="135">
        <f t="shared" si="9"/>
        <v>0.94286754002911211</v>
      </c>
      <c r="M33" s="135">
        <f t="shared" si="9"/>
        <v>0.7560068649885584</v>
      </c>
      <c r="N33" s="135">
        <f t="shared" si="9"/>
        <v>1.1030150753768844</v>
      </c>
      <c r="O33" s="141">
        <f>+O31/O32</f>
        <v>1.0011840324763193</v>
      </c>
    </row>
    <row r="34" spans="1:16" s="109" customFormat="1" ht="12.75" customHeight="1">
      <c r="A34" s="169" t="s">
        <v>59</v>
      </c>
      <c r="B34" s="137" t="str">
        <f>B31</f>
        <v>25年度</v>
      </c>
      <c r="C34" s="138">
        <v>19222</v>
      </c>
      <c r="D34" s="139">
        <v>20471</v>
      </c>
      <c r="E34" s="139">
        <v>22851</v>
      </c>
      <c r="F34" s="139">
        <v>25619</v>
      </c>
      <c r="G34" s="139">
        <v>29028</v>
      </c>
      <c r="H34" s="139">
        <v>27015</v>
      </c>
      <c r="I34" s="139">
        <v>26622</v>
      </c>
      <c r="J34" s="139">
        <v>23396</v>
      </c>
      <c r="K34" s="139">
        <v>23112</v>
      </c>
      <c r="L34" s="139">
        <v>23748</v>
      </c>
      <c r="M34" s="139">
        <v>21391</v>
      </c>
      <c r="N34" s="139">
        <v>25278</v>
      </c>
      <c r="O34" s="142">
        <f>SUM(C34:N34)</f>
        <v>287753</v>
      </c>
      <c r="P34" s="125"/>
    </row>
    <row r="35" spans="1:16" s="109" customFormat="1" ht="12.75" customHeight="1">
      <c r="A35" s="167"/>
      <c r="B35" s="126" t="str">
        <f>B32</f>
        <v>24年度</v>
      </c>
      <c r="C35" s="127">
        <v>19142</v>
      </c>
      <c r="D35" s="128">
        <v>20844</v>
      </c>
      <c r="E35" s="128">
        <v>23783</v>
      </c>
      <c r="F35" s="128">
        <v>25245</v>
      </c>
      <c r="G35" s="128">
        <v>29028</v>
      </c>
      <c r="H35" s="128">
        <v>25848</v>
      </c>
      <c r="I35" s="128">
        <v>26414</v>
      </c>
      <c r="J35" s="128">
        <v>23152</v>
      </c>
      <c r="K35" s="128">
        <v>21438</v>
      </c>
      <c r="L35" s="128">
        <v>22051</v>
      </c>
      <c r="M35" s="128">
        <v>20839</v>
      </c>
      <c r="N35" s="128">
        <v>22376</v>
      </c>
      <c r="O35" s="132">
        <f>SUM(C35:N35)</f>
        <v>280160</v>
      </c>
    </row>
    <row r="36" spans="1:16" s="109" customFormat="1" ht="12.75" customHeight="1">
      <c r="A36" s="170"/>
      <c r="B36" s="133" t="s">
        <v>7</v>
      </c>
      <c r="C36" s="134">
        <f t="shared" ref="C36:N36" si="10">+C34/C35</f>
        <v>1.004179291610072</v>
      </c>
      <c r="D36" s="135">
        <f t="shared" si="10"/>
        <v>0.98210516215697563</v>
      </c>
      <c r="E36" s="135">
        <f t="shared" si="10"/>
        <v>0.96081234495227685</v>
      </c>
      <c r="F36" s="135">
        <f t="shared" si="10"/>
        <v>1.0148148148148148</v>
      </c>
      <c r="G36" s="135">
        <f t="shared" si="10"/>
        <v>1</v>
      </c>
      <c r="H36" s="135">
        <f t="shared" si="10"/>
        <v>1.0451485608170845</v>
      </c>
      <c r="I36" s="135">
        <f t="shared" si="10"/>
        <v>1.0078746119482094</v>
      </c>
      <c r="J36" s="135">
        <f t="shared" si="10"/>
        <v>1.0105390463026953</v>
      </c>
      <c r="K36" s="135">
        <f t="shared" si="10"/>
        <v>1.0780856423173804</v>
      </c>
      <c r="L36" s="135">
        <f t="shared" si="10"/>
        <v>1.0769579610902</v>
      </c>
      <c r="M36" s="135">
        <f t="shared" si="10"/>
        <v>1.026488795047747</v>
      </c>
      <c r="N36" s="135">
        <f t="shared" si="10"/>
        <v>1.1296925277082588</v>
      </c>
      <c r="O36" s="136">
        <f>+O34/O35</f>
        <v>1.0271023700742432</v>
      </c>
    </row>
    <row r="37" spans="1:16" s="109" customFormat="1" ht="12.75" customHeight="1">
      <c r="A37" s="167" t="s">
        <v>60</v>
      </c>
      <c r="B37" s="137" t="str">
        <f>B34</f>
        <v>25年度</v>
      </c>
      <c r="C37" s="138">
        <v>17334</v>
      </c>
      <c r="D37" s="139">
        <v>18404</v>
      </c>
      <c r="E37" s="139">
        <v>21283</v>
      </c>
      <c r="F37" s="139">
        <v>26153</v>
      </c>
      <c r="G37" s="139">
        <v>35251</v>
      </c>
      <c r="H37" s="139">
        <v>27872</v>
      </c>
      <c r="I37" s="139">
        <v>24780</v>
      </c>
      <c r="J37" s="139">
        <v>19561</v>
      </c>
      <c r="K37" s="139">
        <v>17999</v>
      </c>
      <c r="L37" s="139">
        <v>17081</v>
      </c>
      <c r="M37" s="139">
        <v>17132</v>
      </c>
      <c r="N37" s="139">
        <v>18520</v>
      </c>
      <c r="O37" s="140">
        <f>SUM(C37:N37)</f>
        <v>261370</v>
      </c>
      <c r="P37" s="125"/>
    </row>
    <row r="38" spans="1:16" s="109" customFormat="1" ht="12.75" customHeight="1">
      <c r="A38" s="167"/>
      <c r="B38" s="126" t="str">
        <f>B35</f>
        <v>24年度</v>
      </c>
      <c r="C38" s="127">
        <v>14902</v>
      </c>
      <c r="D38" s="128">
        <v>16908</v>
      </c>
      <c r="E38" s="128">
        <v>19984</v>
      </c>
      <c r="F38" s="128">
        <v>23673</v>
      </c>
      <c r="G38" s="128">
        <v>31437</v>
      </c>
      <c r="H38" s="128">
        <v>27961</v>
      </c>
      <c r="I38" s="128">
        <v>24676</v>
      </c>
      <c r="J38" s="128">
        <v>18109</v>
      </c>
      <c r="K38" s="128">
        <v>16003</v>
      </c>
      <c r="L38" s="128">
        <v>15216</v>
      </c>
      <c r="M38" s="128">
        <v>15835</v>
      </c>
      <c r="N38" s="128">
        <v>16219</v>
      </c>
      <c r="O38" s="132">
        <f>SUM(C38:N38)</f>
        <v>240923</v>
      </c>
    </row>
    <row r="39" spans="1:16" s="109" customFormat="1" ht="12.75" customHeight="1">
      <c r="A39" s="167"/>
      <c r="B39" s="133" t="s">
        <v>7</v>
      </c>
      <c r="C39" s="134">
        <f t="shared" ref="C39:N39" si="11">+C37/C38</f>
        <v>1.163199570527446</v>
      </c>
      <c r="D39" s="135">
        <f t="shared" si="11"/>
        <v>1.0884788265909628</v>
      </c>
      <c r="E39" s="135">
        <f t="shared" si="11"/>
        <v>1.0650020016012811</v>
      </c>
      <c r="F39" s="135">
        <f t="shared" si="11"/>
        <v>1.1047606978414226</v>
      </c>
      <c r="G39" s="135">
        <f t="shared" si="11"/>
        <v>1.1213220090975602</v>
      </c>
      <c r="H39" s="135">
        <f t="shared" si="11"/>
        <v>0.99681699510031829</v>
      </c>
      <c r="I39" s="135">
        <f t="shared" si="11"/>
        <v>1.0042146214945695</v>
      </c>
      <c r="J39" s="135">
        <f t="shared" si="11"/>
        <v>1.080181125407256</v>
      </c>
      <c r="K39" s="135">
        <f t="shared" si="11"/>
        <v>1.1247266137599201</v>
      </c>
      <c r="L39" s="135">
        <f t="shared" si="11"/>
        <v>1.122568349106204</v>
      </c>
      <c r="M39" s="135">
        <f t="shared" si="11"/>
        <v>1.0819071676665615</v>
      </c>
      <c r="N39" s="135">
        <f t="shared" si="11"/>
        <v>1.1418706455391825</v>
      </c>
      <c r="O39" s="141">
        <f>+O37/O38</f>
        <v>1.0848694396134864</v>
      </c>
    </row>
    <row r="40" spans="1:16" s="109" customFormat="1" ht="12.75" customHeight="1">
      <c r="A40" s="169" t="s">
        <v>61</v>
      </c>
      <c r="B40" s="137" t="str">
        <f>B37</f>
        <v>25年度</v>
      </c>
      <c r="C40" s="138">
        <v>16548</v>
      </c>
      <c r="D40" s="139">
        <v>18580</v>
      </c>
      <c r="E40" s="139">
        <v>25257</v>
      </c>
      <c r="F40" s="139">
        <v>30980</v>
      </c>
      <c r="G40" s="139">
        <v>38185</v>
      </c>
      <c r="H40" s="139">
        <v>33082</v>
      </c>
      <c r="I40" s="139">
        <v>23531</v>
      </c>
      <c r="J40" s="139">
        <v>19303</v>
      </c>
      <c r="K40" s="139">
        <v>16334</v>
      </c>
      <c r="L40" s="139">
        <v>17596</v>
      </c>
      <c r="M40" s="139">
        <v>16657</v>
      </c>
      <c r="N40" s="139">
        <v>19489</v>
      </c>
      <c r="O40" s="142">
        <f>SUM(C40:N40)</f>
        <v>275542</v>
      </c>
      <c r="P40" s="125"/>
    </row>
    <row r="41" spans="1:16" s="109" customFormat="1" ht="12.75" customHeight="1">
      <c r="A41" s="167"/>
      <c r="B41" s="126" t="str">
        <f>B38</f>
        <v>24年度</v>
      </c>
      <c r="C41" s="127">
        <v>16338</v>
      </c>
      <c r="D41" s="128">
        <v>20154</v>
      </c>
      <c r="E41" s="128">
        <v>25088</v>
      </c>
      <c r="F41" s="128">
        <v>29693</v>
      </c>
      <c r="G41" s="128">
        <v>35673</v>
      </c>
      <c r="H41" s="128">
        <v>30654</v>
      </c>
      <c r="I41" s="128">
        <v>25096</v>
      </c>
      <c r="J41" s="128">
        <v>18491</v>
      </c>
      <c r="K41" s="128">
        <v>15406</v>
      </c>
      <c r="L41" s="128">
        <v>15966</v>
      </c>
      <c r="M41" s="128">
        <v>19913</v>
      </c>
      <c r="N41" s="128">
        <v>19149</v>
      </c>
      <c r="O41" s="132">
        <f>SUM(C41:N41)</f>
        <v>271621</v>
      </c>
    </row>
    <row r="42" spans="1:16" s="109" customFormat="1" ht="12.75" customHeight="1">
      <c r="A42" s="170"/>
      <c r="B42" s="133" t="s">
        <v>7</v>
      </c>
      <c r="C42" s="134">
        <f t="shared" ref="C42:N42" si="12">+C40/C41</f>
        <v>1.012853470437018</v>
      </c>
      <c r="D42" s="135">
        <f t="shared" si="12"/>
        <v>0.92190135953160668</v>
      </c>
      <c r="E42" s="135">
        <f t="shared" si="12"/>
        <v>1.0067362882653061</v>
      </c>
      <c r="F42" s="135">
        <f t="shared" si="12"/>
        <v>1.0433435489846092</v>
      </c>
      <c r="G42" s="135">
        <f t="shared" si="12"/>
        <v>1.0704174025173101</v>
      </c>
      <c r="H42" s="135">
        <f t="shared" si="12"/>
        <v>1.0792066288249493</v>
      </c>
      <c r="I42" s="135">
        <f t="shared" si="12"/>
        <v>0.93763946445648705</v>
      </c>
      <c r="J42" s="135">
        <f t="shared" si="12"/>
        <v>1.0439132550970742</v>
      </c>
      <c r="K42" s="135">
        <f t="shared" si="12"/>
        <v>1.0602362715825002</v>
      </c>
      <c r="L42" s="135">
        <f t="shared" si="12"/>
        <v>1.1020919453839408</v>
      </c>
      <c r="M42" s="135">
        <f t="shared" si="12"/>
        <v>0.8364887259579169</v>
      </c>
      <c r="N42" s="135">
        <f t="shared" si="12"/>
        <v>1.0177554963705677</v>
      </c>
      <c r="O42" s="136">
        <f>+O40/O41</f>
        <v>1.0144355554246542</v>
      </c>
    </row>
    <row r="43" spans="1:16" s="109" customFormat="1" ht="12.75" customHeight="1">
      <c r="A43" s="167" t="s">
        <v>62</v>
      </c>
      <c r="B43" s="137" t="str">
        <f>B40</f>
        <v>25年度</v>
      </c>
      <c r="C43" s="138">
        <v>1490</v>
      </c>
      <c r="D43" s="139">
        <v>2468</v>
      </c>
      <c r="E43" s="139">
        <v>3412</v>
      </c>
      <c r="F43" s="139">
        <v>2799</v>
      </c>
      <c r="G43" s="139">
        <v>3807</v>
      </c>
      <c r="H43" s="139">
        <v>3441</v>
      </c>
      <c r="I43" s="139">
        <v>3046</v>
      </c>
      <c r="J43" s="139">
        <v>0</v>
      </c>
      <c r="K43" s="139">
        <v>0</v>
      </c>
      <c r="L43" s="139">
        <v>0</v>
      </c>
      <c r="M43" s="139">
        <v>3400</v>
      </c>
      <c r="N43" s="139">
        <v>2840</v>
      </c>
      <c r="O43" s="140">
        <f>SUM(C43:N43)</f>
        <v>26703</v>
      </c>
      <c r="P43" s="125"/>
    </row>
    <row r="44" spans="1:16" s="109" customFormat="1" ht="12.75" customHeight="1">
      <c r="A44" s="167"/>
      <c r="B44" s="126" t="str">
        <f>B41</f>
        <v>24年度</v>
      </c>
      <c r="C44" s="127">
        <v>1436</v>
      </c>
      <c r="D44" s="128">
        <v>2134</v>
      </c>
      <c r="E44" s="128">
        <v>2600</v>
      </c>
      <c r="F44" s="128">
        <v>2800</v>
      </c>
      <c r="G44" s="128">
        <v>3377</v>
      </c>
      <c r="H44" s="128">
        <v>3047</v>
      </c>
      <c r="I44" s="128">
        <v>2600</v>
      </c>
      <c r="J44" s="128">
        <v>0</v>
      </c>
      <c r="K44" s="128">
        <v>0</v>
      </c>
      <c r="L44" s="128">
        <v>0</v>
      </c>
      <c r="M44" s="128">
        <v>3478</v>
      </c>
      <c r="N44" s="128">
        <v>3658</v>
      </c>
      <c r="O44" s="132">
        <f>SUM(C44:N44)</f>
        <v>25130</v>
      </c>
    </row>
    <row r="45" spans="1:16" s="109" customFormat="1" ht="12.75" customHeight="1" thickBot="1">
      <c r="A45" s="167"/>
      <c r="B45" s="145" t="s">
        <v>7</v>
      </c>
      <c r="C45" s="146">
        <f>+C43/C44</f>
        <v>1.0376044568245126</v>
      </c>
      <c r="D45" s="147">
        <f>+D43/D44</f>
        <v>1.1565135895032803</v>
      </c>
      <c r="E45" s="147">
        <f>+E43/E44</f>
        <v>1.3123076923076924</v>
      </c>
      <c r="F45" s="147">
        <f t="shared" ref="F45:N45" si="13">IF(ISERROR(F43/F44),0,F43/F44)</f>
        <v>0.99964285714285717</v>
      </c>
      <c r="G45" s="147">
        <f t="shared" si="13"/>
        <v>1.1273319514361859</v>
      </c>
      <c r="H45" s="147">
        <f t="shared" si="13"/>
        <v>1.1293075155891041</v>
      </c>
      <c r="I45" s="147">
        <f t="shared" si="13"/>
        <v>1.1715384615384616</v>
      </c>
      <c r="J45" s="147">
        <f t="shared" si="13"/>
        <v>0</v>
      </c>
      <c r="K45" s="147">
        <f t="shared" si="13"/>
        <v>0</v>
      </c>
      <c r="L45" s="147">
        <f t="shared" si="13"/>
        <v>0</v>
      </c>
      <c r="M45" s="147">
        <f t="shared" si="13"/>
        <v>0.97757331799884994</v>
      </c>
      <c r="N45" s="147">
        <f t="shared" si="13"/>
        <v>0.77638053581191913</v>
      </c>
      <c r="O45" s="136">
        <f>+O43/O44</f>
        <v>1.0625945085555113</v>
      </c>
    </row>
    <row r="46" spans="1:16" s="109" customFormat="1" ht="12.75" customHeight="1">
      <c r="A46" s="166" t="s">
        <v>63</v>
      </c>
      <c r="B46" s="137" t="str">
        <f>B43</f>
        <v>25年度</v>
      </c>
      <c r="C46" s="151">
        <f t="shared" ref="C46:E47" si="14">SUM(C22,C25,C28,C31,C34,C37,C40,C43)</f>
        <v>133418</v>
      </c>
      <c r="D46" s="120">
        <f t="shared" si="14"/>
        <v>161660</v>
      </c>
      <c r="E46" s="120">
        <f t="shared" si="14"/>
        <v>192216</v>
      </c>
      <c r="F46" s="120">
        <f t="shared" ref="F46:H47" si="15">SUM(F22,F25,F28,F31,F34,F37,F40,F43)</f>
        <v>222203</v>
      </c>
      <c r="G46" s="120">
        <f t="shared" si="15"/>
        <v>274526</v>
      </c>
      <c r="H46" s="120">
        <f t="shared" si="15"/>
        <v>236900</v>
      </c>
      <c r="I46" s="120">
        <f t="shared" ref="I46:K47" si="16">SUM(I22,I25,I28,I31,I34,I37,I40,I43)</f>
        <v>205493</v>
      </c>
      <c r="J46" s="120">
        <f t="shared" si="16"/>
        <v>154899</v>
      </c>
      <c r="K46" s="120">
        <f t="shared" si="16"/>
        <v>151664</v>
      </c>
      <c r="L46" s="120">
        <f t="shared" ref="L46:O47" si="17">SUM(L22,L25,L28,L31,L34,L37,L40,L43)</f>
        <v>139871</v>
      </c>
      <c r="M46" s="120">
        <f t="shared" si="17"/>
        <v>133999</v>
      </c>
      <c r="N46" s="120">
        <f t="shared" si="17"/>
        <v>160954</v>
      </c>
      <c r="O46" s="124">
        <f t="shared" si="17"/>
        <v>2167803</v>
      </c>
    </row>
    <row r="47" spans="1:16" s="109" customFormat="1" ht="12.75" customHeight="1">
      <c r="A47" s="167"/>
      <c r="B47" s="126" t="str">
        <f>B44</f>
        <v>24年度</v>
      </c>
      <c r="C47" s="152">
        <f t="shared" si="14"/>
        <v>131259</v>
      </c>
      <c r="D47" s="128">
        <f t="shared" si="14"/>
        <v>161384</v>
      </c>
      <c r="E47" s="128">
        <f t="shared" si="14"/>
        <v>192864</v>
      </c>
      <c r="F47" s="128">
        <f t="shared" si="15"/>
        <v>221299</v>
      </c>
      <c r="G47" s="128">
        <f t="shared" si="15"/>
        <v>268935</v>
      </c>
      <c r="H47" s="128">
        <f t="shared" si="15"/>
        <v>233306</v>
      </c>
      <c r="I47" s="128">
        <f t="shared" si="16"/>
        <v>209347</v>
      </c>
      <c r="J47" s="128">
        <f t="shared" si="16"/>
        <v>152300</v>
      </c>
      <c r="K47" s="128">
        <f t="shared" si="16"/>
        <v>139195</v>
      </c>
      <c r="L47" s="128">
        <f t="shared" si="17"/>
        <v>124304</v>
      </c>
      <c r="M47" s="128">
        <f t="shared" si="17"/>
        <v>135556</v>
      </c>
      <c r="N47" s="128">
        <f t="shared" si="17"/>
        <v>150430</v>
      </c>
      <c r="O47" s="132">
        <f>SUM(C47:N47)</f>
        <v>2120179</v>
      </c>
    </row>
    <row r="48" spans="1:16" s="109" customFormat="1" ht="12.75" customHeight="1" thickBot="1">
      <c r="A48" s="168"/>
      <c r="B48" s="145" t="s">
        <v>7</v>
      </c>
      <c r="C48" s="148">
        <f t="shared" ref="C48:N48" si="18">+C46/C47</f>
        <v>1.0164483959195179</v>
      </c>
      <c r="D48" s="147">
        <f t="shared" si="18"/>
        <v>1.0017102067119417</v>
      </c>
      <c r="E48" s="147">
        <f t="shared" si="18"/>
        <v>0.99664011946241915</v>
      </c>
      <c r="F48" s="147">
        <f t="shared" si="18"/>
        <v>1.0040849710120696</v>
      </c>
      <c r="G48" s="147">
        <f t="shared" si="18"/>
        <v>1.0207894100805026</v>
      </c>
      <c r="H48" s="147">
        <f t="shared" si="18"/>
        <v>1.0154046616889407</v>
      </c>
      <c r="I48" s="147">
        <f t="shared" si="18"/>
        <v>0.98159037387686476</v>
      </c>
      <c r="J48" s="147">
        <f t="shared" si="18"/>
        <v>1.017065003282994</v>
      </c>
      <c r="K48" s="147">
        <f t="shared" si="18"/>
        <v>1.0895793670749667</v>
      </c>
      <c r="L48" s="147">
        <f t="shared" si="18"/>
        <v>1.1252332990088814</v>
      </c>
      <c r="M48" s="147">
        <f t="shared" si="18"/>
        <v>0.98851397208533742</v>
      </c>
      <c r="N48" s="147">
        <f t="shared" si="18"/>
        <v>1.0699594495778768</v>
      </c>
      <c r="O48" s="149">
        <f>+O46/O47</f>
        <v>1.0224622543662587</v>
      </c>
    </row>
    <row r="49" spans="1:17" s="109" customFormat="1" ht="12.75" customHeight="1">
      <c r="A49" s="166" t="s">
        <v>64</v>
      </c>
      <c r="B49" s="137" t="str">
        <f>B46</f>
        <v>25年度</v>
      </c>
      <c r="C49" s="151">
        <f t="shared" ref="C49:E50" si="19">SUM(,C19,C22,C25,C28,C31,C34,C37,C40,C43)</f>
        <v>674533</v>
      </c>
      <c r="D49" s="120">
        <f t="shared" si="19"/>
        <v>841652</v>
      </c>
      <c r="E49" s="120">
        <f t="shared" si="19"/>
        <v>932321</v>
      </c>
      <c r="F49" s="120">
        <f t="shared" ref="F49:H50" si="20">SUM(,F19,F22,F25,F28,F31,F34,F37,F40,F43)</f>
        <v>994339</v>
      </c>
      <c r="G49" s="120">
        <f t="shared" si="20"/>
        <v>1150202</v>
      </c>
      <c r="H49" s="120">
        <f t="shared" si="20"/>
        <v>1064156</v>
      </c>
      <c r="I49" s="120">
        <f t="shared" ref="I49:K50" si="21">SUM(,I19,I22,I25,I28,I31,I34,I37,I40,I43)</f>
        <v>985126</v>
      </c>
      <c r="J49" s="120">
        <f t="shared" si="21"/>
        <v>809765</v>
      </c>
      <c r="K49" s="120">
        <f t="shared" si="21"/>
        <v>812543</v>
      </c>
      <c r="L49" s="120">
        <f t="shared" ref="L49:N50" si="22">SUM(,L19,L22,L25,L28,L31,L34,L37,L40,L43)</f>
        <v>760445</v>
      </c>
      <c r="M49" s="120">
        <f t="shared" si="22"/>
        <v>752607</v>
      </c>
      <c r="N49" s="120">
        <f t="shared" si="22"/>
        <v>868984</v>
      </c>
      <c r="O49" s="124">
        <f>O19+O46</f>
        <v>10646673</v>
      </c>
      <c r="P49" s="125"/>
    </row>
    <row r="50" spans="1:17" s="109" customFormat="1" ht="12.75" customHeight="1">
      <c r="A50" s="167"/>
      <c r="B50" s="126" t="str">
        <f>B47</f>
        <v>24年度</v>
      </c>
      <c r="C50" s="152">
        <f t="shared" si="19"/>
        <v>642997</v>
      </c>
      <c r="D50" s="128">
        <f t="shared" si="19"/>
        <v>774961</v>
      </c>
      <c r="E50" s="128">
        <f t="shared" si="19"/>
        <v>870347</v>
      </c>
      <c r="F50" s="128">
        <f t="shared" si="20"/>
        <v>944478</v>
      </c>
      <c r="G50" s="128">
        <f t="shared" si="20"/>
        <v>1104925</v>
      </c>
      <c r="H50" s="128">
        <f t="shared" si="20"/>
        <v>1008947</v>
      </c>
      <c r="I50" s="128">
        <f t="shared" si="21"/>
        <v>944115</v>
      </c>
      <c r="J50" s="128">
        <f t="shared" si="21"/>
        <v>767383</v>
      </c>
      <c r="K50" s="128">
        <f t="shared" si="21"/>
        <v>777120</v>
      </c>
      <c r="L50" s="128">
        <f t="shared" si="22"/>
        <v>695437</v>
      </c>
      <c r="M50" s="128">
        <f t="shared" si="22"/>
        <v>747696</v>
      </c>
      <c r="N50" s="128">
        <f t="shared" si="22"/>
        <v>810381</v>
      </c>
      <c r="O50" s="132">
        <f>SUM(C50:N50)</f>
        <v>10088787</v>
      </c>
    </row>
    <row r="51" spans="1:17" s="109" customFormat="1" ht="12.75" customHeight="1" thickBot="1">
      <c r="A51" s="168"/>
      <c r="B51" s="145" t="s">
        <v>7</v>
      </c>
      <c r="C51" s="148">
        <f t="shared" ref="C51:N51" si="23">+C49/C50</f>
        <v>1.0490453299160027</v>
      </c>
      <c r="D51" s="147">
        <f t="shared" si="23"/>
        <v>1.0860572338478969</v>
      </c>
      <c r="E51" s="147">
        <f t="shared" si="23"/>
        <v>1.0712060821718234</v>
      </c>
      <c r="F51" s="147">
        <f t="shared" si="23"/>
        <v>1.052792124326877</v>
      </c>
      <c r="G51" s="147">
        <f t="shared" si="23"/>
        <v>1.0409774419078217</v>
      </c>
      <c r="H51" s="147">
        <f t="shared" si="23"/>
        <v>1.0547194253018246</v>
      </c>
      <c r="I51" s="147">
        <f t="shared" si="23"/>
        <v>1.043438564157968</v>
      </c>
      <c r="J51" s="147">
        <f t="shared" si="23"/>
        <v>1.0552292662203879</v>
      </c>
      <c r="K51" s="147">
        <f t="shared" si="23"/>
        <v>1.0455824068354951</v>
      </c>
      <c r="L51" s="147">
        <f t="shared" si="23"/>
        <v>1.0934779138872393</v>
      </c>
      <c r="M51" s="147">
        <f t="shared" si="23"/>
        <v>1.0065681774410991</v>
      </c>
      <c r="N51" s="147">
        <f t="shared" si="23"/>
        <v>1.0723153677097563</v>
      </c>
      <c r="O51" s="149">
        <f>+O49/O50</f>
        <v>1.0552976289419134</v>
      </c>
    </row>
    <row r="52" spans="1:17" ht="12.75" customHeight="1">
      <c r="B52" s="242" t="s">
        <v>110</v>
      </c>
      <c r="P52" s="125"/>
      <c r="Q52" s="153"/>
    </row>
    <row r="74" spans="2:3" ht="12.75" customHeight="1">
      <c r="B74" s="154"/>
      <c r="C74" s="154"/>
    </row>
    <row r="75" spans="2:3" ht="12.75" customHeight="1">
      <c r="B75" s="154"/>
    </row>
    <row r="76" spans="2:3" ht="12.75" customHeight="1">
      <c r="B76" s="154"/>
    </row>
    <row r="77" spans="2:3" ht="12.75" customHeight="1">
      <c r="B77" s="154"/>
    </row>
    <row r="78" spans="2:3" ht="12.75" customHeight="1">
      <c r="B78" s="154"/>
    </row>
    <row r="79" spans="2:3" ht="12.75" customHeight="1">
      <c r="B79" s="154"/>
    </row>
    <row r="80" spans="2:3" ht="12.75" customHeight="1">
      <c r="B80" s="154"/>
    </row>
    <row r="81" spans="2:3" ht="12.75" customHeight="1">
      <c r="B81" s="154"/>
      <c r="C81" s="154"/>
    </row>
    <row r="82" spans="2:3" ht="12.75" customHeight="1">
      <c r="B82" s="154"/>
    </row>
    <row r="83" spans="2:3" ht="12.75" customHeight="1">
      <c r="B83" s="154"/>
    </row>
    <row r="84" spans="2:3" ht="12.75" customHeight="1">
      <c r="B84" s="154"/>
    </row>
  </sheetData>
  <phoneticPr fontId="3"/>
  <pageMargins left="0.75" right="0.68" top="0.87" bottom="0.48" header="0.68" footer="0.39"/>
  <pageSetup paperSize="9" scale="81" orientation="landscape" r:id="rId1"/>
  <headerFooter alignWithMargins="0">
    <oddHeader>&amp;R&amp;20資料２－３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O38"/>
  <sheetViews>
    <sheetView showZeros="0" view="pageBreakPreview" zoomScale="85" zoomScaleNormal="85" zoomScaleSheetLayoutView="85" workbookViewId="0">
      <selection activeCell="B2" sqref="B2"/>
    </sheetView>
  </sheetViews>
  <sheetFormatPr defaultRowHeight="13.5"/>
  <cols>
    <col min="1" max="1" width="3" style="5" customWidth="1"/>
    <col min="2" max="2" width="11.75" style="5" customWidth="1"/>
    <col min="3" max="5" width="9.125" style="5" bestFit="1" customWidth="1"/>
    <col min="6" max="7" width="10" style="5" customWidth="1"/>
    <col min="8" max="9" width="9.75" style="5" bestFit="1" customWidth="1"/>
    <col min="10" max="14" width="9.125" style="5" bestFit="1" customWidth="1"/>
    <col min="15" max="15" width="12.125" style="5" customWidth="1"/>
    <col min="16" max="16" width="0.75" style="5" customWidth="1"/>
    <col min="17" max="17" width="11.375" style="5" customWidth="1"/>
    <col min="18" max="18" width="1.5" style="5" customWidth="1"/>
    <col min="19" max="16384" width="9" style="5"/>
  </cols>
  <sheetData>
    <row r="1" spans="2:15" s="1" customFormat="1" ht="33" customHeight="1">
      <c r="B1" s="174" t="s">
        <v>106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2:15" s="1" customForma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s="1" customForma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s="1" customForma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s="1" customForma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s="1" customForma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s="1" customForma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s="1" customFormat="1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s="1" customForma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s="1" customFormat="1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s="1" customFormat="1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5" s="1" customFormat="1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s="1" customFormat="1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5" s="1" customForma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5" s="1" customFormat="1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5" s="1" customFormat="1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s="1" customFormat="1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5" s="1" customFormat="1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15" s="1" customFormat="1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5" s="7" customFormat="1" ht="28.5" customHeight="1">
      <c r="O30" s="8" t="s">
        <v>65</v>
      </c>
    </row>
    <row r="31" spans="2:15" s="9" customFormat="1" ht="20.25" customHeight="1">
      <c r="B31" s="11" t="s">
        <v>69</v>
      </c>
      <c r="C31" s="11" t="s">
        <v>9</v>
      </c>
      <c r="D31" s="11" t="s">
        <v>10</v>
      </c>
      <c r="E31" s="11" t="s">
        <v>11</v>
      </c>
      <c r="F31" s="11" t="s">
        <v>12</v>
      </c>
      <c r="G31" s="11" t="s">
        <v>13</v>
      </c>
      <c r="H31" s="11" t="s">
        <v>14</v>
      </c>
      <c r="I31" s="11" t="s">
        <v>15</v>
      </c>
      <c r="J31" s="11" t="s">
        <v>16</v>
      </c>
      <c r="K31" s="11" t="s">
        <v>17</v>
      </c>
      <c r="L31" s="11" t="s">
        <v>18</v>
      </c>
      <c r="M31" s="11" t="s">
        <v>19</v>
      </c>
      <c r="N31" s="11" t="s">
        <v>20</v>
      </c>
      <c r="O31" s="11" t="s">
        <v>66</v>
      </c>
    </row>
    <row r="32" spans="2:15" s="9" customFormat="1" ht="20.25" customHeight="1">
      <c r="B32" s="11" t="s">
        <v>67</v>
      </c>
      <c r="C32" s="14">
        <v>645.9</v>
      </c>
      <c r="D32" s="12">
        <v>772.8</v>
      </c>
      <c r="E32" s="12">
        <v>856.3</v>
      </c>
      <c r="F32" s="12">
        <v>957.5</v>
      </c>
      <c r="G32" s="12">
        <v>1046.3</v>
      </c>
      <c r="H32" s="12">
        <v>1001.6</v>
      </c>
      <c r="I32" s="12">
        <v>877.7</v>
      </c>
      <c r="J32" s="12">
        <v>716.1</v>
      </c>
      <c r="K32" s="12">
        <v>702</v>
      </c>
      <c r="L32" s="12">
        <v>681.7</v>
      </c>
      <c r="M32" s="12">
        <v>729.7</v>
      </c>
      <c r="N32" s="12">
        <v>590.29999999999995</v>
      </c>
      <c r="O32" s="12">
        <f t="shared" ref="O32:O33" si="0">SUM(C32:N32)</f>
        <v>9577.9000000000015</v>
      </c>
    </row>
    <row r="33" spans="2:15" s="9" customFormat="1" ht="20.25" customHeight="1">
      <c r="B33" s="11" t="s">
        <v>68</v>
      </c>
      <c r="C33" s="14">
        <v>477.88099999999997</v>
      </c>
      <c r="D33" s="12">
        <v>632.32299999999998</v>
      </c>
      <c r="E33" s="12">
        <v>737.08</v>
      </c>
      <c r="F33" s="12">
        <v>902.06100000000004</v>
      </c>
      <c r="G33" s="12">
        <v>1027.6769999999999</v>
      </c>
      <c r="H33" s="12">
        <v>966.20100000000002</v>
      </c>
      <c r="I33" s="12">
        <v>879.66499999999996</v>
      </c>
      <c r="J33" s="12">
        <v>701.16700000000003</v>
      </c>
      <c r="K33" s="12">
        <v>725.36900000000003</v>
      </c>
      <c r="L33" s="12">
        <v>678.149</v>
      </c>
      <c r="M33" s="12">
        <v>716.33799999999997</v>
      </c>
      <c r="N33" s="12">
        <v>788.54200000000003</v>
      </c>
      <c r="O33" s="12">
        <f t="shared" si="0"/>
        <v>9232.4529999999995</v>
      </c>
    </row>
    <row r="34" spans="2:15" s="9" customFormat="1" ht="20.25" customHeight="1">
      <c r="B34" s="11" t="s">
        <v>88</v>
      </c>
      <c r="C34" s="14">
        <v>642.99699999999996</v>
      </c>
      <c r="D34" s="12">
        <v>774.96100000000001</v>
      </c>
      <c r="E34" s="12">
        <v>870.34699999999998</v>
      </c>
      <c r="F34" s="12">
        <v>944.47799999999995</v>
      </c>
      <c r="G34" s="12">
        <v>1104.925</v>
      </c>
      <c r="H34" s="12">
        <v>1008.947</v>
      </c>
      <c r="I34" s="12">
        <v>944.11500000000001</v>
      </c>
      <c r="J34" s="12">
        <v>767.38300000000004</v>
      </c>
      <c r="K34" s="12">
        <v>777.12</v>
      </c>
      <c r="L34" s="12">
        <v>695.43700000000001</v>
      </c>
      <c r="M34" s="12">
        <v>747.69600000000003</v>
      </c>
      <c r="N34" s="12">
        <v>810.38099999999997</v>
      </c>
      <c r="O34" s="12">
        <f>SUM(C34:N34)</f>
        <v>10088.787</v>
      </c>
    </row>
    <row r="35" spans="2:15" s="9" customFormat="1" ht="20.25" customHeight="1">
      <c r="B35" s="11" t="s">
        <v>101</v>
      </c>
      <c r="C35" s="14">
        <v>674.53300000000002</v>
      </c>
      <c r="D35" s="12">
        <v>841.65200000000004</v>
      </c>
      <c r="E35" s="12">
        <v>932.32100000000003</v>
      </c>
      <c r="F35" s="12">
        <v>994.33900000000006</v>
      </c>
      <c r="G35" s="12">
        <v>1150.202</v>
      </c>
      <c r="H35" s="12">
        <v>1064.1559999999999</v>
      </c>
      <c r="I35" s="12">
        <v>985.12599999999998</v>
      </c>
      <c r="J35" s="12">
        <v>809.76499999999999</v>
      </c>
      <c r="K35" s="12">
        <v>812.54300000000001</v>
      </c>
      <c r="L35" s="12">
        <v>760.44500000000005</v>
      </c>
      <c r="M35" s="12">
        <v>752.60699999999997</v>
      </c>
      <c r="N35" s="12">
        <v>869</v>
      </c>
      <c r="O35" s="12">
        <f>SUM(C35:N35)</f>
        <v>10646.689</v>
      </c>
    </row>
    <row r="36" spans="2:15" s="7" customFormat="1" ht="17.25" customHeight="1">
      <c r="C36" s="242" t="s">
        <v>110</v>
      </c>
    </row>
    <row r="37" spans="2:15" s="7" customFormat="1" ht="14.25"/>
    <row r="38" spans="2:15" s="7" customFormat="1" ht="14.25"/>
  </sheetData>
  <phoneticPr fontId="3"/>
  <pageMargins left="0.86614173228346458" right="0.74803149606299213" top="0.78740157480314965" bottom="0" header="0.51181102362204722" footer="0.51181102362204722"/>
  <pageSetup paperSize="9" scale="92" orientation="landscape" r:id="rId1"/>
  <headerFooter alignWithMargins="0">
    <oddHeader>&amp;R&amp;20資料２－４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O22"/>
  <sheetViews>
    <sheetView showZeros="0" view="pageBreakPreview" zoomScale="85" zoomScaleNormal="85" zoomScaleSheetLayoutView="85" workbookViewId="0">
      <selection activeCell="B2" sqref="B2"/>
    </sheetView>
  </sheetViews>
  <sheetFormatPr defaultRowHeight="13.5"/>
  <cols>
    <col min="1" max="1" width="5.125" style="5" customWidth="1"/>
    <col min="2" max="2" width="11.75" style="5" customWidth="1"/>
    <col min="3" max="14" width="9.625" style="5" customWidth="1"/>
    <col min="15" max="15" width="9.5" style="5" customWidth="1"/>
    <col min="16" max="16" width="3.625" style="5" customWidth="1"/>
    <col min="17" max="17" width="9.5" style="5" customWidth="1"/>
    <col min="18" max="16384" width="9" style="5"/>
  </cols>
  <sheetData>
    <row r="1" spans="2:15" s="1" customFormat="1" ht="30.75" customHeight="1">
      <c r="B1" s="174" t="s">
        <v>107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2:15" s="1" customFormat="1" ht="27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7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7.7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7.7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7.7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7.7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7.7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7.7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7.7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7.7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7.7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7.7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7.7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7.7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5" customFormat="1" ht="27.75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8" t="s">
        <v>65</v>
      </c>
    </row>
    <row r="17" spans="2:15" s="9" customFormat="1" ht="19.5" customHeight="1">
      <c r="B17" s="11" t="s">
        <v>70</v>
      </c>
      <c r="C17" s="11" t="s">
        <v>9</v>
      </c>
      <c r="D17" s="11" t="s">
        <v>10</v>
      </c>
      <c r="E17" s="11" t="s">
        <v>11</v>
      </c>
      <c r="F17" s="11" t="s">
        <v>12</v>
      </c>
      <c r="G17" s="11" t="s">
        <v>13</v>
      </c>
      <c r="H17" s="11" t="s">
        <v>14</v>
      </c>
      <c r="I17" s="11" t="s">
        <v>15</v>
      </c>
      <c r="J17" s="11" t="s">
        <v>16</v>
      </c>
      <c r="K17" s="11" t="s">
        <v>17</v>
      </c>
      <c r="L17" s="11" t="s">
        <v>18</v>
      </c>
      <c r="M17" s="11" t="s">
        <v>19</v>
      </c>
      <c r="N17" s="11" t="s">
        <v>20</v>
      </c>
      <c r="O17" s="11" t="s">
        <v>66</v>
      </c>
    </row>
    <row r="18" spans="2:15" s="9" customFormat="1" ht="22.5" customHeight="1">
      <c r="B18" s="11" t="s">
        <v>67</v>
      </c>
      <c r="C18" s="12">
        <v>48.6</v>
      </c>
      <c r="D18" s="12">
        <v>78.2</v>
      </c>
      <c r="E18" s="12">
        <v>88</v>
      </c>
      <c r="F18" s="12">
        <v>78.599999999999994</v>
      </c>
      <c r="G18" s="12">
        <v>103.9</v>
      </c>
      <c r="H18" s="12">
        <v>70.099999999999994</v>
      </c>
      <c r="I18" s="12">
        <v>64</v>
      </c>
      <c r="J18" s="12">
        <v>47.8</v>
      </c>
      <c r="K18" s="12">
        <v>58.1</v>
      </c>
      <c r="L18" s="12">
        <v>61.6</v>
      </c>
      <c r="M18" s="12">
        <v>46.4</v>
      </c>
      <c r="N18" s="12">
        <v>24.2</v>
      </c>
      <c r="O18" s="12">
        <v>769.5</v>
      </c>
    </row>
    <row r="19" spans="2:15" s="9" customFormat="1" ht="22.5" customHeight="1">
      <c r="B19" s="11" t="s">
        <v>68</v>
      </c>
      <c r="C19" s="12">
        <v>21.1</v>
      </c>
      <c r="D19" s="12">
        <v>43.2</v>
      </c>
      <c r="E19" s="12">
        <v>49.1</v>
      </c>
      <c r="F19" s="12">
        <v>72</v>
      </c>
      <c r="G19" s="12">
        <v>100.7</v>
      </c>
      <c r="H19" s="12">
        <v>84</v>
      </c>
      <c r="I19" s="12">
        <v>68</v>
      </c>
      <c r="J19" s="12">
        <v>46.1</v>
      </c>
      <c r="K19" s="12">
        <v>59.9</v>
      </c>
      <c r="L19" s="12">
        <v>47.8</v>
      </c>
      <c r="M19" s="12">
        <v>38.700000000000003</v>
      </c>
      <c r="N19" s="12">
        <v>53.2</v>
      </c>
      <c r="O19" s="12">
        <v>683.8</v>
      </c>
    </row>
    <row r="20" spans="2:15" s="9" customFormat="1" ht="22.5" customHeight="1">
      <c r="B20" s="11" t="s">
        <v>88</v>
      </c>
      <c r="C20" s="12">
        <v>44.1</v>
      </c>
      <c r="D20" s="12">
        <v>69.099999999999994</v>
      </c>
      <c r="E20" s="12">
        <v>71.400000000000006</v>
      </c>
      <c r="F20" s="12">
        <v>74.400000000000006</v>
      </c>
      <c r="G20" s="12">
        <v>114.5</v>
      </c>
      <c r="H20" s="12">
        <v>77</v>
      </c>
      <c r="I20" s="12">
        <v>62.3</v>
      </c>
      <c r="J20" s="12">
        <v>49.8</v>
      </c>
      <c r="K20" s="12">
        <v>58.1</v>
      </c>
      <c r="L20" s="12">
        <v>44.5</v>
      </c>
      <c r="M20" s="12">
        <v>39.799999999999997</v>
      </c>
      <c r="N20" s="12">
        <v>49.4</v>
      </c>
      <c r="O20" s="12">
        <f>SUM(C20:N20)</f>
        <v>754.39999999999986</v>
      </c>
    </row>
    <row r="21" spans="2:15" s="9" customFormat="1" ht="22.5" customHeight="1">
      <c r="B21" s="11" t="s">
        <v>101</v>
      </c>
      <c r="C21" s="12">
        <v>46.7</v>
      </c>
      <c r="D21" s="12">
        <v>74.2</v>
      </c>
      <c r="E21" s="12">
        <v>72.099999999999994</v>
      </c>
      <c r="F21" s="12">
        <v>80.599999999999994</v>
      </c>
      <c r="G21" s="12">
        <v>103.8</v>
      </c>
      <c r="H21" s="12">
        <v>71.7</v>
      </c>
      <c r="I21" s="12">
        <v>63.3</v>
      </c>
      <c r="J21" s="12">
        <v>49.3</v>
      </c>
      <c r="K21" s="12">
        <v>56.6</v>
      </c>
      <c r="L21" s="12">
        <v>44.5</v>
      </c>
      <c r="M21" s="12">
        <v>40.1</v>
      </c>
      <c r="N21" s="12">
        <v>53.5</v>
      </c>
      <c r="O21" s="12">
        <f>SUM(C21:N21)</f>
        <v>756.4</v>
      </c>
    </row>
    <row r="22" spans="2:15" s="7" customFormat="1" ht="10.5" customHeight="1"/>
  </sheetData>
  <phoneticPr fontId="3"/>
  <pageMargins left="0.78740157480314965" right="0" top="0.98425196850393704" bottom="0" header="0.51181102362204722" footer="0.51181102362204722"/>
  <pageSetup paperSize="9" scale="90" orientation="landscape" r:id="rId1"/>
  <headerFooter alignWithMargins="0">
    <oddHeader>&amp;R&amp;20資料２－５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29"/>
  <sheetViews>
    <sheetView showZeros="0" view="pageBreakPreview" zoomScale="85" zoomScaleNormal="85" zoomScaleSheetLayoutView="85" workbookViewId="0">
      <selection activeCell="B2" sqref="B2"/>
    </sheetView>
  </sheetViews>
  <sheetFormatPr defaultRowHeight="13.5"/>
  <cols>
    <col min="1" max="1" width="5.125" style="5" customWidth="1"/>
    <col min="2" max="2" width="11.875" style="5" customWidth="1"/>
    <col min="3" max="14" width="9.125" style="5" customWidth="1"/>
    <col min="15" max="15" width="9.75" style="5" customWidth="1"/>
    <col min="16" max="16" width="7.625" style="5" bestFit="1" customWidth="1"/>
    <col min="17" max="24" width="9.75" style="5" customWidth="1"/>
    <col min="25" max="16384" width="9" style="5"/>
  </cols>
  <sheetData>
    <row r="1" spans="2:15" s="1" customFormat="1" ht="30.75" customHeight="1">
      <c r="B1" s="174" t="s">
        <v>108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2:15" s="1" customFormat="1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0.2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0.2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0.2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0.2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0.2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0.2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0.2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0.2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0.2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0.2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0.2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0.2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0.2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 ht="20.25" customHeight="1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 ht="20.25" customHeigh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 ht="20.25" customHeight="1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6" s="1" customFormat="1" ht="20.25" customHeigh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s="7" customFormat="1" ht="19.5" customHeight="1">
      <c r="O20" s="8" t="s">
        <v>65</v>
      </c>
    </row>
    <row r="21" spans="2:16" s="9" customFormat="1" ht="18.75" customHeight="1">
      <c r="B21" s="11" t="s">
        <v>71</v>
      </c>
      <c r="C21" s="11" t="s">
        <v>9</v>
      </c>
      <c r="D21" s="11" t="s">
        <v>10</v>
      </c>
      <c r="E21" s="11" t="s">
        <v>11</v>
      </c>
      <c r="F21" s="11" t="s">
        <v>12</v>
      </c>
      <c r="G21" s="11" t="s">
        <v>13</v>
      </c>
      <c r="H21" s="11" t="s">
        <v>14</v>
      </c>
      <c r="I21" s="11" t="s">
        <v>15</v>
      </c>
      <c r="J21" s="11" t="s">
        <v>16</v>
      </c>
      <c r="K21" s="11" t="s">
        <v>17</v>
      </c>
      <c r="L21" s="11" t="s">
        <v>18</v>
      </c>
      <c r="M21" s="11" t="s">
        <v>19</v>
      </c>
      <c r="N21" s="11" t="s">
        <v>20</v>
      </c>
      <c r="O21" s="11" t="s">
        <v>66</v>
      </c>
    </row>
    <row r="22" spans="2:16" s="9" customFormat="1" ht="20.25" customHeight="1">
      <c r="B22" s="11" t="s">
        <v>67</v>
      </c>
      <c r="C22" s="12">
        <v>61.9</v>
      </c>
      <c r="D22" s="12">
        <v>79</v>
      </c>
      <c r="E22" s="12">
        <v>71.099999999999994</v>
      </c>
      <c r="F22" s="12">
        <v>106.8</v>
      </c>
      <c r="G22" s="12">
        <v>173.2</v>
      </c>
      <c r="H22" s="12">
        <v>84.4</v>
      </c>
      <c r="I22" s="12">
        <v>67.7</v>
      </c>
      <c r="J22" s="13">
        <v>47.4</v>
      </c>
      <c r="K22" s="13">
        <v>54.6</v>
      </c>
      <c r="L22" s="12">
        <v>39.799999999999997</v>
      </c>
      <c r="M22" s="12">
        <v>36.9</v>
      </c>
      <c r="N22" s="12">
        <v>48.7</v>
      </c>
      <c r="O22" s="12">
        <v>871.5</v>
      </c>
      <c r="P22" s="231"/>
    </row>
    <row r="23" spans="2:16" s="9" customFormat="1" ht="20.25" customHeight="1">
      <c r="B23" s="11" t="s">
        <v>68</v>
      </c>
      <c r="C23" s="12">
        <v>68.2</v>
      </c>
      <c r="D23" s="12">
        <v>75.400000000000006</v>
      </c>
      <c r="E23" s="12">
        <v>66.400000000000006</v>
      </c>
      <c r="F23" s="12">
        <v>98.9</v>
      </c>
      <c r="G23" s="12">
        <v>172.2</v>
      </c>
      <c r="H23" s="12">
        <v>86.9</v>
      </c>
      <c r="I23" s="12">
        <v>68.599999999999994</v>
      </c>
      <c r="J23" s="13">
        <v>49.8</v>
      </c>
      <c r="K23" s="13">
        <v>60.4</v>
      </c>
      <c r="L23" s="12">
        <v>40</v>
      </c>
      <c r="M23" s="12">
        <v>36.700000000000003</v>
      </c>
      <c r="N23" s="12">
        <v>55.7</v>
      </c>
      <c r="O23" s="12">
        <v>879.2</v>
      </c>
      <c r="P23" s="231"/>
    </row>
    <row r="24" spans="2:16" s="9" customFormat="1" ht="20.25" customHeight="1">
      <c r="B24" s="11" t="s">
        <v>88</v>
      </c>
      <c r="C24" s="12">
        <v>67.680000000000007</v>
      </c>
      <c r="D24" s="12">
        <v>76.481999999999999</v>
      </c>
      <c r="E24" s="12">
        <v>74.819999999999993</v>
      </c>
      <c r="F24" s="12">
        <v>107.82599999999999</v>
      </c>
      <c r="G24" s="12">
        <v>169.536</v>
      </c>
      <c r="H24" s="12">
        <v>84.108000000000004</v>
      </c>
      <c r="I24" s="12">
        <v>65.067999999999998</v>
      </c>
      <c r="J24" s="13">
        <v>48.600999999999999</v>
      </c>
      <c r="K24" s="13">
        <v>58.877000000000002</v>
      </c>
      <c r="L24" s="12">
        <v>38.564999999999998</v>
      </c>
      <c r="M24" s="12">
        <v>36.795999999999999</v>
      </c>
      <c r="N24" s="12">
        <v>53.936</v>
      </c>
      <c r="O24" s="12">
        <v>882.29499999999996</v>
      </c>
      <c r="P24" s="231"/>
    </row>
    <row r="25" spans="2:16" s="9" customFormat="1" ht="20.25" customHeight="1">
      <c r="B25" s="11" t="s">
        <v>101</v>
      </c>
      <c r="C25" s="12">
        <v>63.94</v>
      </c>
      <c r="D25" s="12">
        <v>74.156999999999996</v>
      </c>
      <c r="E25" s="12">
        <v>73.793999999999997</v>
      </c>
      <c r="F25" s="12">
        <v>109.339</v>
      </c>
      <c r="G25" s="12">
        <v>175.18899999999999</v>
      </c>
      <c r="H25" s="12">
        <v>83.584999999999994</v>
      </c>
      <c r="I25" s="12">
        <v>63.9</v>
      </c>
      <c r="J25" s="13">
        <v>48.293999999999997</v>
      </c>
      <c r="K25" s="13">
        <v>57.292000000000002</v>
      </c>
      <c r="L25" s="12">
        <v>40.363999999999997</v>
      </c>
      <c r="M25" s="12">
        <v>34.915999999999997</v>
      </c>
      <c r="N25" s="12">
        <v>53.7</v>
      </c>
      <c r="O25" s="12">
        <f>SUM(C25:N25)</f>
        <v>878.47</v>
      </c>
    </row>
    <row r="26" spans="2:16" s="7" customFormat="1" ht="14.25" customHeight="1">
      <c r="C26" s="242" t="s">
        <v>110</v>
      </c>
      <c r="D26" s="160"/>
      <c r="E26" s="160"/>
      <c r="F26" s="160"/>
      <c r="G26" s="161"/>
      <c r="H26" s="161"/>
      <c r="I26" s="161"/>
      <c r="J26" s="161"/>
    </row>
    <row r="27" spans="2:16" s="7" customFormat="1" ht="14.25"/>
    <row r="28" spans="2:16" s="7" customFormat="1" ht="14.25"/>
    <row r="29" spans="2:16" s="7" customFormat="1" ht="14.25"/>
  </sheetData>
  <phoneticPr fontId="3"/>
  <pageMargins left="0.59055118110236227" right="0" top="0.98425196850393704" bottom="0" header="0.6" footer="0.51181102362204722"/>
  <pageSetup paperSize="9" scale="97" orientation="landscape" r:id="rId1"/>
  <headerFooter alignWithMargins="0">
    <oddHeader>&amp;R&amp;20資料２－６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J20"/>
  <sheetViews>
    <sheetView view="pageBreakPreview" zoomScale="70" zoomScaleNormal="75" zoomScaleSheetLayoutView="70" workbookViewId="0">
      <selection activeCell="B2" sqref="B2"/>
    </sheetView>
  </sheetViews>
  <sheetFormatPr defaultRowHeight="13.5"/>
  <cols>
    <col min="1" max="1" width="2" style="18" customWidth="1"/>
    <col min="2" max="10" width="16.625" style="18" customWidth="1"/>
    <col min="11" max="16384" width="9" style="18"/>
  </cols>
  <sheetData>
    <row r="1" spans="2:10" ht="17.25" customHeight="1">
      <c r="C1" s="19"/>
      <c r="D1" s="19"/>
      <c r="G1" s="19"/>
      <c r="H1" s="19"/>
      <c r="J1" s="20"/>
    </row>
    <row r="2" spans="2:10" ht="31.5" customHeight="1">
      <c r="B2" s="175" t="s">
        <v>102</v>
      </c>
      <c r="C2" s="176"/>
      <c r="D2" s="176"/>
      <c r="E2" s="176"/>
      <c r="F2" s="176"/>
      <c r="G2" s="176"/>
      <c r="H2" s="176"/>
      <c r="I2" s="176"/>
      <c r="J2" s="176"/>
    </row>
    <row r="3" spans="2:10" ht="22.5" customHeight="1" thickBot="1">
      <c r="B3" s="21"/>
      <c r="C3" s="22"/>
      <c r="D3" s="22"/>
      <c r="E3" s="21"/>
      <c r="F3" s="21"/>
      <c r="G3" s="22"/>
      <c r="H3" s="22"/>
      <c r="J3" s="23" t="s">
        <v>47</v>
      </c>
    </row>
    <row r="4" spans="2:10" ht="31.5" customHeight="1">
      <c r="B4" s="177"/>
      <c r="C4" s="262" t="s">
        <v>72</v>
      </c>
      <c r="D4" s="263"/>
      <c r="E4" s="263"/>
      <c r="F4" s="264"/>
      <c r="G4" s="262" t="s">
        <v>73</v>
      </c>
      <c r="H4" s="263"/>
      <c r="I4" s="263"/>
      <c r="J4" s="264"/>
    </row>
    <row r="5" spans="2:10" ht="31.5" customHeight="1" thickBot="1">
      <c r="B5" s="178"/>
      <c r="C5" s="24" t="s">
        <v>101</v>
      </c>
      <c r="D5" s="25" t="s">
        <v>88</v>
      </c>
      <c r="E5" s="26" t="s">
        <v>74</v>
      </c>
      <c r="F5" s="27" t="s">
        <v>75</v>
      </c>
      <c r="G5" s="24" t="s">
        <v>101</v>
      </c>
      <c r="H5" s="25" t="s">
        <v>88</v>
      </c>
      <c r="I5" s="28" t="s">
        <v>74</v>
      </c>
      <c r="J5" s="29" t="s">
        <v>75</v>
      </c>
    </row>
    <row r="6" spans="2:10" s="30" customFormat="1" ht="31.5" customHeight="1">
      <c r="B6" s="31" t="s">
        <v>9</v>
      </c>
      <c r="C6" s="32">
        <v>493428</v>
      </c>
      <c r="D6" s="33">
        <v>482527</v>
      </c>
      <c r="E6" s="34">
        <f t="shared" ref="E6" si="0">C6/D6</f>
        <v>1.0225914819274362</v>
      </c>
      <c r="F6" s="35">
        <f t="shared" ref="F6" si="1">C6-D6</f>
        <v>10901</v>
      </c>
      <c r="G6" s="36">
        <v>674533</v>
      </c>
      <c r="H6" s="37">
        <v>642997</v>
      </c>
      <c r="I6" s="34">
        <f t="shared" ref="I6" si="2">G6/H6</f>
        <v>1.0490453299160027</v>
      </c>
      <c r="J6" s="237">
        <f t="shared" ref="J6" si="3">G6-H6</f>
        <v>31536</v>
      </c>
    </row>
    <row r="7" spans="2:10" s="30" customFormat="1" ht="31.5" customHeight="1">
      <c r="B7" s="38" t="s">
        <v>10</v>
      </c>
      <c r="C7" s="39">
        <v>436960</v>
      </c>
      <c r="D7" s="40">
        <v>434049</v>
      </c>
      <c r="E7" s="41">
        <f>IF(C7=0,"-",C7/D7)</f>
        <v>1.0067066160733005</v>
      </c>
      <c r="F7" s="42">
        <f>IF(C7=0,"-",C7-D7)</f>
        <v>2911</v>
      </c>
      <c r="G7" s="39">
        <v>841652</v>
      </c>
      <c r="H7" s="40">
        <v>774961</v>
      </c>
      <c r="I7" s="41">
        <f>IF(G7=0,"-",G7/H7)</f>
        <v>1.0860572338478969</v>
      </c>
      <c r="J7" s="43">
        <f>IF(G7=0,"-",G7-H7)</f>
        <v>66691</v>
      </c>
    </row>
    <row r="8" spans="2:10" s="30" customFormat="1" ht="31.5" customHeight="1">
      <c r="B8" s="38" t="s">
        <v>11</v>
      </c>
      <c r="C8" s="39">
        <v>441379</v>
      </c>
      <c r="D8" s="40">
        <v>435560</v>
      </c>
      <c r="E8" s="41">
        <f t="shared" ref="E8:E17" si="4">IF(C8=0,"-",C8/D8)</f>
        <v>1.013359812654973</v>
      </c>
      <c r="F8" s="42">
        <f t="shared" ref="F8:F17" si="5">IF(C8=0,"-",C8-D8)</f>
        <v>5819</v>
      </c>
      <c r="G8" s="39">
        <v>932321</v>
      </c>
      <c r="H8" s="40">
        <v>870347</v>
      </c>
      <c r="I8" s="41">
        <f t="shared" ref="I8:I17" si="6">IF(G8=0,"-",G8/H8)</f>
        <v>1.0712060821718234</v>
      </c>
      <c r="J8" s="43">
        <f t="shared" ref="J8:J17" si="7">IF(G8=0,"-",G8-H8)</f>
        <v>61974</v>
      </c>
    </row>
    <row r="9" spans="2:10" s="30" customFormat="1" ht="31.5" customHeight="1">
      <c r="B9" s="38" t="s">
        <v>12</v>
      </c>
      <c r="C9" s="39">
        <v>534994</v>
      </c>
      <c r="D9" s="40">
        <v>530783</v>
      </c>
      <c r="E9" s="41">
        <f t="shared" si="4"/>
        <v>1.0079335623032388</v>
      </c>
      <c r="F9" s="42">
        <f t="shared" si="5"/>
        <v>4211</v>
      </c>
      <c r="G9" s="39">
        <v>994339</v>
      </c>
      <c r="H9" s="40">
        <v>944478</v>
      </c>
      <c r="I9" s="41">
        <f t="shared" si="6"/>
        <v>1.052792124326877</v>
      </c>
      <c r="J9" s="43">
        <f t="shared" si="7"/>
        <v>49861</v>
      </c>
    </row>
    <row r="10" spans="2:10" s="30" customFormat="1" ht="31.5" customHeight="1">
      <c r="B10" s="38" t="s">
        <v>13</v>
      </c>
      <c r="C10" s="39">
        <v>665195</v>
      </c>
      <c r="D10" s="40">
        <v>611362</v>
      </c>
      <c r="E10" s="41">
        <f t="shared" si="4"/>
        <v>1.0880542133793072</v>
      </c>
      <c r="F10" s="42">
        <f t="shared" si="5"/>
        <v>53833</v>
      </c>
      <c r="G10" s="39">
        <v>1150202</v>
      </c>
      <c r="H10" s="40">
        <v>1104925</v>
      </c>
      <c r="I10" s="41">
        <f t="shared" si="6"/>
        <v>1.0409774419078217</v>
      </c>
      <c r="J10" s="43">
        <f t="shared" si="7"/>
        <v>45277</v>
      </c>
    </row>
    <row r="11" spans="2:10" s="30" customFormat="1" ht="31.5" customHeight="1">
      <c r="B11" s="38" t="s">
        <v>14</v>
      </c>
      <c r="C11" s="39">
        <v>565066</v>
      </c>
      <c r="D11" s="40">
        <v>517429</v>
      </c>
      <c r="E11" s="41">
        <f t="shared" si="4"/>
        <v>1.0920648050263901</v>
      </c>
      <c r="F11" s="42">
        <f t="shared" si="5"/>
        <v>47637</v>
      </c>
      <c r="G11" s="39">
        <v>1064156</v>
      </c>
      <c r="H11" s="40">
        <v>1008947</v>
      </c>
      <c r="I11" s="41">
        <f t="shared" si="6"/>
        <v>1.0547194253018246</v>
      </c>
      <c r="J11" s="43">
        <f t="shared" si="7"/>
        <v>55209</v>
      </c>
    </row>
    <row r="12" spans="2:10" s="30" customFormat="1" ht="31.5" customHeight="1">
      <c r="B12" s="38" t="s">
        <v>15</v>
      </c>
      <c r="C12" s="44">
        <v>512819</v>
      </c>
      <c r="D12" s="45">
        <v>532731</v>
      </c>
      <c r="E12" s="41">
        <f t="shared" si="4"/>
        <v>0.96262278711019256</v>
      </c>
      <c r="F12" s="42">
        <f t="shared" si="5"/>
        <v>-19912</v>
      </c>
      <c r="G12" s="44">
        <v>985126</v>
      </c>
      <c r="H12" s="45">
        <v>944115</v>
      </c>
      <c r="I12" s="41">
        <f t="shared" si="6"/>
        <v>1.043438564157968</v>
      </c>
      <c r="J12" s="43">
        <f t="shared" si="7"/>
        <v>41011</v>
      </c>
    </row>
    <row r="13" spans="2:10" s="30" customFormat="1" ht="31.5" customHeight="1">
      <c r="B13" s="38" t="s">
        <v>16</v>
      </c>
      <c r="C13" s="44">
        <v>509245</v>
      </c>
      <c r="D13" s="45">
        <v>503973</v>
      </c>
      <c r="E13" s="41">
        <f t="shared" si="4"/>
        <v>1.0104608778644888</v>
      </c>
      <c r="F13" s="42">
        <f t="shared" si="5"/>
        <v>5272</v>
      </c>
      <c r="G13" s="44">
        <v>809765</v>
      </c>
      <c r="H13" s="45">
        <v>767383</v>
      </c>
      <c r="I13" s="41">
        <f t="shared" si="6"/>
        <v>1.0552292662203879</v>
      </c>
      <c r="J13" s="43">
        <f t="shared" si="7"/>
        <v>42382</v>
      </c>
    </row>
    <row r="14" spans="2:10" s="30" customFormat="1" ht="31.5" customHeight="1">
      <c r="B14" s="38" t="s">
        <v>17</v>
      </c>
      <c r="C14" s="44">
        <v>501879</v>
      </c>
      <c r="D14" s="45">
        <v>479504</v>
      </c>
      <c r="E14" s="41">
        <f t="shared" si="4"/>
        <v>1.0466628015616137</v>
      </c>
      <c r="F14" s="43">
        <f t="shared" si="5"/>
        <v>22375</v>
      </c>
      <c r="G14" s="44">
        <v>812543</v>
      </c>
      <c r="H14" s="45">
        <v>777120</v>
      </c>
      <c r="I14" s="41">
        <f t="shared" si="6"/>
        <v>1.0455824068354951</v>
      </c>
      <c r="J14" s="43">
        <f t="shared" si="7"/>
        <v>35423</v>
      </c>
    </row>
    <row r="15" spans="2:10" s="30" customFormat="1" ht="31.5" customHeight="1">
      <c r="B15" s="38" t="s">
        <v>18</v>
      </c>
      <c r="C15" s="44">
        <v>458225</v>
      </c>
      <c r="D15" s="45">
        <v>439203</v>
      </c>
      <c r="E15" s="41">
        <f t="shared" si="4"/>
        <v>1.0433102688278542</v>
      </c>
      <c r="F15" s="43">
        <f t="shared" si="5"/>
        <v>19022</v>
      </c>
      <c r="G15" s="44">
        <v>760445</v>
      </c>
      <c r="H15" s="45">
        <v>695437</v>
      </c>
      <c r="I15" s="41">
        <f t="shared" si="6"/>
        <v>1.0934779138872393</v>
      </c>
      <c r="J15" s="43">
        <f t="shared" si="7"/>
        <v>65008</v>
      </c>
    </row>
    <row r="16" spans="2:10" s="30" customFormat="1" ht="31.5" customHeight="1">
      <c r="B16" s="38" t="s">
        <v>19</v>
      </c>
      <c r="C16" s="44">
        <v>470912</v>
      </c>
      <c r="D16" s="45">
        <v>463643</v>
      </c>
      <c r="E16" s="41">
        <f t="shared" si="4"/>
        <v>1.0156780108833736</v>
      </c>
      <c r="F16" s="43">
        <f t="shared" si="5"/>
        <v>7269</v>
      </c>
      <c r="G16" s="44">
        <v>752607</v>
      </c>
      <c r="H16" s="45">
        <v>747696</v>
      </c>
      <c r="I16" s="41">
        <f t="shared" si="6"/>
        <v>1.0065681774410991</v>
      </c>
      <c r="J16" s="43">
        <f t="shared" si="7"/>
        <v>4911</v>
      </c>
    </row>
    <row r="17" spans="2:10" ht="31.5" customHeight="1" thickBot="1">
      <c r="B17" s="46" t="s">
        <v>20</v>
      </c>
      <c r="C17" s="235">
        <v>596098</v>
      </c>
      <c r="D17" s="47">
        <v>573575</v>
      </c>
      <c r="E17" s="41">
        <f t="shared" si="4"/>
        <v>1.0392677505121388</v>
      </c>
      <c r="F17" s="234">
        <f t="shared" si="5"/>
        <v>22523</v>
      </c>
      <c r="G17" s="235">
        <v>868984</v>
      </c>
      <c r="H17" s="48">
        <v>810381</v>
      </c>
      <c r="I17" s="41">
        <f t="shared" si="6"/>
        <v>1.0723153677097563</v>
      </c>
      <c r="J17" s="238">
        <f t="shared" si="7"/>
        <v>58603</v>
      </c>
    </row>
    <row r="18" spans="2:10" ht="31.5" customHeight="1" thickBot="1">
      <c r="B18" s="49" t="s">
        <v>34</v>
      </c>
      <c r="C18" s="50">
        <f>SUM(C6:C17)</f>
        <v>6186200</v>
      </c>
      <c r="D18" s="50">
        <f t="shared" ref="D18:H18" si="8">SUM(D6:D17)</f>
        <v>6004339</v>
      </c>
      <c r="E18" s="236">
        <f>IF(PRODUCT(C6:C17)=0,"-",C18/D18)</f>
        <v>1.030288263204326</v>
      </c>
      <c r="F18" s="234">
        <f>IF(PRODUCT(C6:C17)=0,"-",C18-D18)</f>
        <v>181861</v>
      </c>
      <c r="G18" s="51">
        <f t="shared" si="8"/>
        <v>10646673</v>
      </c>
      <c r="H18" s="50">
        <f t="shared" si="8"/>
        <v>10088787</v>
      </c>
      <c r="I18" s="236">
        <f>IF(PRODUCT(G6:G17)=0,"-",G18/H18)</f>
        <v>1.0552976289419134</v>
      </c>
      <c r="J18" s="238">
        <f>IF(PRODUCT(G6:G17)=0,"-",G18-H18)</f>
        <v>557886</v>
      </c>
    </row>
    <row r="19" spans="2:10" ht="14.25" customHeight="1">
      <c r="C19" s="243" t="s">
        <v>103</v>
      </c>
      <c r="D19" s="52"/>
      <c r="E19" s="52"/>
      <c r="F19" s="52"/>
      <c r="G19" s="52"/>
      <c r="I19" s="52"/>
      <c r="J19" s="52"/>
    </row>
    <row r="20" spans="2:10" ht="15.75" customHeight="1">
      <c r="C20" s="242" t="s">
        <v>110</v>
      </c>
    </row>
  </sheetData>
  <mergeCells count="2">
    <mergeCell ref="C4:F4"/>
    <mergeCell ref="G4:J4"/>
  </mergeCells>
  <phoneticPr fontId="3"/>
  <pageMargins left="0.6" right="0.53" top="1.1399999999999999" bottom="0.62" header="0.84" footer="0.43"/>
  <pageSetup paperSize="9" scale="89" orientation="landscape" r:id="rId1"/>
  <headerFooter alignWithMargins="0">
    <oddHeader>&amp;R&amp;20資料２－７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合計</vt:lpstr>
      <vt:lpstr>直接入国外国人の推移（北海道）</vt:lpstr>
      <vt:lpstr>来道者輸送実績</vt:lpstr>
      <vt:lpstr>発地空港別来道者数</vt:lpstr>
      <vt:lpstr>着地空港別来道者数 </vt:lpstr>
      <vt:lpstr>航空機</vt:lpstr>
      <vt:lpstr>ＪＲ</vt:lpstr>
      <vt:lpstr>フェリー</vt:lpstr>
      <vt:lpstr>北海道と沖縄県の輸送実績</vt:lpstr>
      <vt:lpstr>訪日外国人の推移（全国）</vt:lpstr>
      <vt:lpstr>ＪＲ!Print_Area</vt:lpstr>
      <vt:lpstr>フェリー!Print_Area</vt:lpstr>
      <vt:lpstr>航空機!Print_Area</vt:lpstr>
      <vt:lpstr>合計!Print_Area</vt:lpstr>
      <vt:lpstr>'着地空港別来道者数 '!Print_Area</vt:lpstr>
      <vt:lpstr>'直接入国外国人の推移（北海道）'!Print_Area</vt:lpstr>
      <vt:lpstr>発地空港別来道者数!Print_Area</vt:lpstr>
      <vt:lpstr>'訪日外国人の推移（全国）'!Print_Area</vt:lpstr>
      <vt:lpstr>北海道と沖縄県の輸送実績!Print_Area</vt:lpstr>
      <vt:lpstr>来道者輸送実績!Print_Area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046516</dc:creator>
  <cp:lastModifiedBy>観光局</cp:lastModifiedBy>
  <cp:lastPrinted>2014-04-28T01:25:03Z</cp:lastPrinted>
  <dcterms:created xsi:type="dcterms:W3CDTF">2011-09-21T08:36:18Z</dcterms:created>
  <dcterms:modified xsi:type="dcterms:W3CDTF">2014-04-28T01:30:20Z</dcterms:modified>
</cp:coreProperties>
</file>