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46516\Desktop\"/>
    </mc:Choice>
  </mc:AlternateContent>
  <bookViews>
    <workbookView xWindow="135" yWindow="5865" windowWidth="18495" windowHeight="5580"/>
  </bookViews>
  <sheets>
    <sheet name="H25_観光地点動向調査" sheetId="4" r:id="rId1"/>
  </sheets>
  <definedNames>
    <definedName name="_xlnm.Print_Area" localSheetId="0">H25_観光地点動向調査!$A$1:$U$294</definedName>
  </definedNames>
  <calcPr calcId="152511"/>
</workbook>
</file>

<file path=xl/calcChain.xml><?xml version="1.0" encoding="utf-8"?>
<calcChain xmlns="http://schemas.openxmlformats.org/spreadsheetml/2006/main">
  <c r="S148" i="4" l="1"/>
  <c r="E293" i="4" l="1"/>
  <c r="F293" i="4"/>
  <c r="G293" i="4"/>
  <c r="D293" i="4"/>
  <c r="E233" i="4"/>
  <c r="F233" i="4"/>
  <c r="G233" i="4"/>
  <c r="H233" i="4"/>
  <c r="I233" i="4"/>
  <c r="J233" i="4"/>
  <c r="K233" i="4"/>
  <c r="L233" i="4"/>
  <c r="M233" i="4"/>
  <c r="N233" i="4"/>
  <c r="O233" i="4"/>
  <c r="D233" i="4"/>
  <c r="H140" i="4" l="1"/>
  <c r="O289" i="4" l="1"/>
  <c r="N289" i="4"/>
  <c r="M289" i="4"/>
  <c r="L289" i="4"/>
  <c r="K289" i="4"/>
  <c r="J289" i="4"/>
  <c r="I289" i="4"/>
  <c r="H289" i="4"/>
  <c r="G289" i="4"/>
  <c r="F289" i="4"/>
  <c r="F290" i="4" s="1"/>
  <c r="E289" i="4"/>
  <c r="E290" i="4" s="1"/>
  <c r="D289" i="4"/>
  <c r="D290" i="4"/>
  <c r="O277" i="4"/>
  <c r="O278" i="4" s="1"/>
  <c r="N277" i="4"/>
  <c r="M277" i="4"/>
  <c r="L277" i="4"/>
  <c r="K277" i="4"/>
  <c r="J277" i="4"/>
  <c r="I277" i="4"/>
  <c r="I278" i="4" s="1"/>
  <c r="H277" i="4"/>
  <c r="G277" i="4"/>
  <c r="G278" i="4" s="1"/>
  <c r="F277" i="4"/>
  <c r="E277" i="4"/>
  <c r="E278" i="4"/>
  <c r="D277" i="4"/>
  <c r="O265" i="4"/>
  <c r="N265" i="4"/>
  <c r="M265" i="4"/>
  <c r="L265" i="4"/>
  <c r="L266" i="4" s="1"/>
  <c r="K265" i="4"/>
  <c r="J265" i="4"/>
  <c r="I265" i="4"/>
  <c r="H265" i="4"/>
  <c r="G265" i="4"/>
  <c r="F265" i="4"/>
  <c r="F266" i="4" s="1"/>
  <c r="Q265" i="4"/>
  <c r="E265" i="4"/>
  <c r="D265" i="4"/>
  <c r="O253" i="4"/>
  <c r="N253" i="4"/>
  <c r="T253" i="4" s="1"/>
  <c r="M253" i="4"/>
  <c r="L253" i="4"/>
  <c r="K253" i="4"/>
  <c r="S253" i="4" s="1"/>
  <c r="J253" i="4"/>
  <c r="I253" i="4"/>
  <c r="I254" i="4" s="1"/>
  <c r="H253" i="4"/>
  <c r="G253" i="4"/>
  <c r="R253" i="4" s="1"/>
  <c r="F253" i="4"/>
  <c r="F254" i="4"/>
  <c r="E253" i="4"/>
  <c r="Q253" i="4"/>
  <c r="D253" i="4"/>
  <c r="O241" i="4"/>
  <c r="N241" i="4"/>
  <c r="M241" i="4"/>
  <c r="L241" i="4"/>
  <c r="K241" i="4"/>
  <c r="S241" i="4" s="1"/>
  <c r="J241" i="4"/>
  <c r="I241" i="4"/>
  <c r="H241" i="4"/>
  <c r="G241" i="4"/>
  <c r="G242" i="4" s="1"/>
  <c r="F241" i="4"/>
  <c r="E241" i="4"/>
  <c r="E242" i="4" s="1"/>
  <c r="D241" i="4"/>
  <c r="O229" i="4"/>
  <c r="N229" i="4"/>
  <c r="M229" i="4"/>
  <c r="L229" i="4"/>
  <c r="K229" i="4"/>
  <c r="J229" i="4"/>
  <c r="I229" i="4"/>
  <c r="H229" i="4"/>
  <c r="G229" i="4"/>
  <c r="F229" i="4"/>
  <c r="Q229" i="4"/>
  <c r="Q230" i="4"/>
  <c r="E229" i="4"/>
  <c r="D229" i="4"/>
  <c r="O217" i="4"/>
  <c r="N217" i="4"/>
  <c r="M217" i="4"/>
  <c r="L217" i="4"/>
  <c r="K217" i="4"/>
  <c r="J217" i="4"/>
  <c r="S217" i="4" s="1"/>
  <c r="I217" i="4"/>
  <c r="H217" i="4"/>
  <c r="G217" i="4"/>
  <c r="F217" i="4"/>
  <c r="E217" i="4"/>
  <c r="Q217" i="4"/>
  <c r="D217" i="4"/>
  <c r="O292" i="4"/>
  <c r="N292" i="4"/>
  <c r="M292" i="4"/>
  <c r="L292" i="4"/>
  <c r="K292" i="4"/>
  <c r="J292" i="4"/>
  <c r="I292" i="4"/>
  <c r="H292" i="4"/>
  <c r="G292" i="4"/>
  <c r="F292" i="4"/>
  <c r="E292" i="4"/>
  <c r="O291" i="4"/>
  <c r="N291" i="4"/>
  <c r="M291" i="4"/>
  <c r="L291" i="4"/>
  <c r="K291" i="4"/>
  <c r="J291" i="4"/>
  <c r="I291" i="4"/>
  <c r="H291" i="4"/>
  <c r="G291" i="4"/>
  <c r="F291" i="4"/>
  <c r="E291" i="4"/>
  <c r="D291" i="4"/>
  <c r="D292" i="4"/>
  <c r="O281" i="4"/>
  <c r="N281" i="4"/>
  <c r="M281" i="4"/>
  <c r="L281" i="4"/>
  <c r="K281" i="4"/>
  <c r="J281" i="4"/>
  <c r="I281" i="4"/>
  <c r="R281" i="4" s="1"/>
  <c r="H281" i="4"/>
  <c r="G281" i="4"/>
  <c r="F281" i="4"/>
  <c r="Q281" i="4"/>
  <c r="E281" i="4"/>
  <c r="O280" i="4"/>
  <c r="N280" i="4"/>
  <c r="M280" i="4"/>
  <c r="L280" i="4"/>
  <c r="K280" i="4"/>
  <c r="J280" i="4"/>
  <c r="I280" i="4"/>
  <c r="H280" i="4"/>
  <c r="G280" i="4"/>
  <c r="F280" i="4"/>
  <c r="E280" i="4"/>
  <c r="O279" i="4"/>
  <c r="N279" i="4"/>
  <c r="M279" i="4"/>
  <c r="L279" i="4"/>
  <c r="K279" i="4"/>
  <c r="J279" i="4"/>
  <c r="I279" i="4"/>
  <c r="H279" i="4"/>
  <c r="G279" i="4"/>
  <c r="F279" i="4"/>
  <c r="E279" i="4"/>
  <c r="D279" i="4"/>
  <c r="D281" i="4"/>
  <c r="D280" i="4"/>
  <c r="O269" i="4"/>
  <c r="N269" i="4"/>
  <c r="M269" i="4"/>
  <c r="L269" i="4"/>
  <c r="K269" i="4"/>
  <c r="J269" i="4"/>
  <c r="I269" i="4"/>
  <c r="H269" i="4"/>
  <c r="G269" i="4"/>
  <c r="F269" i="4"/>
  <c r="E269" i="4"/>
  <c r="O268" i="4"/>
  <c r="O266" i="4" s="1"/>
  <c r="N268" i="4"/>
  <c r="M268" i="4"/>
  <c r="M266" i="4" s="1"/>
  <c r="L268" i="4"/>
  <c r="K268" i="4"/>
  <c r="J268" i="4"/>
  <c r="I268" i="4"/>
  <c r="H268" i="4"/>
  <c r="G268" i="4"/>
  <c r="F268" i="4"/>
  <c r="E268" i="4"/>
  <c r="Q268" i="4" s="1"/>
  <c r="O267" i="4"/>
  <c r="N267" i="4"/>
  <c r="M267" i="4"/>
  <c r="L267" i="4"/>
  <c r="K267" i="4"/>
  <c r="J267" i="4"/>
  <c r="I267" i="4"/>
  <c r="H267" i="4"/>
  <c r="G267" i="4"/>
  <c r="F267" i="4"/>
  <c r="E267" i="4"/>
  <c r="D267" i="4"/>
  <c r="D269" i="4"/>
  <c r="D268" i="4"/>
  <c r="O257" i="4"/>
  <c r="N257" i="4"/>
  <c r="M257" i="4"/>
  <c r="L257" i="4"/>
  <c r="K257" i="4"/>
  <c r="S257" i="4" s="1"/>
  <c r="J257" i="4"/>
  <c r="I257" i="4"/>
  <c r="H257" i="4"/>
  <c r="G257" i="4"/>
  <c r="F257" i="4"/>
  <c r="E257" i="4"/>
  <c r="O256" i="4"/>
  <c r="O254" i="4" s="1"/>
  <c r="N256" i="4"/>
  <c r="M256" i="4"/>
  <c r="L256" i="4"/>
  <c r="K256" i="4"/>
  <c r="J256" i="4"/>
  <c r="I256" i="4"/>
  <c r="H256" i="4"/>
  <c r="G256" i="4"/>
  <c r="F256" i="4"/>
  <c r="E256" i="4"/>
  <c r="Q256" i="4"/>
  <c r="O255" i="4"/>
  <c r="N255" i="4"/>
  <c r="M255" i="4"/>
  <c r="L255" i="4"/>
  <c r="K255" i="4"/>
  <c r="J255" i="4"/>
  <c r="I255" i="4"/>
  <c r="H255" i="4"/>
  <c r="G255" i="4"/>
  <c r="F255" i="4"/>
  <c r="E255" i="4"/>
  <c r="D255" i="4"/>
  <c r="D257" i="4"/>
  <c r="D256" i="4"/>
  <c r="O243" i="4"/>
  <c r="N243" i="4"/>
  <c r="M243" i="4"/>
  <c r="L243" i="4"/>
  <c r="K243" i="4"/>
  <c r="J243" i="4"/>
  <c r="I243" i="4"/>
  <c r="H243" i="4"/>
  <c r="G243" i="4"/>
  <c r="F243" i="4"/>
  <c r="E243" i="4"/>
  <c r="D243" i="4"/>
  <c r="O245" i="4"/>
  <c r="N245" i="4"/>
  <c r="M245" i="4"/>
  <c r="L245" i="4"/>
  <c r="K245" i="4"/>
  <c r="J245" i="4"/>
  <c r="I245" i="4"/>
  <c r="H245" i="4"/>
  <c r="H293" i="4" s="1"/>
  <c r="G245" i="4"/>
  <c r="F245" i="4"/>
  <c r="E245" i="4"/>
  <c r="Q245" i="4" s="1"/>
  <c r="O244" i="4"/>
  <c r="N244" i="4"/>
  <c r="M244" i="4"/>
  <c r="L244" i="4"/>
  <c r="L242" i="4" s="1"/>
  <c r="K244" i="4"/>
  <c r="J244" i="4"/>
  <c r="I244" i="4"/>
  <c r="H244" i="4"/>
  <c r="G244" i="4"/>
  <c r="F244" i="4"/>
  <c r="E244" i="4"/>
  <c r="Q244" i="4" s="1"/>
  <c r="D245" i="4"/>
  <c r="D244" i="4"/>
  <c r="O232" i="4"/>
  <c r="N232" i="4"/>
  <c r="M232" i="4"/>
  <c r="L232" i="4"/>
  <c r="K232" i="4"/>
  <c r="J232" i="4"/>
  <c r="I232" i="4"/>
  <c r="H232" i="4"/>
  <c r="G232" i="4"/>
  <c r="F232" i="4"/>
  <c r="E232" i="4"/>
  <c r="O231" i="4"/>
  <c r="N231" i="4"/>
  <c r="M231" i="4"/>
  <c r="L231" i="4"/>
  <c r="K231" i="4"/>
  <c r="J231" i="4"/>
  <c r="I231" i="4"/>
  <c r="H231" i="4"/>
  <c r="G231" i="4"/>
  <c r="F231" i="4"/>
  <c r="E231" i="4"/>
  <c r="D231" i="4"/>
  <c r="D232" i="4"/>
  <c r="O219" i="4"/>
  <c r="N219" i="4"/>
  <c r="M219" i="4"/>
  <c r="L219" i="4"/>
  <c r="K219" i="4"/>
  <c r="J219" i="4"/>
  <c r="I219" i="4"/>
  <c r="H219" i="4"/>
  <c r="G219" i="4"/>
  <c r="F219" i="4"/>
  <c r="E219" i="4"/>
  <c r="D219" i="4"/>
  <c r="O221" i="4"/>
  <c r="N221" i="4"/>
  <c r="M221" i="4"/>
  <c r="L221" i="4"/>
  <c r="K221" i="4"/>
  <c r="J221" i="4"/>
  <c r="I221" i="4"/>
  <c r="H221" i="4"/>
  <c r="G221" i="4"/>
  <c r="F221" i="4"/>
  <c r="E221" i="4"/>
  <c r="O220" i="4"/>
  <c r="N220" i="4"/>
  <c r="M220" i="4"/>
  <c r="L220" i="4"/>
  <c r="K220" i="4"/>
  <c r="J220" i="4"/>
  <c r="I220" i="4"/>
  <c r="H220" i="4"/>
  <c r="G220" i="4"/>
  <c r="F220" i="4"/>
  <c r="E220" i="4"/>
  <c r="D221" i="4"/>
  <c r="D220" i="4"/>
  <c r="P205" i="4"/>
  <c r="P206" i="4" s="1"/>
  <c r="P196" i="4"/>
  <c r="P197" i="4" s="1"/>
  <c r="P187" i="4"/>
  <c r="P188" i="4" s="1"/>
  <c r="P177" i="4"/>
  <c r="P178" i="4" s="1"/>
  <c r="P168" i="4"/>
  <c r="P169" i="4" s="1"/>
  <c r="P158" i="4"/>
  <c r="P159" i="4" s="1"/>
  <c r="P149" i="4"/>
  <c r="P150" i="4" s="1"/>
  <c r="P139" i="4"/>
  <c r="P140" i="4" s="1"/>
  <c r="P130" i="4"/>
  <c r="P131" i="4" s="1"/>
  <c r="P121" i="4"/>
  <c r="P122" i="4" s="1"/>
  <c r="P112" i="4"/>
  <c r="P113" i="4" s="1"/>
  <c r="P102" i="4"/>
  <c r="P103" i="4" s="1"/>
  <c r="P93" i="4"/>
  <c r="P94" i="4" s="1"/>
  <c r="P84" i="4"/>
  <c r="P85" i="4" s="1"/>
  <c r="P75" i="4"/>
  <c r="P76" i="4" s="1"/>
  <c r="P65" i="4"/>
  <c r="P66" i="4"/>
  <c r="P55" i="4"/>
  <c r="P56" i="4" s="1"/>
  <c r="P46" i="4"/>
  <c r="P47" i="4" s="1"/>
  <c r="P37" i="4"/>
  <c r="P38" i="4" s="1"/>
  <c r="P28" i="4"/>
  <c r="P29" i="4" s="1"/>
  <c r="P19" i="4"/>
  <c r="P20" i="4" s="1"/>
  <c r="P10" i="4"/>
  <c r="P11" i="4" s="1"/>
  <c r="O206" i="4"/>
  <c r="N206" i="4"/>
  <c r="M206" i="4"/>
  <c r="L206" i="4"/>
  <c r="K206" i="4"/>
  <c r="J206" i="4"/>
  <c r="I206" i="4"/>
  <c r="H206" i="4"/>
  <c r="G206" i="4"/>
  <c r="F206" i="4"/>
  <c r="E206" i="4"/>
  <c r="D206" i="4"/>
  <c r="T205" i="4"/>
  <c r="T206" i="4"/>
  <c r="S205" i="4"/>
  <c r="S206" i="4" s="1"/>
  <c r="R205" i="4"/>
  <c r="R206" i="4"/>
  <c r="Q205" i="4"/>
  <c r="Q206" i="4"/>
  <c r="O197" i="4"/>
  <c r="N197" i="4"/>
  <c r="M197" i="4"/>
  <c r="L197" i="4"/>
  <c r="K197" i="4"/>
  <c r="J197" i="4"/>
  <c r="I197" i="4"/>
  <c r="H197" i="4"/>
  <c r="G197" i="4"/>
  <c r="F197" i="4"/>
  <c r="E197" i="4"/>
  <c r="D197" i="4"/>
  <c r="T196" i="4"/>
  <c r="T197" i="4" s="1"/>
  <c r="S196" i="4"/>
  <c r="S197" i="4" s="1"/>
  <c r="R196" i="4"/>
  <c r="R197" i="4" s="1"/>
  <c r="Q196" i="4"/>
  <c r="Q197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T187" i="4"/>
  <c r="T188" i="4" s="1"/>
  <c r="S187" i="4"/>
  <c r="R187" i="4"/>
  <c r="R188" i="4"/>
  <c r="Q187" i="4"/>
  <c r="Q188" i="4"/>
  <c r="O178" i="4"/>
  <c r="N178" i="4"/>
  <c r="M178" i="4"/>
  <c r="L178" i="4"/>
  <c r="K178" i="4"/>
  <c r="J178" i="4"/>
  <c r="I178" i="4"/>
  <c r="H178" i="4"/>
  <c r="G178" i="4"/>
  <c r="F178" i="4"/>
  <c r="E178" i="4"/>
  <c r="D178" i="4"/>
  <c r="T177" i="4"/>
  <c r="T178" i="4" s="1"/>
  <c r="S177" i="4"/>
  <c r="S178" i="4"/>
  <c r="R177" i="4"/>
  <c r="R178" i="4" s="1"/>
  <c r="Q177" i="4"/>
  <c r="Q178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T168" i="4"/>
  <c r="T169" i="4" s="1"/>
  <c r="S168" i="4"/>
  <c r="S169" i="4"/>
  <c r="R168" i="4"/>
  <c r="R169" i="4" s="1"/>
  <c r="Q168" i="4"/>
  <c r="Q169" i="4"/>
  <c r="O159" i="4"/>
  <c r="N159" i="4"/>
  <c r="M159" i="4"/>
  <c r="L159" i="4"/>
  <c r="K159" i="4"/>
  <c r="J159" i="4"/>
  <c r="I159" i="4"/>
  <c r="H159" i="4"/>
  <c r="G159" i="4"/>
  <c r="F159" i="4"/>
  <c r="E159" i="4"/>
  <c r="D159" i="4"/>
  <c r="T158" i="4"/>
  <c r="T159" i="4"/>
  <c r="S158" i="4"/>
  <c r="S159" i="4"/>
  <c r="R158" i="4"/>
  <c r="R159" i="4"/>
  <c r="Q158" i="4"/>
  <c r="Q159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T149" i="4"/>
  <c r="T150" i="4" s="1"/>
  <c r="S149" i="4"/>
  <c r="S150" i="4" s="1"/>
  <c r="R149" i="4"/>
  <c r="R150" i="4" s="1"/>
  <c r="Q149" i="4"/>
  <c r="Q150" i="4"/>
  <c r="O140" i="4"/>
  <c r="N140" i="4"/>
  <c r="M140" i="4"/>
  <c r="L140" i="4"/>
  <c r="K140" i="4"/>
  <c r="J140" i="4"/>
  <c r="I140" i="4"/>
  <c r="G140" i="4"/>
  <c r="F140" i="4"/>
  <c r="E140" i="4"/>
  <c r="D140" i="4"/>
  <c r="T139" i="4"/>
  <c r="T140" i="4" s="1"/>
  <c r="S139" i="4"/>
  <c r="S140" i="4"/>
  <c r="R139" i="4"/>
  <c r="R140" i="4"/>
  <c r="Q139" i="4"/>
  <c r="Q140" i="4"/>
  <c r="O131" i="4"/>
  <c r="N131" i="4"/>
  <c r="M131" i="4"/>
  <c r="L131" i="4"/>
  <c r="K131" i="4"/>
  <c r="J131" i="4"/>
  <c r="I131" i="4"/>
  <c r="H131" i="4"/>
  <c r="G131" i="4"/>
  <c r="F131" i="4"/>
  <c r="E131" i="4"/>
  <c r="D131" i="4"/>
  <c r="T130" i="4"/>
  <c r="T131" i="4" s="1"/>
  <c r="S130" i="4"/>
  <c r="S131" i="4" s="1"/>
  <c r="R130" i="4"/>
  <c r="R131" i="4" s="1"/>
  <c r="Q130" i="4"/>
  <c r="Q131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T121" i="4"/>
  <c r="T122" i="4" s="1"/>
  <c r="S121" i="4"/>
  <c r="S122" i="4" s="1"/>
  <c r="R121" i="4"/>
  <c r="R122" i="4"/>
  <c r="Q121" i="4"/>
  <c r="Q122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T112" i="4"/>
  <c r="T113" i="4" s="1"/>
  <c r="S112" i="4"/>
  <c r="S113" i="4" s="1"/>
  <c r="R112" i="4"/>
  <c r="R113" i="4"/>
  <c r="Q112" i="4"/>
  <c r="Q11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T102" i="4"/>
  <c r="T103" i="4" s="1"/>
  <c r="S102" i="4"/>
  <c r="S103" i="4" s="1"/>
  <c r="R102" i="4"/>
  <c r="R103" i="4" s="1"/>
  <c r="Q102" i="4"/>
  <c r="Q103" i="4"/>
  <c r="O94" i="4"/>
  <c r="N94" i="4"/>
  <c r="M94" i="4"/>
  <c r="L94" i="4"/>
  <c r="K94" i="4"/>
  <c r="J94" i="4"/>
  <c r="I94" i="4"/>
  <c r="H94" i="4"/>
  <c r="G94" i="4"/>
  <c r="F94" i="4"/>
  <c r="E94" i="4"/>
  <c r="D94" i="4"/>
  <c r="T93" i="4"/>
  <c r="T94" i="4" s="1"/>
  <c r="S93" i="4"/>
  <c r="S94" i="4" s="1"/>
  <c r="R93" i="4"/>
  <c r="R94" i="4"/>
  <c r="Q93" i="4"/>
  <c r="Q94" i="4"/>
  <c r="O85" i="4"/>
  <c r="N85" i="4"/>
  <c r="M85" i="4"/>
  <c r="L85" i="4"/>
  <c r="K85" i="4"/>
  <c r="J85" i="4"/>
  <c r="I85" i="4"/>
  <c r="H85" i="4"/>
  <c r="G85" i="4"/>
  <c r="F85" i="4"/>
  <c r="E85" i="4"/>
  <c r="D85" i="4"/>
  <c r="T84" i="4"/>
  <c r="T85" i="4" s="1"/>
  <c r="S84" i="4"/>
  <c r="S85" i="4"/>
  <c r="R84" i="4"/>
  <c r="R85" i="4" s="1"/>
  <c r="Q84" i="4"/>
  <c r="Q85" i="4"/>
  <c r="O76" i="4"/>
  <c r="N76" i="4"/>
  <c r="M76" i="4"/>
  <c r="L76" i="4"/>
  <c r="K76" i="4"/>
  <c r="J76" i="4"/>
  <c r="I76" i="4"/>
  <c r="H76" i="4"/>
  <c r="G76" i="4"/>
  <c r="F76" i="4"/>
  <c r="E76" i="4"/>
  <c r="D76" i="4"/>
  <c r="T75" i="4"/>
  <c r="T76" i="4" s="1"/>
  <c r="S75" i="4"/>
  <c r="S76" i="4"/>
  <c r="R75" i="4"/>
  <c r="R76" i="4" s="1"/>
  <c r="Q75" i="4"/>
  <c r="Q76" i="4"/>
  <c r="O66" i="4"/>
  <c r="N66" i="4"/>
  <c r="M66" i="4"/>
  <c r="L66" i="4"/>
  <c r="K66" i="4"/>
  <c r="J66" i="4"/>
  <c r="I66" i="4"/>
  <c r="H66" i="4"/>
  <c r="G66" i="4"/>
  <c r="F66" i="4"/>
  <c r="E66" i="4"/>
  <c r="D66" i="4"/>
  <c r="T65" i="4"/>
  <c r="T66" i="4" s="1"/>
  <c r="S65" i="4"/>
  <c r="S66" i="4"/>
  <c r="R65" i="4"/>
  <c r="R66" i="4" s="1"/>
  <c r="Q65" i="4"/>
  <c r="Q66" i="4"/>
  <c r="O56" i="4"/>
  <c r="N56" i="4"/>
  <c r="M56" i="4"/>
  <c r="L56" i="4"/>
  <c r="K56" i="4"/>
  <c r="J56" i="4"/>
  <c r="I56" i="4"/>
  <c r="H56" i="4"/>
  <c r="G56" i="4"/>
  <c r="F56" i="4"/>
  <c r="E56" i="4"/>
  <c r="D56" i="4"/>
  <c r="T55" i="4"/>
  <c r="T56" i="4" s="1"/>
  <c r="S55" i="4"/>
  <c r="S56" i="4" s="1"/>
  <c r="R55" i="4"/>
  <c r="R56" i="4" s="1"/>
  <c r="Q55" i="4"/>
  <c r="Q56" i="4"/>
  <c r="O47" i="4"/>
  <c r="N47" i="4"/>
  <c r="M47" i="4"/>
  <c r="L47" i="4"/>
  <c r="K47" i="4"/>
  <c r="J47" i="4"/>
  <c r="I47" i="4"/>
  <c r="H47" i="4"/>
  <c r="G47" i="4"/>
  <c r="F47" i="4"/>
  <c r="E47" i="4"/>
  <c r="D47" i="4"/>
  <c r="T46" i="4"/>
  <c r="T47" i="4" s="1"/>
  <c r="S46" i="4"/>
  <c r="S47" i="4"/>
  <c r="R46" i="4"/>
  <c r="R47" i="4" s="1"/>
  <c r="Q46" i="4"/>
  <c r="Q47" i="4"/>
  <c r="O38" i="4"/>
  <c r="N38" i="4"/>
  <c r="M38" i="4"/>
  <c r="L38" i="4"/>
  <c r="K38" i="4"/>
  <c r="J38" i="4"/>
  <c r="I38" i="4"/>
  <c r="H38" i="4"/>
  <c r="G38" i="4"/>
  <c r="F38" i="4"/>
  <c r="E38" i="4"/>
  <c r="D38" i="4"/>
  <c r="T37" i="4"/>
  <c r="T38" i="4" s="1"/>
  <c r="S37" i="4"/>
  <c r="S38" i="4"/>
  <c r="R37" i="4"/>
  <c r="R38" i="4" s="1"/>
  <c r="Q37" i="4"/>
  <c r="Q38" i="4"/>
  <c r="O29" i="4"/>
  <c r="N29" i="4"/>
  <c r="M29" i="4"/>
  <c r="L29" i="4"/>
  <c r="K29" i="4"/>
  <c r="J29" i="4"/>
  <c r="I29" i="4"/>
  <c r="H29" i="4"/>
  <c r="G29" i="4"/>
  <c r="F29" i="4"/>
  <c r="E29" i="4"/>
  <c r="D29" i="4"/>
  <c r="T28" i="4"/>
  <c r="T29" i="4" s="1"/>
  <c r="S28" i="4"/>
  <c r="S29" i="4" s="1"/>
  <c r="R28" i="4"/>
  <c r="R29" i="4"/>
  <c r="Q28" i="4"/>
  <c r="Q29" i="4"/>
  <c r="O20" i="4"/>
  <c r="N20" i="4"/>
  <c r="M20" i="4"/>
  <c r="L20" i="4"/>
  <c r="K20" i="4"/>
  <c r="J20" i="4"/>
  <c r="I20" i="4"/>
  <c r="H20" i="4"/>
  <c r="G20" i="4"/>
  <c r="F20" i="4"/>
  <c r="E20" i="4"/>
  <c r="D20" i="4"/>
  <c r="T19" i="4"/>
  <c r="T20" i="4" s="1"/>
  <c r="S19" i="4"/>
  <c r="S20" i="4" s="1"/>
  <c r="R19" i="4"/>
  <c r="R20" i="4"/>
  <c r="Q19" i="4"/>
  <c r="Q20" i="4"/>
  <c r="T10" i="4"/>
  <c r="T11" i="4" s="1"/>
  <c r="S10" i="4"/>
  <c r="S11" i="4" s="1"/>
  <c r="R10" i="4"/>
  <c r="Q10" i="4"/>
  <c r="Q11" i="4"/>
  <c r="R11" i="4"/>
  <c r="O11" i="4"/>
  <c r="N11" i="4"/>
  <c r="M11" i="4"/>
  <c r="L11" i="4"/>
  <c r="K11" i="4"/>
  <c r="J11" i="4"/>
  <c r="I11" i="4"/>
  <c r="H11" i="4"/>
  <c r="G11" i="4"/>
  <c r="F11" i="4"/>
  <c r="E11" i="4"/>
  <c r="D11" i="4"/>
  <c r="M252" i="4"/>
  <c r="M276" i="4"/>
  <c r="T276" i="4" s="1"/>
  <c r="L264" i="4"/>
  <c r="J288" i="4"/>
  <c r="K288" i="4"/>
  <c r="J252" i="4"/>
  <c r="K252" i="4"/>
  <c r="P148" i="4"/>
  <c r="P157" i="4"/>
  <c r="K228" i="4"/>
  <c r="G288" i="4"/>
  <c r="F288" i="4"/>
  <c r="H288" i="4"/>
  <c r="I288" i="4"/>
  <c r="D288" i="4"/>
  <c r="Q288" i="4"/>
  <c r="E288" i="4"/>
  <c r="L288" i="4"/>
  <c r="M288" i="4"/>
  <c r="T288" i="4" s="1"/>
  <c r="N288" i="4"/>
  <c r="O288" i="4"/>
  <c r="G276" i="4"/>
  <c r="H276" i="4"/>
  <c r="I276" i="4"/>
  <c r="J276" i="4"/>
  <c r="K276" i="4"/>
  <c r="L276" i="4"/>
  <c r="F264" i="4"/>
  <c r="G264" i="4"/>
  <c r="H264" i="4"/>
  <c r="I264" i="4"/>
  <c r="J264" i="4"/>
  <c r="K264" i="4"/>
  <c r="M264" i="4"/>
  <c r="G252" i="4"/>
  <c r="H252" i="4"/>
  <c r="I252" i="4"/>
  <c r="E252" i="4"/>
  <c r="F252" i="4"/>
  <c r="L252" i="4"/>
  <c r="N252" i="4"/>
  <c r="O252" i="4"/>
  <c r="P252" i="4"/>
  <c r="F240" i="4"/>
  <c r="G240" i="4"/>
  <c r="H240" i="4"/>
  <c r="I240" i="4"/>
  <c r="J240" i="4"/>
  <c r="K240" i="4"/>
  <c r="L240" i="4"/>
  <c r="M240" i="4"/>
  <c r="G228" i="4"/>
  <c r="F228" i="4"/>
  <c r="H228" i="4"/>
  <c r="I228" i="4"/>
  <c r="J228" i="4"/>
  <c r="L228" i="4"/>
  <c r="M228" i="4"/>
  <c r="N228" i="4"/>
  <c r="F216" i="4"/>
  <c r="G216" i="4"/>
  <c r="H216" i="4"/>
  <c r="I216" i="4"/>
  <c r="J216" i="4"/>
  <c r="D216" i="4"/>
  <c r="E216" i="4"/>
  <c r="K216" i="4"/>
  <c r="L216" i="4"/>
  <c r="M216" i="4"/>
  <c r="N216" i="4"/>
  <c r="O228" i="4"/>
  <c r="O216" i="4"/>
  <c r="R43" i="4"/>
  <c r="Q43" i="4"/>
  <c r="R44" i="4"/>
  <c r="Q44" i="4"/>
  <c r="S204" i="4"/>
  <c r="R204" i="4"/>
  <c r="Q204" i="4"/>
  <c r="T204" i="4"/>
  <c r="P204" i="4"/>
  <c r="S195" i="4"/>
  <c r="R195" i="4"/>
  <c r="Q195" i="4"/>
  <c r="T195" i="4"/>
  <c r="P195" i="4"/>
  <c r="S186" i="4"/>
  <c r="R186" i="4"/>
  <c r="Q186" i="4"/>
  <c r="T186" i="4"/>
  <c r="P186" i="4"/>
  <c r="S176" i="4"/>
  <c r="R176" i="4"/>
  <c r="Q176" i="4"/>
  <c r="T176" i="4"/>
  <c r="P176" i="4"/>
  <c r="S167" i="4"/>
  <c r="R167" i="4"/>
  <c r="Q167" i="4"/>
  <c r="T167" i="4"/>
  <c r="P167" i="4"/>
  <c r="S157" i="4"/>
  <c r="R157" i="4"/>
  <c r="Q157" i="4"/>
  <c r="T157" i="4"/>
  <c r="R148" i="4"/>
  <c r="Q148" i="4"/>
  <c r="T148" i="4"/>
  <c r="S138" i="4"/>
  <c r="R138" i="4"/>
  <c r="Q138" i="4"/>
  <c r="T138" i="4"/>
  <c r="P138" i="4"/>
  <c r="S129" i="4"/>
  <c r="R129" i="4"/>
  <c r="Q129" i="4"/>
  <c r="T129" i="4"/>
  <c r="P129" i="4"/>
  <c r="S120" i="4"/>
  <c r="R120" i="4"/>
  <c r="Q120" i="4"/>
  <c r="T120" i="4"/>
  <c r="P120" i="4"/>
  <c r="S111" i="4"/>
  <c r="R111" i="4"/>
  <c r="Q111" i="4"/>
  <c r="T111" i="4"/>
  <c r="P111" i="4"/>
  <c r="S101" i="4"/>
  <c r="R101" i="4"/>
  <c r="Q101" i="4"/>
  <c r="T101" i="4"/>
  <c r="P101" i="4"/>
  <c r="S92" i="4"/>
  <c r="R92" i="4"/>
  <c r="Q92" i="4"/>
  <c r="T92" i="4"/>
  <c r="P92" i="4"/>
  <c r="S83" i="4"/>
  <c r="R83" i="4"/>
  <c r="Q83" i="4"/>
  <c r="T83" i="4"/>
  <c r="P83" i="4"/>
  <c r="S74" i="4"/>
  <c r="R74" i="4"/>
  <c r="Q74" i="4"/>
  <c r="T74" i="4"/>
  <c r="P74" i="4"/>
  <c r="S64" i="4"/>
  <c r="R64" i="4"/>
  <c r="Q64" i="4"/>
  <c r="T64" i="4"/>
  <c r="P64" i="4"/>
  <c r="S54" i="4"/>
  <c r="R54" i="4"/>
  <c r="Q54" i="4"/>
  <c r="T54" i="4"/>
  <c r="P54" i="4"/>
  <c r="S45" i="4"/>
  <c r="R45" i="4"/>
  <c r="Q45" i="4"/>
  <c r="T45" i="4"/>
  <c r="P45" i="4"/>
  <c r="S36" i="4"/>
  <c r="R36" i="4"/>
  <c r="Q36" i="4"/>
  <c r="T36" i="4"/>
  <c r="P36" i="4"/>
  <c r="S27" i="4"/>
  <c r="R27" i="4"/>
  <c r="Q27" i="4"/>
  <c r="T27" i="4"/>
  <c r="P27" i="4"/>
  <c r="S18" i="4"/>
  <c r="R18" i="4"/>
  <c r="Q18" i="4"/>
  <c r="T18" i="4"/>
  <c r="P18" i="4"/>
  <c r="P9" i="4"/>
  <c r="T9" i="4"/>
  <c r="S9" i="4"/>
  <c r="R9" i="4"/>
  <c r="Q9" i="4"/>
  <c r="O286" i="4"/>
  <c r="O285" i="4"/>
  <c r="O287" i="4"/>
  <c r="F276" i="4"/>
  <c r="E264" i="4"/>
  <c r="E276" i="4"/>
  <c r="D276" i="4"/>
  <c r="D252" i="4"/>
  <c r="D264" i="4"/>
  <c r="T185" i="4"/>
  <c r="T147" i="4"/>
  <c r="T156" i="4"/>
  <c r="S185" i="4"/>
  <c r="P185" i="4"/>
  <c r="P147" i="4"/>
  <c r="P156" i="4"/>
  <c r="O275" i="4"/>
  <c r="O251" i="4"/>
  <c r="N275" i="4"/>
  <c r="M275" i="4"/>
  <c r="L275" i="4"/>
  <c r="K275" i="4"/>
  <c r="J275" i="4"/>
  <c r="T63" i="4"/>
  <c r="T53" i="4"/>
  <c r="T44" i="4"/>
  <c r="S44" i="4"/>
  <c r="P63" i="4"/>
  <c r="P53" i="4"/>
  <c r="P44" i="4"/>
  <c r="T43" i="4"/>
  <c r="S43" i="4"/>
  <c r="P43" i="4"/>
  <c r="T42" i="4"/>
  <c r="S42" i="4"/>
  <c r="R42" i="4"/>
  <c r="Q42" i="4"/>
  <c r="P42" i="4"/>
  <c r="T41" i="4"/>
  <c r="S41" i="4"/>
  <c r="R41" i="4"/>
  <c r="Q41" i="4"/>
  <c r="P41" i="4"/>
  <c r="E215" i="4"/>
  <c r="F215" i="4"/>
  <c r="G215" i="4"/>
  <c r="H215" i="4"/>
  <c r="I215" i="4"/>
  <c r="J215" i="4"/>
  <c r="K215" i="4"/>
  <c r="L215" i="4"/>
  <c r="M215" i="4"/>
  <c r="N215" i="4"/>
  <c r="O215" i="4"/>
  <c r="E228" i="4"/>
  <c r="E240" i="4"/>
  <c r="D228" i="4"/>
  <c r="D240" i="4"/>
  <c r="D215" i="4"/>
  <c r="O214" i="4"/>
  <c r="N214" i="4"/>
  <c r="M214" i="4"/>
  <c r="L214" i="4"/>
  <c r="K214" i="4"/>
  <c r="J214" i="4"/>
  <c r="I214" i="4"/>
  <c r="H214" i="4"/>
  <c r="G214" i="4"/>
  <c r="F214" i="4"/>
  <c r="E214" i="4"/>
  <c r="D214" i="4"/>
  <c r="O213" i="4"/>
  <c r="N213" i="4"/>
  <c r="M213" i="4"/>
  <c r="L213" i="4"/>
  <c r="K213" i="4"/>
  <c r="J213" i="4"/>
  <c r="I213" i="4"/>
  <c r="H213" i="4"/>
  <c r="G213" i="4"/>
  <c r="F213" i="4"/>
  <c r="E213" i="4"/>
  <c r="D213" i="4"/>
  <c r="O212" i="4"/>
  <c r="N212" i="4"/>
  <c r="M212" i="4"/>
  <c r="L212" i="4"/>
  <c r="K212" i="4"/>
  <c r="J212" i="4"/>
  <c r="I212" i="4"/>
  <c r="H212" i="4"/>
  <c r="G212" i="4"/>
  <c r="F212" i="4"/>
  <c r="E212" i="4"/>
  <c r="D212" i="4"/>
  <c r="B209" i="4"/>
  <c r="N287" i="4"/>
  <c r="M287" i="4"/>
  <c r="L287" i="4"/>
  <c r="K287" i="4"/>
  <c r="J287" i="4"/>
  <c r="I287" i="4"/>
  <c r="H287" i="4"/>
  <c r="G287" i="4"/>
  <c r="F287" i="4"/>
  <c r="E287" i="4"/>
  <c r="D287" i="4"/>
  <c r="N286" i="4"/>
  <c r="M286" i="4"/>
  <c r="L286" i="4"/>
  <c r="K286" i="4"/>
  <c r="J286" i="4"/>
  <c r="I286" i="4"/>
  <c r="H286" i="4"/>
  <c r="G286" i="4"/>
  <c r="F286" i="4"/>
  <c r="E286" i="4"/>
  <c r="D286" i="4"/>
  <c r="N285" i="4"/>
  <c r="M285" i="4"/>
  <c r="L285" i="4"/>
  <c r="K285" i="4"/>
  <c r="J285" i="4"/>
  <c r="I285" i="4"/>
  <c r="H285" i="4"/>
  <c r="G285" i="4"/>
  <c r="F285" i="4"/>
  <c r="E285" i="4"/>
  <c r="D285" i="4"/>
  <c r="O284" i="4"/>
  <c r="N284" i="4"/>
  <c r="M284" i="4"/>
  <c r="L284" i="4"/>
  <c r="K284" i="4"/>
  <c r="J284" i="4"/>
  <c r="I284" i="4"/>
  <c r="H284" i="4"/>
  <c r="G284" i="4"/>
  <c r="F284" i="4"/>
  <c r="E284" i="4"/>
  <c r="D284" i="4"/>
  <c r="T110" i="4"/>
  <c r="T137" i="4"/>
  <c r="T119" i="4"/>
  <c r="T73" i="4"/>
  <c r="T166" i="4"/>
  <c r="T175" i="4"/>
  <c r="S110" i="4"/>
  <c r="R110" i="4"/>
  <c r="Q110" i="4"/>
  <c r="P110" i="4"/>
  <c r="P137" i="4"/>
  <c r="P119" i="4"/>
  <c r="P73" i="4"/>
  <c r="P166" i="4"/>
  <c r="P175" i="4"/>
  <c r="O227" i="4"/>
  <c r="O239" i="4"/>
  <c r="O263" i="4"/>
  <c r="N227" i="4"/>
  <c r="N239" i="4"/>
  <c r="M227" i="4"/>
  <c r="E239" i="4"/>
  <c r="F239" i="4"/>
  <c r="G239" i="4"/>
  <c r="H239" i="4"/>
  <c r="I239" i="4"/>
  <c r="L239" i="4"/>
  <c r="P8" i="4"/>
  <c r="P17" i="4"/>
  <c r="P26" i="4"/>
  <c r="P35" i="4"/>
  <c r="P82" i="4"/>
  <c r="P91" i="4"/>
  <c r="P100" i="4"/>
  <c r="P128" i="4"/>
  <c r="P194" i="4"/>
  <c r="P203" i="4"/>
  <c r="P7" i="4"/>
  <c r="P16" i="4"/>
  <c r="P25" i="4"/>
  <c r="P34" i="4"/>
  <c r="P52" i="4"/>
  <c r="P62" i="4"/>
  <c r="P72" i="4"/>
  <c r="P81" i="4"/>
  <c r="P90" i="4"/>
  <c r="P99" i="4"/>
  <c r="P109" i="4"/>
  <c r="P118" i="4"/>
  <c r="P127" i="4"/>
  <c r="P136" i="4"/>
  <c r="P146" i="4"/>
  <c r="P155" i="4"/>
  <c r="P165" i="4"/>
  <c r="P174" i="4"/>
  <c r="P184" i="4"/>
  <c r="P193" i="4"/>
  <c r="P202" i="4"/>
  <c r="Q8" i="4"/>
  <c r="Q17" i="4"/>
  <c r="Q26" i="4"/>
  <c r="Q35" i="4"/>
  <c r="Q53" i="4"/>
  <c r="Q63" i="4"/>
  <c r="Q73" i="4"/>
  <c r="Q82" i="4"/>
  <c r="Q91" i="4"/>
  <c r="Q100" i="4"/>
  <c r="Q119" i="4"/>
  <c r="Q128" i="4"/>
  <c r="Q137" i="4"/>
  <c r="Q147" i="4"/>
  <c r="Q156" i="4"/>
  <c r="Q166" i="4"/>
  <c r="Q175" i="4"/>
  <c r="Q185" i="4"/>
  <c r="Q194" i="4"/>
  <c r="Q203" i="4"/>
  <c r="Q7" i="4"/>
  <c r="Q16" i="4"/>
  <c r="Q25" i="4"/>
  <c r="Q34" i="4"/>
  <c r="Q52" i="4"/>
  <c r="Q62" i="4"/>
  <c r="Q72" i="4"/>
  <c r="Q81" i="4"/>
  <c r="Q90" i="4"/>
  <c r="Q99" i="4"/>
  <c r="Q109" i="4"/>
  <c r="Q118" i="4"/>
  <c r="Q127" i="4"/>
  <c r="Q136" i="4"/>
  <c r="Q146" i="4"/>
  <c r="Q155" i="4"/>
  <c r="Q165" i="4"/>
  <c r="Q174" i="4"/>
  <c r="Q184" i="4"/>
  <c r="Q193" i="4"/>
  <c r="Q202" i="4"/>
  <c r="R8" i="4"/>
  <c r="R17" i="4"/>
  <c r="R26" i="4"/>
  <c r="R35" i="4"/>
  <c r="R53" i="4"/>
  <c r="R63" i="4"/>
  <c r="R73" i="4"/>
  <c r="R82" i="4"/>
  <c r="R91" i="4"/>
  <c r="R100" i="4"/>
  <c r="R119" i="4"/>
  <c r="R128" i="4"/>
  <c r="R137" i="4"/>
  <c r="R147" i="4"/>
  <c r="R156" i="4"/>
  <c r="R166" i="4"/>
  <c r="R175" i="4"/>
  <c r="R185" i="4"/>
  <c r="R194" i="4"/>
  <c r="R203" i="4"/>
  <c r="R7" i="4"/>
  <c r="R16" i="4"/>
  <c r="R25" i="4"/>
  <c r="R34" i="4"/>
  <c r="R52" i="4"/>
  <c r="R62" i="4"/>
  <c r="R72" i="4"/>
  <c r="R81" i="4"/>
  <c r="R90" i="4"/>
  <c r="R99" i="4"/>
  <c r="R109" i="4"/>
  <c r="R118" i="4"/>
  <c r="R127" i="4"/>
  <c r="R136" i="4"/>
  <c r="R146" i="4"/>
  <c r="R155" i="4"/>
  <c r="R165" i="4"/>
  <c r="R174" i="4"/>
  <c r="R184" i="4"/>
  <c r="R193" i="4"/>
  <c r="R202" i="4"/>
  <c r="S8" i="4"/>
  <c r="S17" i="4"/>
  <c r="S26" i="4"/>
  <c r="S35" i="4"/>
  <c r="S53" i="4"/>
  <c r="S63" i="4"/>
  <c r="S73" i="4"/>
  <c r="S82" i="4"/>
  <c r="S91" i="4"/>
  <c r="S100" i="4"/>
  <c r="S119" i="4"/>
  <c r="S128" i="4"/>
  <c r="S137" i="4"/>
  <c r="S147" i="4"/>
  <c r="S156" i="4"/>
  <c r="S166" i="4"/>
  <c r="S175" i="4"/>
  <c r="S194" i="4"/>
  <c r="S203" i="4"/>
  <c r="S7" i="4"/>
  <c r="S16" i="4"/>
  <c r="S25" i="4"/>
  <c r="S34" i="4"/>
  <c r="S52" i="4"/>
  <c r="S62" i="4"/>
  <c r="S72" i="4"/>
  <c r="S81" i="4"/>
  <c r="S90" i="4"/>
  <c r="S99" i="4"/>
  <c r="S109" i="4"/>
  <c r="S118" i="4"/>
  <c r="S127" i="4"/>
  <c r="S136" i="4"/>
  <c r="S146" i="4"/>
  <c r="S155" i="4"/>
  <c r="S165" i="4"/>
  <c r="S174" i="4"/>
  <c r="S184" i="4"/>
  <c r="S193" i="4"/>
  <c r="S202" i="4"/>
  <c r="T8" i="4"/>
  <c r="T17" i="4"/>
  <c r="T26" i="4"/>
  <c r="T35" i="4"/>
  <c r="T82" i="4"/>
  <c r="T91" i="4"/>
  <c r="T100" i="4"/>
  <c r="T128" i="4"/>
  <c r="T194" i="4"/>
  <c r="T203" i="4"/>
  <c r="T7" i="4"/>
  <c r="T16" i="4"/>
  <c r="T25" i="4"/>
  <c r="T34" i="4"/>
  <c r="T52" i="4"/>
  <c r="T62" i="4"/>
  <c r="T72" i="4"/>
  <c r="T81" i="4"/>
  <c r="T90" i="4"/>
  <c r="T99" i="4"/>
  <c r="T109" i="4"/>
  <c r="T118" i="4"/>
  <c r="T127" i="4"/>
  <c r="T136" i="4"/>
  <c r="T146" i="4"/>
  <c r="T155" i="4"/>
  <c r="T165" i="4"/>
  <c r="T174" i="4"/>
  <c r="T184" i="4"/>
  <c r="T193" i="4"/>
  <c r="T202" i="4"/>
  <c r="N276" i="4"/>
  <c r="O276" i="4"/>
  <c r="E275" i="4"/>
  <c r="F275" i="4"/>
  <c r="G275" i="4"/>
  <c r="H275" i="4"/>
  <c r="I275" i="4"/>
  <c r="D275" i="4"/>
  <c r="N264" i="4"/>
  <c r="O264" i="4"/>
  <c r="P264" i="4"/>
  <c r="E263" i="4"/>
  <c r="F263" i="4"/>
  <c r="G263" i="4"/>
  <c r="H263" i="4"/>
  <c r="I263" i="4"/>
  <c r="J263" i="4"/>
  <c r="K263" i="4"/>
  <c r="L263" i="4"/>
  <c r="M263" i="4"/>
  <c r="N263" i="4"/>
  <c r="D263" i="4"/>
  <c r="E251" i="4"/>
  <c r="F251" i="4"/>
  <c r="G251" i="4"/>
  <c r="H251" i="4"/>
  <c r="I251" i="4"/>
  <c r="J251" i="4"/>
  <c r="K251" i="4"/>
  <c r="L251" i="4"/>
  <c r="M251" i="4"/>
  <c r="N251" i="4"/>
  <c r="D251" i="4"/>
  <c r="N240" i="4"/>
  <c r="O240" i="4"/>
  <c r="J239" i="4"/>
  <c r="K239" i="4"/>
  <c r="M239" i="4"/>
  <c r="D239" i="4"/>
  <c r="E227" i="4"/>
  <c r="F227" i="4"/>
  <c r="G227" i="4"/>
  <c r="H227" i="4"/>
  <c r="I227" i="4"/>
  <c r="J227" i="4"/>
  <c r="K227" i="4"/>
  <c r="L227" i="4"/>
  <c r="D227" i="4"/>
  <c r="T6" i="4"/>
  <c r="S6" i="4"/>
  <c r="R6" i="4"/>
  <c r="Q6" i="4"/>
  <c r="P6" i="4"/>
  <c r="P5" i="4"/>
  <c r="P14" i="4"/>
  <c r="P23" i="4"/>
  <c r="P32" i="4"/>
  <c r="P50" i="4"/>
  <c r="P60" i="4"/>
  <c r="Q5" i="4"/>
  <c r="Q14" i="4"/>
  <c r="Q23" i="4"/>
  <c r="Q32" i="4"/>
  <c r="Q50" i="4"/>
  <c r="Q60" i="4"/>
  <c r="R5" i="4"/>
  <c r="R14" i="4"/>
  <c r="R23" i="4"/>
  <c r="R32" i="4"/>
  <c r="R50" i="4"/>
  <c r="R60" i="4"/>
  <c r="S5" i="4"/>
  <c r="S14" i="4"/>
  <c r="S23" i="4"/>
  <c r="S32" i="4"/>
  <c r="S50" i="4"/>
  <c r="S60" i="4"/>
  <c r="T5" i="4"/>
  <c r="T14" i="4"/>
  <c r="T23" i="4"/>
  <c r="T32" i="4"/>
  <c r="T50" i="4"/>
  <c r="T60" i="4"/>
  <c r="P15" i="4"/>
  <c r="P24" i="4"/>
  <c r="P33" i="4"/>
  <c r="P51" i="4"/>
  <c r="P61" i="4"/>
  <c r="Q15" i="4"/>
  <c r="Q24" i="4"/>
  <c r="Q33" i="4"/>
  <c r="Q51" i="4"/>
  <c r="Q61" i="4"/>
  <c r="R15" i="4"/>
  <c r="R24" i="4"/>
  <c r="R33" i="4"/>
  <c r="R51" i="4"/>
  <c r="R61" i="4"/>
  <c r="S15" i="4"/>
  <c r="S24" i="4"/>
  <c r="S33" i="4"/>
  <c r="S51" i="4"/>
  <c r="S61" i="4"/>
  <c r="T15" i="4"/>
  <c r="T24" i="4"/>
  <c r="T33" i="4"/>
  <c r="T51" i="4"/>
  <c r="T61" i="4"/>
  <c r="P70" i="4"/>
  <c r="P79" i="4"/>
  <c r="P88" i="4"/>
  <c r="P97" i="4"/>
  <c r="Q70" i="4"/>
  <c r="Q79" i="4"/>
  <c r="Q88" i="4"/>
  <c r="Q97" i="4"/>
  <c r="R70" i="4"/>
  <c r="R79" i="4"/>
  <c r="R88" i="4"/>
  <c r="R97" i="4"/>
  <c r="S70" i="4"/>
  <c r="S79" i="4"/>
  <c r="S88" i="4"/>
  <c r="S97" i="4"/>
  <c r="T70" i="4"/>
  <c r="T79" i="4"/>
  <c r="T88" i="4"/>
  <c r="T97" i="4"/>
  <c r="P71" i="4"/>
  <c r="P80" i="4"/>
  <c r="P89" i="4"/>
  <c r="P98" i="4"/>
  <c r="Q71" i="4"/>
  <c r="Q80" i="4"/>
  <c r="Q89" i="4"/>
  <c r="Q98" i="4"/>
  <c r="R71" i="4"/>
  <c r="R80" i="4"/>
  <c r="R89" i="4"/>
  <c r="R98" i="4"/>
  <c r="S71" i="4"/>
  <c r="S80" i="4"/>
  <c r="S89" i="4"/>
  <c r="S98" i="4"/>
  <c r="T71" i="4"/>
  <c r="T80" i="4"/>
  <c r="T89" i="4"/>
  <c r="T98" i="4"/>
  <c r="T201" i="4"/>
  <c r="S201" i="4"/>
  <c r="R201" i="4"/>
  <c r="Q201" i="4"/>
  <c r="P201" i="4"/>
  <c r="T200" i="4"/>
  <c r="S200" i="4"/>
  <c r="R200" i="4"/>
  <c r="Q200" i="4"/>
  <c r="P200" i="4"/>
  <c r="T192" i="4"/>
  <c r="S192" i="4"/>
  <c r="R192" i="4"/>
  <c r="Q192" i="4"/>
  <c r="P192" i="4"/>
  <c r="T191" i="4"/>
  <c r="S191" i="4"/>
  <c r="R191" i="4"/>
  <c r="Q191" i="4"/>
  <c r="P191" i="4"/>
  <c r="T183" i="4"/>
  <c r="S183" i="4"/>
  <c r="R183" i="4"/>
  <c r="Q183" i="4"/>
  <c r="P183" i="4"/>
  <c r="T182" i="4"/>
  <c r="S182" i="4"/>
  <c r="R182" i="4"/>
  <c r="Q182" i="4"/>
  <c r="P182" i="4"/>
  <c r="T173" i="4"/>
  <c r="S173" i="4"/>
  <c r="R173" i="4"/>
  <c r="Q173" i="4"/>
  <c r="P173" i="4"/>
  <c r="T172" i="4"/>
  <c r="S172" i="4"/>
  <c r="R172" i="4"/>
  <c r="Q172" i="4"/>
  <c r="P172" i="4"/>
  <c r="T164" i="4"/>
  <c r="S164" i="4"/>
  <c r="R164" i="4"/>
  <c r="Q164" i="4"/>
  <c r="P164" i="4"/>
  <c r="T163" i="4"/>
  <c r="S163" i="4"/>
  <c r="R163" i="4"/>
  <c r="Q163" i="4"/>
  <c r="P163" i="4"/>
  <c r="T154" i="4"/>
  <c r="S154" i="4"/>
  <c r="R154" i="4"/>
  <c r="Q154" i="4"/>
  <c r="P154" i="4"/>
  <c r="T153" i="4"/>
  <c r="S153" i="4"/>
  <c r="R153" i="4"/>
  <c r="Q153" i="4"/>
  <c r="P153" i="4"/>
  <c r="T145" i="4"/>
  <c r="S145" i="4"/>
  <c r="R145" i="4"/>
  <c r="Q145" i="4"/>
  <c r="P145" i="4"/>
  <c r="T144" i="4"/>
  <c r="S144" i="4"/>
  <c r="R144" i="4"/>
  <c r="Q144" i="4"/>
  <c r="P144" i="4"/>
  <c r="T135" i="4"/>
  <c r="S135" i="4"/>
  <c r="R135" i="4"/>
  <c r="Q135" i="4"/>
  <c r="P135" i="4"/>
  <c r="T134" i="4"/>
  <c r="S134" i="4"/>
  <c r="R134" i="4"/>
  <c r="Q134" i="4"/>
  <c r="P134" i="4"/>
  <c r="T126" i="4"/>
  <c r="S126" i="4"/>
  <c r="R126" i="4"/>
  <c r="Q126" i="4"/>
  <c r="P126" i="4"/>
  <c r="T125" i="4"/>
  <c r="S125" i="4"/>
  <c r="R125" i="4"/>
  <c r="Q125" i="4"/>
  <c r="P125" i="4"/>
  <c r="T117" i="4"/>
  <c r="S117" i="4"/>
  <c r="R117" i="4"/>
  <c r="Q117" i="4"/>
  <c r="P117" i="4"/>
  <c r="T116" i="4"/>
  <c r="S116" i="4"/>
  <c r="R116" i="4"/>
  <c r="Q116" i="4"/>
  <c r="P116" i="4"/>
  <c r="T108" i="4"/>
  <c r="S108" i="4"/>
  <c r="R108" i="4"/>
  <c r="Q108" i="4"/>
  <c r="P108" i="4"/>
  <c r="T107" i="4"/>
  <c r="S107" i="4"/>
  <c r="R107" i="4"/>
  <c r="Q107" i="4"/>
  <c r="P107" i="4"/>
  <c r="O225" i="4"/>
  <c r="O237" i="4"/>
  <c r="O249" i="4"/>
  <c r="O261" i="4"/>
  <c r="O273" i="4"/>
  <c r="O226" i="4"/>
  <c r="O238" i="4"/>
  <c r="O250" i="4"/>
  <c r="O262" i="4"/>
  <c r="O274" i="4"/>
  <c r="K274" i="4"/>
  <c r="E272" i="4"/>
  <c r="F272" i="4"/>
  <c r="G272" i="4"/>
  <c r="H272" i="4"/>
  <c r="I272" i="4"/>
  <c r="J272" i="4"/>
  <c r="K272" i="4"/>
  <c r="L272" i="4"/>
  <c r="M272" i="4"/>
  <c r="N272" i="4"/>
  <c r="O272" i="4"/>
  <c r="E273" i="4"/>
  <c r="F273" i="4"/>
  <c r="G273" i="4"/>
  <c r="H273" i="4"/>
  <c r="I273" i="4"/>
  <c r="J273" i="4"/>
  <c r="K273" i="4"/>
  <c r="L273" i="4"/>
  <c r="M273" i="4"/>
  <c r="N273" i="4"/>
  <c r="E274" i="4"/>
  <c r="F274" i="4"/>
  <c r="G274" i="4"/>
  <c r="H274" i="4"/>
  <c r="I274" i="4"/>
  <c r="J274" i="4"/>
  <c r="L274" i="4"/>
  <c r="M274" i="4"/>
  <c r="N274" i="4"/>
  <c r="D273" i="4"/>
  <c r="D274" i="4"/>
  <c r="D272" i="4"/>
  <c r="E260" i="4"/>
  <c r="F260" i="4"/>
  <c r="G260" i="4"/>
  <c r="H260" i="4"/>
  <c r="I260" i="4"/>
  <c r="J260" i="4"/>
  <c r="K260" i="4"/>
  <c r="L260" i="4"/>
  <c r="M260" i="4"/>
  <c r="N260" i="4"/>
  <c r="O260" i="4"/>
  <c r="E261" i="4"/>
  <c r="F261" i="4"/>
  <c r="G261" i="4"/>
  <c r="H261" i="4"/>
  <c r="I261" i="4"/>
  <c r="J261" i="4"/>
  <c r="K261" i="4"/>
  <c r="L261" i="4"/>
  <c r="M261" i="4"/>
  <c r="N261" i="4"/>
  <c r="E262" i="4"/>
  <c r="F262" i="4"/>
  <c r="G262" i="4"/>
  <c r="H262" i="4"/>
  <c r="I262" i="4"/>
  <c r="J262" i="4"/>
  <c r="K262" i="4"/>
  <c r="L262" i="4"/>
  <c r="M262" i="4"/>
  <c r="N262" i="4"/>
  <c r="D261" i="4"/>
  <c r="D262" i="4"/>
  <c r="D260" i="4"/>
  <c r="D248" i="4"/>
  <c r="D249" i="4"/>
  <c r="D250" i="4"/>
  <c r="E248" i="4"/>
  <c r="F248" i="4"/>
  <c r="G248" i="4"/>
  <c r="H248" i="4"/>
  <c r="I248" i="4"/>
  <c r="J248" i="4"/>
  <c r="K248" i="4"/>
  <c r="L248" i="4"/>
  <c r="M248" i="4"/>
  <c r="N248" i="4"/>
  <c r="O248" i="4"/>
  <c r="E249" i="4"/>
  <c r="F249" i="4"/>
  <c r="G249" i="4"/>
  <c r="H249" i="4"/>
  <c r="I249" i="4"/>
  <c r="J249" i="4"/>
  <c r="K249" i="4"/>
  <c r="L249" i="4"/>
  <c r="M249" i="4"/>
  <c r="N249" i="4"/>
  <c r="E250" i="4"/>
  <c r="F250" i="4"/>
  <c r="G250" i="4"/>
  <c r="H250" i="4"/>
  <c r="I250" i="4"/>
  <c r="J250" i="4"/>
  <c r="K250" i="4"/>
  <c r="L250" i="4"/>
  <c r="M250" i="4"/>
  <c r="N250" i="4"/>
  <c r="E236" i="4"/>
  <c r="F236" i="4"/>
  <c r="G236" i="4"/>
  <c r="H236" i="4"/>
  <c r="I236" i="4"/>
  <c r="J236" i="4"/>
  <c r="K236" i="4"/>
  <c r="L236" i="4"/>
  <c r="M236" i="4"/>
  <c r="N236" i="4"/>
  <c r="O236" i="4"/>
  <c r="E237" i="4"/>
  <c r="F237" i="4"/>
  <c r="G237" i="4"/>
  <c r="H237" i="4"/>
  <c r="I237" i="4"/>
  <c r="J237" i="4"/>
  <c r="K237" i="4"/>
  <c r="L237" i="4"/>
  <c r="M237" i="4"/>
  <c r="N237" i="4"/>
  <c r="E238" i="4"/>
  <c r="F238" i="4"/>
  <c r="G238" i="4"/>
  <c r="H238" i="4"/>
  <c r="I238" i="4"/>
  <c r="J238" i="4"/>
  <c r="K238" i="4"/>
  <c r="L238" i="4"/>
  <c r="M238" i="4"/>
  <c r="N238" i="4"/>
  <c r="D237" i="4"/>
  <c r="D238" i="4"/>
  <c r="D236" i="4"/>
  <c r="E224" i="4"/>
  <c r="F224" i="4"/>
  <c r="G224" i="4"/>
  <c r="H224" i="4"/>
  <c r="I224" i="4"/>
  <c r="J224" i="4"/>
  <c r="K224" i="4"/>
  <c r="L224" i="4"/>
  <c r="M224" i="4"/>
  <c r="N224" i="4"/>
  <c r="O224" i="4"/>
  <c r="E225" i="4"/>
  <c r="F225" i="4"/>
  <c r="G225" i="4"/>
  <c r="H225" i="4"/>
  <c r="I225" i="4"/>
  <c r="J225" i="4"/>
  <c r="K225" i="4"/>
  <c r="L225" i="4"/>
  <c r="M225" i="4"/>
  <c r="N225" i="4"/>
  <c r="E226" i="4"/>
  <c r="F226" i="4"/>
  <c r="G226" i="4"/>
  <c r="H226" i="4"/>
  <c r="I226" i="4"/>
  <c r="J226" i="4"/>
  <c r="K226" i="4"/>
  <c r="L226" i="4"/>
  <c r="M226" i="4"/>
  <c r="N226" i="4"/>
  <c r="D225" i="4"/>
  <c r="D226" i="4"/>
  <c r="D224" i="4"/>
  <c r="P251" i="4"/>
  <c r="S238" i="4"/>
  <c r="R262" i="4"/>
  <c r="Q240" i="4"/>
  <c r="S216" i="4"/>
  <c r="P225" i="4"/>
  <c r="S228" i="4"/>
  <c r="Q275" i="4"/>
  <c r="S236" i="4"/>
  <c r="Q248" i="4"/>
  <c r="P249" i="4"/>
  <c r="T249" i="4"/>
  <c r="S248" i="4"/>
  <c r="Q239" i="4"/>
  <c r="T236" i="4"/>
  <c r="P248" i="4"/>
  <c r="S249" i="4"/>
  <c r="P260" i="4"/>
  <c r="T260" i="4"/>
  <c r="Q261" i="4"/>
  <c r="Q225" i="4"/>
  <c r="T224" i="4"/>
  <c r="Q228" i="4"/>
  <c r="Q264" i="4"/>
  <c r="R252" i="4"/>
  <c r="S274" i="4"/>
  <c r="Q260" i="4"/>
  <c r="P261" i="4"/>
  <c r="S215" i="4"/>
  <c r="T252" i="4"/>
  <c r="R272" i="4"/>
  <c r="P224" i="4"/>
  <c r="R260" i="4"/>
  <c r="T261" i="4"/>
  <c r="T250" i="4"/>
  <c r="S250" i="4"/>
  <c r="P262" i="4"/>
  <c r="P263" i="4"/>
  <c r="T251" i="4"/>
  <c r="S261" i="4"/>
  <c r="P273" i="4"/>
  <c r="T273" i="4"/>
  <c r="T225" i="4"/>
  <c r="S225" i="4"/>
  <c r="R225" i="4"/>
  <c r="R213" i="4"/>
  <c r="Q212" i="4"/>
  <c r="P275" i="4"/>
  <c r="R227" i="4"/>
  <c r="Q263" i="4"/>
  <c r="S240" i="4"/>
  <c r="T214" i="4"/>
  <c r="P287" i="4"/>
  <c r="Q236" i="4"/>
  <c r="S272" i="4"/>
  <c r="R251" i="4"/>
  <c r="Q274" i="4"/>
  <c r="P214" i="4"/>
  <c r="S239" i="4"/>
  <c r="Q252" i="4"/>
  <c r="T274" i="4"/>
  <c r="R276" i="4"/>
  <c r="S262" i="4"/>
  <c r="S284" i="4"/>
  <c r="R284" i="4"/>
  <c r="P212" i="4"/>
  <c r="P213" i="4"/>
  <c r="T285" i="4"/>
  <c r="R214" i="4"/>
  <c r="Q227" i="4"/>
  <c r="P226" i="4"/>
  <c r="Q276" i="4"/>
  <c r="R288" i="4"/>
  <c r="R236" i="4"/>
  <c r="T237" i="4"/>
  <c r="R249" i="4"/>
  <c r="Q272" i="4"/>
  <c r="S273" i="4"/>
  <c r="S224" i="4"/>
  <c r="R224" i="4"/>
  <c r="Q224" i="4"/>
  <c r="R212" i="4"/>
  <c r="S226" i="4"/>
  <c r="S214" i="4"/>
  <c r="S251" i="4"/>
  <c r="R263" i="4"/>
  <c r="S237" i="4"/>
  <c r="P237" i="4"/>
  <c r="R237" i="4"/>
  <c r="Q249" i="4"/>
  <c r="T248" i="4"/>
  <c r="Q273" i="4"/>
  <c r="P272" i="4"/>
  <c r="T272" i="4"/>
  <c r="S275" i="4"/>
  <c r="S263" i="4"/>
  <c r="S227" i="4"/>
  <c r="Q262" i="4"/>
  <c r="P215" i="4"/>
  <c r="T263" i="4"/>
  <c r="T239" i="4"/>
  <c r="R264" i="4"/>
  <c r="R239" i="4"/>
  <c r="S285" i="4"/>
  <c r="Q238" i="4"/>
  <c r="Q251" i="4"/>
  <c r="Q287" i="4"/>
  <c r="R286" i="4"/>
  <c r="R248" i="4"/>
  <c r="S260" i="4"/>
  <c r="T215" i="4"/>
  <c r="T287" i="4"/>
  <c r="R226" i="4"/>
  <c r="R215" i="4"/>
  <c r="Q286" i="4"/>
  <c r="P274" i="4"/>
  <c r="P250" i="4"/>
  <c r="P238" i="4"/>
  <c r="P239" i="4"/>
  <c r="T227" i="4"/>
  <c r="Q215" i="4"/>
  <c r="P236" i="4"/>
  <c r="Q237" i="4"/>
  <c r="T238" i="4"/>
  <c r="T226" i="4"/>
  <c r="T286" i="4"/>
  <c r="S286" i="4"/>
  <c r="Q226" i="4"/>
  <c r="P227" i="4"/>
  <c r="S287" i="4"/>
  <c r="S213" i="4"/>
  <c r="R287" i="4"/>
  <c r="R285" i="4"/>
  <c r="Q213" i="4"/>
  <c r="Q285" i="4"/>
  <c r="S212" i="4"/>
  <c r="Q284" i="4"/>
  <c r="P285" i="4"/>
  <c r="T213" i="4"/>
  <c r="Q250" i="4"/>
  <c r="P286" i="4"/>
  <c r="R261" i="4"/>
  <c r="R273" i="4"/>
  <c r="R274" i="4"/>
  <c r="R250" i="4"/>
  <c r="R238" i="4"/>
  <c r="Q214" i="4"/>
  <c r="R228" i="4"/>
  <c r="T284" i="4"/>
  <c r="T212" i="4"/>
  <c r="P284" i="4"/>
  <c r="T262" i="4"/>
  <c r="R275" i="4"/>
  <c r="T275" i="4"/>
  <c r="Q216" i="4"/>
  <c r="S252" i="4"/>
  <c r="S264" i="4"/>
  <c r="R216" i="4"/>
  <c r="R240" i="4"/>
  <c r="T228" i="4"/>
  <c r="P228" i="4"/>
  <c r="T240" i="4"/>
  <c r="T233" i="4"/>
  <c r="F242" i="4"/>
  <c r="L254" i="4"/>
  <c r="Q257" i="4"/>
  <c r="K266" i="4"/>
  <c r="T265" i="4"/>
  <c r="D278" i="4"/>
  <c r="D230" i="4"/>
  <c r="P216" i="4"/>
  <c r="T216" i="4"/>
  <c r="T264" i="4"/>
  <c r="D218" i="4"/>
  <c r="Q241" i="4"/>
  <c r="D242" i="4"/>
  <c r="Q269" i="4"/>
  <c r="D266" i="4"/>
  <c r="D254" i="4"/>
  <c r="Q232" i="4"/>
  <c r="Q233" i="4"/>
  <c r="E230" i="4"/>
  <c r="E266" i="4"/>
  <c r="Q277" i="4"/>
  <c r="Q278" i="4"/>
  <c r="Q280" i="4"/>
  <c r="F218" i="4"/>
  <c r="Q254" i="4"/>
  <c r="E254" i="4"/>
  <c r="F230" i="4"/>
  <c r="G230" i="4"/>
  <c r="F278" i="4"/>
  <c r="Q289" i="4"/>
  <c r="Q221" i="4"/>
  <c r="E218" i="4"/>
  <c r="Q220" i="4"/>
  <c r="R229" i="4"/>
  <c r="Q218" i="4"/>
  <c r="N218" i="4" l="1"/>
  <c r="T269" i="4"/>
  <c r="O230" i="4"/>
  <c r="O218" i="4"/>
  <c r="O242" i="4"/>
  <c r="O293" i="4"/>
  <c r="O290" i="4"/>
  <c r="N266" i="4"/>
  <c r="N293" i="4"/>
  <c r="N254" i="4"/>
  <c r="T256" i="4"/>
  <c r="T289" i="4"/>
  <c r="N230" i="4"/>
  <c r="N242" i="4"/>
  <c r="T241" i="4"/>
  <c r="T221" i="4"/>
  <c r="T217" i="4"/>
  <c r="T245" i="4"/>
  <c r="T268" i="4"/>
  <c r="N290" i="4"/>
  <c r="N278" i="4"/>
  <c r="T277" i="4"/>
  <c r="T278" i="4" s="1"/>
  <c r="T281" i="4"/>
  <c r="S276" i="4"/>
  <c r="S288" i="4"/>
  <c r="P276" i="4"/>
  <c r="T280" i="4"/>
  <c r="J278" i="4"/>
  <c r="S188" i="4"/>
  <c r="T292" i="4"/>
  <c r="L278" i="4"/>
  <c r="T232" i="4"/>
  <c r="P257" i="4"/>
  <c r="M254" i="4"/>
  <c r="T257" i="4"/>
  <c r="P240" i="4"/>
  <c r="T244" i="4"/>
  <c r="M242" i="4"/>
  <c r="M230" i="4"/>
  <c r="T229" i="4"/>
  <c r="M293" i="4"/>
  <c r="M278" i="4"/>
  <c r="L218" i="4"/>
  <c r="M290" i="4"/>
  <c r="T220" i="4"/>
  <c r="M218" i="4"/>
  <c r="S265" i="4"/>
  <c r="L230" i="4"/>
  <c r="P288" i="4"/>
  <c r="K242" i="4"/>
  <c r="S269" i="4"/>
  <c r="J266" i="4"/>
  <c r="S268" i="4"/>
  <c r="L290" i="4"/>
  <c r="L293" i="4"/>
  <c r="K218" i="4"/>
  <c r="P256" i="4"/>
  <c r="J254" i="4"/>
  <c r="K254" i="4"/>
  <c r="S256" i="4"/>
  <c r="R257" i="4"/>
  <c r="K230" i="4"/>
  <c r="K278" i="4"/>
  <c r="K293" i="4"/>
  <c r="S229" i="4"/>
  <c r="K290" i="4"/>
  <c r="S220" i="4"/>
  <c r="I293" i="4"/>
  <c r="J293" i="4"/>
  <c r="P229" i="4"/>
  <c r="R277" i="4"/>
  <c r="R278" i="4" s="1"/>
  <c r="R280" i="4"/>
  <c r="Q266" i="4"/>
  <c r="I266" i="4"/>
  <c r="Q293" i="4"/>
  <c r="S245" i="4"/>
  <c r="J218" i="4"/>
  <c r="S221" i="4"/>
  <c r="H266" i="4"/>
  <c r="P269" i="4"/>
  <c r="S244" i="4"/>
  <c r="J242" i="4"/>
  <c r="P233" i="4"/>
  <c r="S232" i="4"/>
  <c r="S233" i="4"/>
  <c r="J230" i="4"/>
  <c r="S277" i="4"/>
  <c r="J290" i="4"/>
  <c r="S292" i="4"/>
  <c r="S281" i="4"/>
  <c r="P281" i="4"/>
  <c r="S289" i="4"/>
  <c r="S280" i="4"/>
  <c r="I290" i="4"/>
  <c r="I230" i="4"/>
  <c r="P277" i="4"/>
  <c r="P280" i="4"/>
  <c r="H278" i="4"/>
  <c r="R217" i="4"/>
  <c r="G218" i="4"/>
  <c r="I242" i="4"/>
  <c r="R245" i="4"/>
  <c r="R233" i="4"/>
  <c r="R221" i="4"/>
  <c r="I218" i="4"/>
  <c r="P217" i="4"/>
  <c r="P232" i="4"/>
  <c r="R269" i="4"/>
  <c r="R265" i="4"/>
  <c r="R268" i="4"/>
  <c r="P265" i="4"/>
  <c r="P268" i="4"/>
  <c r="G266" i="4"/>
  <c r="P253" i="4"/>
  <c r="H254" i="4"/>
  <c r="R256" i="4"/>
  <c r="G254" i="4"/>
  <c r="R244" i="4"/>
  <c r="R289" i="4"/>
  <c r="G290" i="4"/>
  <c r="P244" i="4"/>
  <c r="P241" i="4"/>
  <c r="P242" i="4" s="1"/>
  <c r="Q242" i="4"/>
  <c r="Q292" i="4"/>
  <c r="P289" i="4"/>
  <c r="P245" i="4"/>
  <c r="H242" i="4"/>
  <c r="R241" i="4"/>
  <c r="R242" i="4" s="1"/>
  <c r="H230" i="4"/>
  <c r="R232" i="4"/>
  <c r="P292" i="4"/>
  <c r="P221" i="4"/>
  <c r="R292" i="4"/>
  <c r="H218" i="4"/>
  <c r="H290" i="4"/>
  <c r="P220" i="4"/>
  <c r="R220" i="4"/>
  <c r="P266" i="4" l="1"/>
  <c r="P254" i="4"/>
  <c r="T254" i="4"/>
  <c r="P230" i="4"/>
  <c r="T218" i="4"/>
  <c r="P278" i="4"/>
  <c r="T242" i="4"/>
  <c r="T266" i="4"/>
  <c r="P218" i="4"/>
  <c r="P290" i="4"/>
  <c r="T290" i="4"/>
  <c r="T230" i="4"/>
  <c r="S290" i="4"/>
  <c r="T293" i="4"/>
  <c r="S266" i="4"/>
  <c r="S254" i="4"/>
  <c r="S242" i="4"/>
  <c r="S278" i="4"/>
  <c r="S218" i="4"/>
  <c r="S230" i="4"/>
  <c r="R293" i="4"/>
  <c r="R254" i="4"/>
  <c r="P293" i="4"/>
  <c r="S293" i="4"/>
  <c r="R266" i="4"/>
  <c r="R218" i="4"/>
  <c r="R230" i="4"/>
  <c r="R290" i="4"/>
  <c r="Q290" i="4"/>
</calcChain>
</file>

<file path=xl/sharedStrings.xml><?xml version="1.0" encoding="utf-8"?>
<sst xmlns="http://schemas.openxmlformats.org/spreadsheetml/2006/main" count="795" uniqueCount="74">
  <si>
    <t>年度</t>
    <rPh sb="0" eb="2">
      <t>ネンド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</si>
  <si>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</si>
  <si>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</si>
  <si>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</si>
  <si>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</si>
  <si>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</si>
  <si>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</si>
  <si>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</si>
  <si>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</si>
  <si>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</si>
  <si>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</si>
  <si>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</si>
  <si>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</si>
  <si>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平成２１年度</t>
    <rPh sb="0" eb="2">
      <t>ヘイセイ</t>
    </rPh>
    <rPh sb="4" eb="6">
      <t>ネンド</t>
    </rPh>
    <phoneticPr fontId="2"/>
  </si>
  <si>
    <t>小樽駅前観光案内所（小樽市）</t>
    <rPh sb="0" eb="2">
      <t>オタル</t>
    </rPh>
    <rPh sb="2" eb="4">
      <t>エキマエ</t>
    </rPh>
    <rPh sb="4" eb="6">
      <t>カンコウ</t>
    </rPh>
    <rPh sb="6" eb="9">
      <t>アンナイジョ</t>
    </rPh>
    <rPh sb="10" eb="13">
      <t>オタルシ</t>
    </rPh>
    <phoneticPr fontId="2"/>
  </si>
  <si>
    <t>運河プラザ観光案内所（小樽市）</t>
    <rPh sb="0" eb="2">
      <t>ウンガ</t>
    </rPh>
    <rPh sb="5" eb="7">
      <t>カンコウ</t>
    </rPh>
    <rPh sb="7" eb="10">
      <t>アンナイジョ</t>
    </rPh>
    <rPh sb="11" eb="14">
      <t>オタルシ</t>
    </rPh>
    <phoneticPr fontId="2"/>
  </si>
  <si>
    <t>中山峠（喜茂別町）</t>
    <rPh sb="0" eb="2">
      <t>ナカヤマ</t>
    </rPh>
    <rPh sb="2" eb="3">
      <t>トウゲ</t>
    </rPh>
    <rPh sb="4" eb="8">
      <t>キモベツチョウ</t>
    </rPh>
    <phoneticPr fontId="2"/>
  </si>
  <si>
    <t>北海道庁赤レンガ庁舎（札幌市）</t>
    <rPh sb="0" eb="3">
      <t>ホッカイドウ</t>
    </rPh>
    <rPh sb="3" eb="4">
      <t>チョウ</t>
    </rPh>
    <rPh sb="4" eb="5">
      <t>アカ</t>
    </rPh>
    <rPh sb="8" eb="10">
      <t>チョウシャ</t>
    </rPh>
    <rPh sb="11" eb="14">
      <t>サッポロシ</t>
    </rPh>
    <phoneticPr fontId="2"/>
  </si>
  <si>
    <t>湯の川温泉（函館市）</t>
    <rPh sb="6" eb="9">
      <t>ハコダテシ</t>
    </rPh>
    <phoneticPr fontId="2"/>
  </si>
  <si>
    <t>函館駅観光案内所（函館市）</t>
    <rPh sb="9" eb="12">
      <t>ハコダテシ</t>
    </rPh>
    <phoneticPr fontId="2"/>
  </si>
  <si>
    <t>元町観光案内所（函館市）</t>
    <rPh sb="8" eb="11">
      <t>ハコダテシ</t>
    </rPh>
    <phoneticPr fontId="2"/>
  </si>
  <si>
    <t>江差追分会館（江差町）</t>
    <rPh sb="0" eb="2">
      <t>エサシ</t>
    </rPh>
    <rPh sb="2" eb="4">
      <t>オイワケ</t>
    </rPh>
    <rPh sb="4" eb="6">
      <t>カイカン</t>
    </rPh>
    <rPh sb="7" eb="10">
      <t>エサシチョウ</t>
    </rPh>
    <phoneticPr fontId="2"/>
  </si>
  <si>
    <t>旭山動物園（旭川市）</t>
    <rPh sb="0" eb="2">
      <t>アサヒヤマ</t>
    </rPh>
    <rPh sb="2" eb="5">
      <t>ドウブツエン</t>
    </rPh>
    <rPh sb="6" eb="9">
      <t>アサヒカワシ</t>
    </rPh>
    <phoneticPr fontId="2"/>
  </si>
  <si>
    <t>離島行フェリー乗車人数
（稚内～利尻・礼文）</t>
    <rPh sb="0" eb="2">
      <t>リトウ</t>
    </rPh>
    <rPh sb="2" eb="3">
      <t>ユ</t>
    </rPh>
    <rPh sb="7" eb="9">
      <t>ジョウシャ</t>
    </rPh>
    <rPh sb="9" eb="11">
      <t>ニンズウ</t>
    </rPh>
    <rPh sb="13" eb="15">
      <t>ワッカナイ</t>
    </rPh>
    <rPh sb="16" eb="18">
      <t>リシリ</t>
    </rPh>
    <rPh sb="19" eb="21">
      <t>レブン</t>
    </rPh>
    <phoneticPr fontId="2"/>
  </si>
  <si>
    <t>博物館網走監獄（網走市）</t>
    <rPh sb="0" eb="3">
      <t>ハクブツカン</t>
    </rPh>
    <rPh sb="3" eb="5">
      <t>アバシリ</t>
    </rPh>
    <rPh sb="5" eb="7">
      <t>カンゴク</t>
    </rPh>
    <rPh sb="8" eb="11">
      <t>アバシリシ</t>
    </rPh>
    <phoneticPr fontId="2"/>
  </si>
  <si>
    <t>ウトロ温泉（斜里町）</t>
    <rPh sb="3" eb="5">
      <t>オンセン</t>
    </rPh>
    <rPh sb="6" eb="9">
      <t>シャリチョウ</t>
    </rPh>
    <phoneticPr fontId="2"/>
  </si>
  <si>
    <t>登別温泉（登別市）</t>
    <rPh sb="0" eb="2">
      <t>ノボリベツ</t>
    </rPh>
    <rPh sb="2" eb="4">
      <t>オンセン</t>
    </rPh>
    <rPh sb="5" eb="8">
      <t>ノボ</t>
    </rPh>
    <phoneticPr fontId="2"/>
  </si>
  <si>
    <t>洞爺湖温泉（洞爺湖町）</t>
    <rPh sb="0" eb="3">
      <t>トウヤコ</t>
    </rPh>
    <rPh sb="3" eb="5">
      <t>オンセン</t>
    </rPh>
    <rPh sb="6" eb="9">
      <t>トウヤコ</t>
    </rPh>
    <rPh sb="9" eb="10">
      <t>マチ</t>
    </rPh>
    <phoneticPr fontId="2"/>
  </si>
  <si>
    <t>池田ワイン城（池田町）</t>
    <rPh sb="0" eb="2">
      <t>イケダ</t>
    </rPh>
    <rPh sb="5" eb="6">
      <t>ジョウ</t>
    </rPh>
    <rPh sb="7" eb="10">
      <t>イケダチョウ</t>
    </rPh>
    <phoneticPr fontId="2"/>
  </si>
  <si>
    <t>十勝川温泉(音更町）</t>
    <rPh sb="0" eb="3">
      <t>トカチガワ</t>
    </rPh>
    <rPh sb="3" eb="5">
      <t>オンセン</t>
    </rPh>
    <rPh sb="6" eb="9">
      <t>オトフケチョウ</t>
    </rPh>
    <phoneticPr fontId="2"/>
  </si>
  <si>
    <t>道の駅　スワン４４ねむろ
(白鳥台センター）（根室市）</t>
    <rPh sb="0" eb="1">
      <t>ミチ</t>
    </rPh>
    <rPh sb="2" eb="3">
      <t>エキ</t>
    </rPh>
    <rPh sb="14" eb="17">
      <t>ハクチョウダイ</t>
    </rPh>
    <rPh sb="23" eb="26">
      <t>ネムロシ</t>
    </rPh>
    <phoneticPr fontId="2"/>
  </si>
  <si>
    <t>【道央圏域】</t>
    <rPh sb="1" eb="3">
      <t>ドウオウ</t>
    </rPh>
    <rPh sb="3" eb="5">
      <t>ケンイキ</t>
    </rPh>
    <phoneticPr fontId="2"/>
  </si>
  <si>
    <t>【道南圏域】</t>
    <rPh sb="1" eb="3">
      <t>ドウナン</t>
    </rPh>
    <rPh sb="3" eb="5">
      <t>ケンイキ</t>
    </rPh>
    <phoneticPr fontId="2"/>
  </si>
  <si>
    <t>【道北圏域】</t>
    <rPh sb="1" eb="3">
      <t>ドウホク</t>
    </rPh>
    <rPh sb="3" eb="5">
      <t>ケンイキ</t>
    </rPh>
    <phoneticPr fontId="2"/>
  </si>
  <si>
    <t>【オホーツク圏域】</t>
    <rPh sb="6" eb="8">
      <t>ケンイキ</t>
    </rPh>
    <phoneticPr fontId="2"/>
  </si>
  <si>
    <t>【十勝圏域】</t>
    <rPh sb="1" eb="3">
      <t>トカチ</t>
    </rPh>
    <rPh sb="3" eb="5">
      <t>ケンイキ</t>
    </rPh>
    <phoneticPr fontId="2"/>
  </si>
  <si>
    <t>【釧路・根室圏域】</t>
    <rPh sb="1" eb="3">
      <t>クシロ</t>
    </rPh>
    <rPh sb="4" eb="6">
      <t>ネムロ</t>
    </rPh>
    <rPh sb="6" eb="8">
      <t>ケンイキ</t>
    </rPh>
    <phoneticPr fontId="2"/>
  </si>
  <si>
    <t>道の駅　知床・らうす（羅臼町）</t>
    <rPh sb="0" eb="1">
      <t>ミチ</t>
    </rPh>
    <rPh sb="2" eb="3">
      <t>エキ</t>
    </rPh>
    <rPh sb="4" eb="6">
      <t>シレトコ</t>
    </rPh>
    <rPh sb="11" eb="14">
      <t>ラウスチョウ</t>
    </rPh>
    <phoneticPr fontId="2"/>
  </si>
  <si>
    <t>（北海道経済部観光局）</t>
    <rPh sb="1" eb="4">
      <t>ホッカイドウ</t>
    </rPh>
    <rPh sb="4" eb="7">
      <t>ケイザイブ</t>
    </rPh>
    <rPh sb="7" eb="10">
      <t>カンコウキョク</t>
    </rPh>
    <phoneticPr fontId="2"/>
  </si>
  <si>
    <t>（単位：人）</t>
    <rPh sb="1" eb="3">
      <t>タンイ</t>
    </rPh>
    <rPh sb="4" eb="5">
      <t>ニン</t>
    </rPh>
    <phoneticPr fontId="2"/>
  </si>
  <si>
    <t>浅草橋街園観光案内所（小樽市）</t>
    <rPh sb="0" eb="2">
      <t>アサクサ</t>
    </rPh>
    <rPh sb="2" eb="3">
      <t>ハシ</t>
    </rPh>
    <rPh sb="3" eb="4">
      <t>マチ</t>
    </rPh>
    <rPh sb="4" eb="5">
      <t>エン</t>
    </rPh>
    <rPh sb="5" eb="7">
      <t>カンコウ</t>
    </rPh>
    <rPh sb="7" eb="10">
      <t>アンナイジョ</t>
    </rPh>
    <rPh sb="11" eb="14">
      <t>オタルシ</t>
    </rPh>
    <phoneticPr fontId="2"/>
  </si>
  <si>
    <t>層雲峡温泉（上川町）</t>
    <rPh sb="0" eb="3">
      <t>ソウウンキョウ</t>
    </rPh>
    <rPh sb="3" eb="5">
      <t>オンセン</t>
    </rPh>
    <rPh sb="6" eb="9">
      <t>カミカワチョウ</t>
    </rPh>
    <phoneticPr fontId="2"/>
  </si>
  <si>
    <t>年度計</t>
    <rPh sb="0" eb="2">
      <t>ネンド</t>
    </rPh>
    <rPh sb="2" eb="3">
      <t>ケイ</t>
    </rPh>
    <phoneticPr fontId="2"/>
  </si>
  <si>
    <t>4～6月</t>
    <rPh sb="3" eb="4">
      <t>ガツ</t>
    </rPh>
    <phoneticPr fontId="2"/>
  </si>
  <si>
    <t>7～9月</t>
    <rPh sb="3" eb="4">
      <t>ガツ</t>
    </rPh>
    <phoneticPr fontId="2"/>
  </si>
  <si>
    <t>10～12月</t>
    <rPh sb="5" eb="6">
      <t>ガツ</t>
    </rPh>
    <phoneticPr fontId="2"/>
  </si>
  <si>
    <t>1～3月</t>
    <rPh sb="3" eb="4">
      <t>ガツ</t>
    </rPh>
    <phoneticPr fontId="2"/>
  </si>
  <si>
    <t>平成２２年度</t>
    <rPh sb="0" eb="2">
      <t>ヘイセイ</t>
    </rPh>
    <rPh sb="4" eb="6">
      <t>ネンド</t>
    </rPh>
    <phoneticPr fontId="2"/>
  </si>
  <si>
    <t>道の駅てしお（天塩町）</t>
    <rPh sb="7" eb="10">
      <t>テシオチョウ</t>
    </rPh>
    <phoneticPr fontId="2"/>
  </si>
  <si>
    <t>平成２０年度</t>
    <rPh sb="0" eb="2">
      <t>ヘイセイ</t>
    </rPh>
    <rPh sb="4" eb="6">
      <t>ネンド</t>
    </rPh>
    <phoneticPr fontId="2"/>
  </si>
  <si>
    <t>平成２３年度</t>
    <rPh sb="0" eb="2">
      <t>ヘイセイ</t>
    </rPh>
    <rPh sb="4" eb="6">
      <t>ネンド</t>
    </rPh>
    <phoneticPr fontId="2"/>
  </si>
  <si>
    <t>道　央　圏　域</t>
    <rPh sb="0" eb="1">
      <t>ミチ</t>
    </rPh>
    <rPh sb="2" eb="3">
      <t>ヒサシ</t>
    </rPh>
    <rPh sb="4" eb="5">
      <t>ケン</t>
    </rPh>
    <rPh sb="6" eb="7">
      <t>イキ</t>
    </rPh>
    <phoneticPr fontId="2"/>
  </si>
  <si>
    <t>道　南　圏　域</t>
    <rPh sb="0" eb="1">
      <t>ミチ</t>
    </rPh>
    <rPh sb="2" eb="3">
      <t>ミナミ</t>
    </rPh>
    <rPh sb="4" eb="5">
      <t>ケン</t>
    </rPh>
    <rPh sb="6" eb="7">
      <t>イキ</t>
    </rPh>
    <phoneticPr fontId="2"/>
  </si>
  <si>
    <t>（７地点）</t>
    <rPh sb="2" eb="4">
      <t>チテン</t>
    </rPh>
    <phoneticPr fontId="2"/>
  </si>
  <si>
    <t>全　　　　道</t>
    <rPh sb="0" eb="1">
      <t>ゼン</t>
    </rPh>
    <rPh sb="5" eb="6">
      <t>ミチ</t>
    </rPh>
    <phoneticPr fontId="2"/>
  </si>
  <si>
    <t>（４地点）</t>
    <rPh sb="2" eb="4">
      <t>チテン</t>
    </rPh>
    <phoneticPr fontId="2"/>
  </si>
  <si>
    <t>（２２地点）</t>
    <rPh sb="3" eb="5">
      <t>チテン</t>
    </rPh>
    <phoneticPr fontId="2"/>
  </si>
  <si>
    <t>道　北　圏　域</t>
    <rPh sb="0" eb="1">
      <t>ミチ</t>
    </rPh>
    <rPh sb="2" eb="3">
      <t>キタ</t>
    </rPh>
    <rPh sb="4" eb="5">
      <t>ケン</t>
    </rPh>
    <rPh sb="6" eb="7">
      <t>イキ</t>
    </rPh>
    <phoneticPr fontId="2"/>
  </si>
  <si>
    <t>オホーツク　圏　域</t>
    <rPh sb="6" eb="7">
      <t>ケン</t>
    </rPh>
    <rPh sb="8" eb="9">
      <t>イキ</t>
    </rPh>
    <phoneticPr fontId="2"/>
  </si>
  <si>
    <t>（２地点）</t>
    <rPh sb="2" eb="4">
      <t>チテン</t>
    </rPh>
    <phoneticPr fontId="2"/>
  </si>
  <si>
    <t>十　勝　圏　域</t>
    <rPh sb="0" eb="1">
      <t>ジュウ</t>
    </rPh>
    <rPh sb="2" eb="3">
      <t>カツ</t>
    </rPh>
    <rPh sb="4" eb="5">
      <t>ケン</t>
    </rPh>
    <rPh sb="6" eb="7">
      <t>イキ</t>
    </rPh>
    <phoneticPr fontId="2"/>
  </si>
  <si>
    <t>釧　路・根　室　圏　域</t>
    <rPh sb="0" eb="1">
      <t>セン</t>
    </rPh>
    <rPh sb="2" eb="3">
      <t>ロ</t>
    </rPh>
    <rPh sb="4" eb="5">
      <t>ネ</t>
    </rPh>
    <rPh sb="6" eb="7">
      <t>シツ</t>
    </rPh>
    <rPh sb="8" eb="9">
      <t>ケン</t>
    </rPh>
    <rPh sb="10" eb="11">
      <t>イキ</t>
    </rPh>
    <phoneticPr fontId="2"/>
  </si>
  <si>
    <t>（３地点）</t>
    <rPh sb="2" eb="4">
      <t>チテン</t>
    </rPh>
    <phoneticPr fontId="2"/>
  </si>
  <si>
    <t>川湯温泉（弟子屈町）</t>
    <rPh sb="5" eb="9">
      <t>テシカガチョウ</t>
    </rPh>
    <phoneticPr fontId="2"/>
  </si>
  <si>
    <t>観光地点動向調査（平成２０～２４年度）</t>
    <rPh sb="0" eb="2">
      <t>カンコウ</t>
    </rPh>
    <rPh sb="2" eb="4">
      <t>チテン</t>
    </rPh>
    <rPh sb="4" eb="6">
      <t>ドウコウ</t>
    </rPh>
    <rPh sb="6" eb="8">
      <t>チョウサ</t>
    </rPh>
    <rPh sb="9" eb="11">
      <t>ヘイセイ</t>
    </rPh>
    <rPh sb="16" eb="18">
      <t>ネンド</t>
    </rPh>
    <phoneticPr fontId="2"/>
  </si>
  <si>
    <t>平成２４年度</t>
    <rPh sb="0" eb="2">
      <t>ヘイセイ</t>
    </rPh>
    <rPh sb="4" eb="6">
      <t>ネンド</t>
    </rPh>
    <phoneticPr fontId="2"/>
  </si>
  <si>
    <r>
      <t>(注</t>
    </r>
    <r>
      <rPr>
        <sz val="11"/>
        <rFont val="ＭＳ Ｐゴシック"/>
        <family val="3"/>
        <charset val="128"/>
      </rPr>
      <t>)　平成23年度以前は登別市の数値、平成24年度以降は登別温泉地区の数値である。</t>
    </r>
    <rPh sb="1" eb="2">
      <t>チュウ</t>
    </rPh>
    <rPh sb="4" eb="6">
      <t>ヘイセイ</t>
    </rPh>
    <rPh sb="8" eb="10">
      <t>ネンド</t>
    </rPh>
    <rPh sb="10" eb="12">
      <t>イゼン</t>
    </rPh>
    <rPh sb="13" eb="16">
      <t>ノボリベツシ</t>
    </rPh>
    <rPh sb="17" eb="19">
      <t>スウチ</t>
    </rPh>
    <rPh sb="20" eb="22">
      <t>ヘイセイ</t>
    </rPh>
    <rPh sb="24" eb="26">
      <t>ネンド</t>
    </rPh>
    <rPh sb="26" eb="28">
      <t>イコウ</t>
    </rPh>
    <rPh sb="29" eb="31">
      <t>ノボリベツ</t>
    </rPh>
    <rPh sb="31" eb="33">
      <t>オンセン</t>
    </rPh>
    <rPh sb="33" eb="35">
      <t>チク</t>
    </rPh>
    <rPh sb="36" eb="38">
      <t>スウチ</t>
    </rPh>
    <phoneticPr fontId="2"/>
  </si>
  <si>
    <t>観光地点動向調査（平成２０～２５年度）</t>
    <rPh sb="0" eb="2">
      <t>カンコウ</t>
    </rPh>
    <rPh sb="2" eb="4">
      <t>チテン</t>
    </rPh>
    <rPh sb="4" eb="6">
      <t>ドウコウ</t>
    </rPh>
    <rPh sb="6" eb="8">
      <t>チョウサ</t>
    </rPh>
    <rPh sb="9" eb="11">
      <t>ヘイセイ</t>
    </rPh>
    <rPh sb="16" eb="18">
      <t>ネンド</t>
    </rPh>
    <phoneticPr fontId="2"/>
  </si>
  <si>
    <t>平成２５年度</t>
    <rPh sb="0" eb="2">
      <t>ヘイセイ</t>
    </rPh>
    <rPh sb="4" eb="6">
      <t>ネンド</t>
    </rPh>
    <phoneticPr fontId="2"/>
  </si>
  <si>
    <r>
      <t>H2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/</t>
    </r>
    <r>
      <rPr>
        <sz val="11"/>
        <rFont val="ＭＳ Ｐゴシック"/>
        <family val="3"/>
        <charset val="128"/>
      </rPr>
      <t>H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4</t>
    </r>
    <phoneticPr fontId="2"/>
  </si>
  <si>
    <r>
      <t>H2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判明地点数</t>
    </r>
    <rPh sb="3" eb="5">
      <t>ハンメイ</t>
    </rPh>
    <rPh sb="5" eb="7">
      <t>チテン</t>
    </rPh>
    <rPh sb="7" eb="8">
      <t>スウ</t>
    </rPh>
    <phoneticPr fontId="2"/>
  </si>
  <si>
    <r>
      <t>（H25</t>
    </r>
    <r>
      <rPr>
        <sz val="11"/>
        <rFont val="ＭＳ Ｐゴシック"/>
        <family val="3"/>
        <charset val="128"/>
      </rPr>
      <t>判明地点のH2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数値）</t>
    </r>
    <rPh sb="12" eb="14">
      <t>スウチ</t>
    </rPh>
    <phoneticPr fontId="2"/>
  </si>
  <si>
    <r>
      <t>（H25</t>
    </r>
    <r>
      <rPr>
        <sz val="11"/>
        <rFont val="ＭＳ Ｐゴシック"/>
        <family val="3"/>
        <charset val="128"/>
      </rPr>
      <t>判明地点のH2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数値）</t>
    </r>
    <rPh sb="12" eb="14">
      <t>スウチ</t>
    </rPh>
    <phoneticPr fontId="2"/>
  </si>
  <si>
    <t>Ｈ26年6月6日現在</t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</si>
</sst>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%"/>
    <numFmt numFmtId="177" formatCode="#,##0_ "/>
    <numFmt numFmtId="178" formatCode="#,##0_ ;[Red]\-#,##0\ "/>
    <numFmt numFmtId="179" formatCode="#,##0_);[Red]\(#,##0\)"/>
    <numFmt numFmtId="180" formatCode="\(#,##0\)"/>
    <numFmt numFmtId="181" formatCode="#,##0_ ;\-#,##0_ ;\ &quot; &quot;"/>
    <numFmt numFmtId="182" formatCode="0\ &quot;箇&quot;&quot;所&quot;;\ ;&quot;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正楷書体-PRO"/>
      <family val="4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>
      <alignment vertical="center"/>
    </xf>
    <xf numFmtId="177" fontId="1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8" fontId="1" fillId="0" borderId="1" xfId="1" applyNumberFormat="1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78" fontId="0" fillId="0" borderId="1" xfId="1" applyNumberFormat="1" applyFont="1" applyFill="1" applyBorder="1">
      <alignment vertical="center"/>
    </xf>
    <xf numFmtId="177" fontId="0" fillId="0" borderId="1" xfId="0" applyNumberFormat="1" applyFill="1" applyBorder="1" applyAlignment="1">
      <alignment horizontal="right" vertical="center"/>
    </xf>
    <xf numFmtId="179" fontId="1" fillId="0" borderId="1" xfId="1" applyNumberFormat="1" applyFont="1" applyFill="1" applyBorder="1">
      <alignment vertical="center"/>
    </xf>
    <xf numFmtId="179" fontId="1" fillId="0" borderId="1" xfId="0" applyNumberFormat="1" applyFont="1" applyFill="1" applyBorder="1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177" fontId="0" fillId="0" borderId="1" xfId="0" applyNumberFormat="1" applyFill="1" applyBorder="1">
      <alignment vertical="center"/>
    </xf>
    <xf numFmtId="0" fontId="0" fillId="0" borderId="0" xfId="0" applyFill="1">
      <alignment vertical="center"/>
    </xf>
    <xf numFmtId="179" fontId="0" fillId="0" borderId="1" xfId="1" applyNumberFormat="1" applyFont="1" applyFill="1" applyBorder="1">
      <alignment vertical="center"/>
    </xf>
    <xf numFmtId="179" fontId="1" fillId="0" borderId="1" xfId="0" applyNumberFormat="1" applyFont="1" applyFill="1" applyBorder="1" applyAlignment="1">
      <alignment horizontal="right" vertical="center"/>
    </xf>
    <xf numFmtId="179" fontId="0" fillId="0" borderId="1" xfId="0" applyNumberFormat="1" applyFill="1" applyBorder="1">
      <alignment vertical="center"/>
    </xf>
    <xf numFmtId="179" fontId="1" fillId="0" borderId="1" xfId="1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178" fontId="0" fillId="0" borderId="2" xfId="1" applyNumberFormat="1" applyFont="1" applyFill="1" applyBorder="1" applyAlignment="1" applyProtection="1">
      <alignment vertical="center"/>
    </xf>
    <xf numFmtId="177" fontId="1" fillId="0" borderId="2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176" fontId="1" fillId="0" borderId="0" xfId="0" applyNumberFormat="1" applyFont="1" applyFill="1" applyBorder="1">
      <alignment vertical="center"/>
    </xf>
    <xf numFmtId="176" fontId="1" fillId="0" borderId="0" xfId="1" applyNumberFormat="1" applyFont="1" applyFill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80" fontId="1" fillId="0" borderId="0" xfId="0" applyNumberFormat="1" applyFont="1" applyFill="1" applyBorder="1">
      <alignment vertical="center"/>
    </xf>
    <xf numFmtId="177" fontId="4" fillId="0" borderId="2" xfId="0" applyNumberFormat="1" applyFont="1" applyFill="1" applyBorder="1" applyAlignment="1">
      <alignment horizontal="right" vertical="center"/>
    </xf>
    <xf numFmtId="181" fontId="1" fillId="0" borderId="1" xfId="0" applyNumberFormat="1" applyFont="1" applyFill="1" applyBorder="1">
      <alignment vertical="center"/>
    </xf>
    <xf numFmtId="179" fontId="0" fillId="0" borderId="2" xfId="0" applyNumberFormat="1" applyFont="1" applyFill="1" applyBorder="1" applyAlignment="1">
      <alignment horizontal="right" vertical="center"/>
    </xf>
    <xf numFmtId="182" fontId="1" fillId="0" borderId="1" xfId="0" applyNumberFormat="1" applyFont="1" applyFill="1" applyBorder="1">
      <alignment vertical="center"/>
    </xf>
    <xf numFmtId="181" fontId="1" fillId="0" borderId="1" xfId="0" applyNumberFormat="1" applyFont="1" applyFill="1" applyBorder="1" applyAlignment="1">
      <alignment horizontal="right" vertical="center"/>
    </xf>
    <xf numFmtId="179" fontId="0" fillId="2" borderId="2" xfId="0" applyNumberFormat="1" applyFont="1" applyFill="1" applyBorder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179" fontId="4" fillId="0" borderId="1" xfId="1" applyNumberFormat="1" applyFont="1" applyFill="1" applyBorder="1">
      <alignment vertical="center"/>
    </xf>
    <xf numFmtId="177" fontId="4" fillId="0" borderId="1" xfId="0" applyNumberFormat="1" applyFont="1" applyFill="1" applyBorder="1" applyAlignment="1">
      <alignment horizontal="right" vertical="center"/>
    </xf>
    <xf numFmtId="181" fontId="4" fillId="0" borderId="1" xfId="0" applyNumberFormat="1" applyFont="1" applyFill="1" applyBorder="1">
      <alignment vertical="center"/>
    </xf>
    <xf numFmtId="179" fontId="4" fillId="0" borderId="1" xfId="0" applyNumberFormat="1" applyFont="1" applyFill="1" applyBorder="1">
      <alignment vertical="center"/>
    </xf>
    <xf numFmtId="177" fontId="4" fillId="0" borderId="1" xfId="0" applyNumberFormat="1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81" fontId="4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Border="1">
      <alignment vertical="center"/>
    </xf>
    <xf numFmtId="0" fontId="1" fillId="0" borderId="8" xfId="0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>
      <alignment vertical="center"/>
    </xf>
    <xf numFmtId="176" fontId="1" fillId="0" borderId="9" xfId="0" applyNumberFormat="1" applyFont="1" applyFill="1" applyBorder="1" applyAlignment="1">
      <alignment horizontal="right" vertical="center"/>
    </xf>
    <xf numFmtId="176" fontId="1" fillId="0" borderId="8" xfId="0" applyNumberFormat="1" applyFont="1" applyFill="1" applyBorder="1" applyAlignment="1">
      <alignment horizontal="left" vertical="center"/>
    </xf>
    <xf numFmtId="0" fontId="9" fillId="0" borderId="0" xfId="0" applyFont="1" applyFill="1">
      <alignment vertical="center"/>
    </xf>
    <xf numFmtId="177" fontId="10" fillId="0" borderId="1" xfId="0" applyNumberFormat="1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right" vertical="center"/>
    </xf>
    <xf numFmtId="179" fontId="10" fillId="0" borderId="1" xfId="0" applyNumberFormat="1" applyFont="1" applyFill="1" applyBorder="1" applyAlignment="1">
      <alignment horizontal="right" vertical="center"/>
    </xf>
    <xf numFmtId="177" fontId="10" fillId="0" borderId="1" xfId="0" applyNumberFormat="1" applyFont="1" applyFill="1" applyBorder="1">
      <alignment vertical="center"/>
    </xf>
    <xf numFmtId="181" fontId="10" fillId="0" borderId="1" xfId="0" applyNumberFormat="1" applyFont="1" applyFill="1" applyBorder="1">
      <alignment vertical="center"/>
    </xf>
    <xf numFmtId="179" fontId="0" fillId="0" borderId="2" xfId="0" applyNumberFormat="1" applyFont="1" applyFill="1" applyBorder="1">
      <alignment vertical="center"/>
    </xf>
    <xf numFmtId="177" fontId="0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FFFF99"/>
      <rgbColor rgb="0099FF99"/>
      <rgbColor rgb="0066FFFF"/>
      <rgbColor rgb="0099CCFF"/>
      <rgbColor rgb="00FF99FF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CC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7"/>
  <sheetViews>
    <sheetView tabSelected="1" view="pageBreakPreview" zoomScale="70" zoomScaleNormal="80" zoomScaleSheetLayoutView="70" workbookViewId="0">
      <selection activeCell="C2" sqref="C2"/>
    </sheetView>
  </sheetViews>
  <sheetFormatPr defaultRowHeight="13.5" x14ac:dyDescent="0.15"/>
  <cols>
    <col min="1" max="1" width="1.75" style="1" customWidth="1"/>
    <col min="2" max="2" width="30" style="1" customWidth="1"/>
    <col min="3" max="3" width="12.875" style="1" customWidth="1"/>
    <col min="4" max="15" width="9.875" style="1" customWidth="1"/>
    <col min="16" max="20" width="11" style="1" customWidth="1"/>
    <col min="21" max="21" width="1.875" style="1" customWidth="1"/>
    <col min="22" max="16384" width="9" style="1"/>
  </cols>
  <sheetData>
    <row r="1" spans="2:20" ht="25.5" customHeight="1" x14ac:dyDescent="0.15">
      <c r="B1" s="78" t="s">
        <v>67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2:20" ht="15" customHeight="1" x14ac:dyDescent="0.15">
      <c r="B2" s="31" t="s">
        <v>73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T2" s="7" t="s">
        <v>38</v>
      </c>
    </row>
    <row r="3" spans="2:20" s="8" customFormat="1" ht="15" customHeight="1" x14ac:dyDescent="0.15">
      <c r="B3" s="8" t="s">
        <v>31</v>
      </c>
      <c r="T3" s="9" t="s">
        <v>39</v>
      </c>
    </row>
    <row r="4" spans="2:20" ht="15" customHeight="1" x14ac:dyDescent="0.15">
      <c r="B4" s="79" t="s">
        <v>17</v>
      </c>
      <c r="C4" s="10" t="s">
        <v>0</v>
      </c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  <c r="L4" s="10" t="s">
        <v>9</v>
      </c>
      <c r="M4" s="10" t="s">
        <v>10</v>
      </c>
      <c r="N4" s="10" t="s">
        <v>11</v>
      </c>
      <c r="O4" s="10" t="s">
        <v>12</v>
      </c>
      <c r="P4" s="10" t="s">
        <v>42</v>
      </c>
      <c r="Q4" s="10" t="s">
        <v>43</v>
      </c>
      <c r="R4" s="10" t="s">
        <v>44</v>
      </c>
      <c r="S4" s="10" t="s">
        <v>45</v>
      </c>
      <c r="T4" s="10" t="s">
        <v>46</v>
      </c>
    </row>
    <row r="5" spans="2:20" ht="15" customHeight="1" x14ac:dyDescent="0.15">
      <c r="B5" s="79"/>
      <c r="C5" s="10" t="s">
        <v>49</v>
      </c>
      <c r="D5" s="11">
        <v>26028</v>
      </c>
      <c r="E5" s="11">
        <v>39214</v>
      </c>
      <c r="F5" s="11">
        <v>39609</v>
      </c>
      <c r="G5" s="11">
        <v>49810</v>
      </c>
      <c r="H5" s="11">
        <v>62684</v>
      </c>
      <c r="I5" s="11">
        <v>45456</v>
      </c>
      <c r="J5" s="11">
        <v>40087</v>
      </c>
      <c r="K5" s="11">
        <v>25027</v>
      </c>
      <c r="L5" s="11">
        <v>19029</v>
      </c>
      <c r="M5" s="11">
        <v>18861</v>
      </c>
      <c r="N5" s="11">
        <v>22753</v>
      </c>
      <c r="O5" s="11">
        <v>23291</v>
      </c>
      <c r="P5" s="11">
        <f>SUM(D5:O5)</f>
        <v>411849</v>
      </c>
      <c r="Q5" s="11">
        <f>SUM(D5:F5)</f>
        <v>104851</v>
      </c>
      <c r="R5" s="11">
        <f>SUM(G5:I5)</f>
        <v>157950</v>
      </c>
      <c r="S5" s="11">
        <f>SUM(J5:L5)</f>
        <v>84143</v>
      </c>
      <c r="T5" s="11">
        <f>SUM(M5:O5)</f>
        <v>64905</v>
      </c>
    </row>
    <row r="6" spans="2:20" ht="15" customHeight="1" x14ac:dyDescent="0.15">
      <c r="B6" s="79"/>
      <c r="C6" s="10" t="s">
        <v>13</v>
      </c>
      <c r="D6" s="11">
        <v>18487</v>
      </c>
      <c r="E6" s="11">
        <v>30894</v>
      </c>
      <c r="F6" s="11">
        <v>27196</v>
      </c>
      <c r="G6" s="11">
        <v>38015</v>
      </c>
      <c r="H6" s="11">
        <v>52200</v>
      </c>
      <c r="I6" s="11">
        <v>41862</v>
      </c>
      <c r="J6" s="11">
        <v>36941</v>
      </c>
      <c r="K6" s="11">
        <v>24764</v>
      </c>
      <c r="L6" s="11">
        <v>21407</v>
      </c>
      <c r="M6" s="11">
        <v>20063</v>
      </c>
      <c r="N6" s="11">
        <v>28711</v>
      </c>
      <c r="O6" s="11">
        <v>21135</v>
      </c>
      <c r="P6" s="11">
        <f>SUM(D6:O6)</f>
        <v>361675</v>
      </c>
      <c r="Q6" s="11">
        <f>SUM(D6:F6)</f>
        <v>76577</v>
      </c>
      <c r="R6" s="11">
        <f>SUM(G6:I6)</f>
        <v>132077</v>
      </c>
      <c r="S6" s="11">
        <f>SUM(J6:L6)</f>
        <v>83112</v>
      </c>
      <c r="T6" s="11">
        <f>SUM(M6:O6)</f>
        <v>69909</v>
      </c>
    </row>
    <row r="7" spans="2:20" ht="15" customHeight="1" x14ac:dyDescent="0.15">
      <c r="B7" s="79"/>
      <c r="C7" s="10" t="s">
        <v>47</v>
      </c>
      <c r="D7" s="12">
        <v>21085</v>
      </c>
      <c r="E7" s="12">
        <v>37680</v>
      </c>
      <c r="F7" s="12">
        <v>36651</v>
      </c>
      <c r="G7" s="12">
        <v>46048</v>
      </c>
      <c r="H7" s="12">
        <v>60526</v>
      </c>
      <c r="I7" s="12">
        <v>45570</v>
      </c>
      <c r="J7" s="12">
        <v>35838</v>
      </c>
      <c r="K7" s="12">
        <v>22505</v>
      </c>
      <c r="L7" s="12">
        <v>18816</v>
      </c>
      <c r="M7" s="12">
        <v>19327</v>
      </c>
      <c r="N7" s="12">
        <v>34288</v>
      </c>
      <c r="O7" s="12">
        <v>13390</v>
      </c>
      <c r="P7" s="11">
        <f>SUM(D7:O7)</f>
        <v>391724</v>
      </c>
      <c r="Q7" s="11">
        <f>SUM(D7:F7)</f>
        <v>95416</v>
      </c>
      <c r="R7" s="11">
        <f>SUM(G7:I7)</f>
        <v>152144</v>
      </c>
      <c r="S7" s="11">
        <f>SUM(J7:L7)</f>
        <v>77159</v>
      </c>
      <c r="T7" s="11">
        <f>SUM(M7:O7)</f>
        <v>67005</v>
      </c>
    </row>
    <row r="8" spans="2:20" ht="15" customHeight="1" x14ac:dyDescent="0.15">
      <c r="B8" s="79"/>
      <c r="C8" s="10" t="s">
        <v>50</v>
      </c>
      <c r="D8" s="12">
        <v>7115</v>
      </c>
      <c r="E8" s="12">
        <v>18668</v>
      </c>
      <c r="F8" s="12">
        <v>22417</v>
      </c>
      <c r="G8" s="12">
        <v>34807</v>
      </c>
      <c r="H8" s="12">
        <v>52845</v>
      </c>
      <c r="I8" s="12">
        <v>37087</v>
      </c>
      <c r="J8" s="12">
        <v>32851</v>
      </c>
      <c r="K8" s="12">
        <v>21314</v>
      </c>
      <c r="L8" s="12">
        <v>18720</v>
      </c>
      <c r="M8" s="12">
        <v>22101</v>
      </c>
      <c r="N8" s="12">
        <v>26296</v>
      </c>
      <c r="O8" s="12">
        <v>23063</v>
      </c>
      <c r="P8" s="11">
        <f>SUM(D8:O8)</f>
        <v>317284</v>
      </c>
      <c r="Q8" s="11">
        <f>SUM(D8:F8)</f>
        <v>48200</v>
      </c>
      <c r="R8" s="11">
        <f>SUM(G8:I8)</f>
        <v>124739</v>
      </c>
      <c r="S8" s="11">
        <f>SUM(J8:L8)</f>
        <v>72885</v>
      </c>
      <c r="T8" s="11">
        <f>SUM(M8:O8)</f>
        <v>71460</v>
      </c>
    </row>
    <row r="9" spans="2:20" ht="15" customHeight="1" x14ac:dyDescent="0.15">
      <c r="B9" s="79"/>
      <c r="C9" s="10" t="s">
        <v>65</v>
      </c>
      <c r="D9" s="12">
        <v>22104</v>
      </c>
      <c r="E9" s="12">
        <v>34340</v>
      </c>
      <c r="F9" s="12">
        <v>34697</v>
      </c>
      <c r="G9" s="12">
        <v>50048</v>
      </c>
      <c r="H9" s="12">
        <v>61138</v>
      </c>
      <c r="I9" s="12">
        <v>42363</v>
      </c>
      <c r="J9" s="12">
        <v>36733</v>
      </c>
      <c r="K9" s="12">
        <v>23333</v>
      </c>
      <c r="L9" s="12">
        <v>20230</v>
      </c>
      <c r="M9" s="12">
        <v>18785</v>
      </c>
      <c r="N9" s="12">
        <v>30257</v>
      </c>
      <c r="O9" s="12">
        <v>23345</v>
      </c>
      <c r="P9" s="45">
        <f>IF(D9*E9*F9*G9*H9*I9*J9*K9*L9*M9*N9*O9&gt;0,SUM(D9:O9),0)</f>
        <v>397373</v>
      </c>
      <c r="Q9" s="45">
        <f>IF(D9*E9*F9&gt;0,SUM(D9:F9),0)</f>
        <v>91141</v>
      </c>
      <c r="R9" s="45">
        <f>IF(G9*H9*I9&gt;0,SUM(G9:I9),0)</f>
        <v>153549</v>
      </c>
      <c r="S9" s="45">
        <f>IF(J9*K9*L9&gt;0,SUM(J9:L9),0)</f>
        <v>80296</v>
      </c>
      <c r="T9" s="45">
        <f>IF(M9*N9*O9&gt;0,SUM(M9:O9),0)</f>
        <v>72387</v>
      </c>
    </row>
    <row r="10" spans="2:20" ht="15" customHeight="1" x14ac:dyDescent="0.15">
      <c r="B10" s="79"/>
      <c r="C10" s="10" t="s">
        <v>68</v>
      </c>
      <c r="D10" s="12">
        <v>18384</v>
      </c>
      <c r="E10" s="12">
        <v>32277</v>
      </c>
      <c r="F10" s="12">
        <v>40056</v>
      </c>
      <c r="G10" s="12">
        <v>46250</v>
      </c>
      <c r="H10" s="12">
        <v>63035</v>
      </c>
      <c r="I10" s="12">
        <v>42657</v>
      </c>
      <c r="J10" s="12">
        <v>37782</v>
      </c>
      <c r="K10" s="12">
        <v>23876</v>
      </c>
      <c r="L10" s="12">
        <v>23220</v>
      </c>
      <c r="M10" s="12">
        <v>20425</v>
      </c>
      <c r="N10" s="12">
        <v>33543</v>
      </c>
      <c r="O10" s="12">
        <v>27037</v>
      </c>
      <c r="P10" s="45">
        <f>IF(D10*E10*F10*G10*H10*I10*J10*K10*L10*M10*N10*O10&gt;0,SUM(D10:O10),0)</f>
        <v>408542</v>
      </c>
      <c r="Q10" s="45">
        <f>IF(D10*E10*F10&gt;0,SUM(D10:F10),0)</f>
        <v>90717</v>
      </c>
      <c r="R10" s="45">
        <f>IF(G10*H10*I10&gt;0,SUM(G10:I10),0)</f>
        <v>151942</v>
      </c>
      <c r="S10" s="45">
        <f>IF(J10*K10*L10&gt;0,SUM(J10:L10),0)</f>
        <v>84878</v>
      </c>
      <c r="T10" s="45">
        <f>IF(M10*N10*O10&gt;0,SUM(M10:O10),0)</f>
        <v>81005</v>
      </c>
    </row>
    <row r="11" spans="2:20" ht="15" customHeight="1" x14ac:dyDescent="0.15">
      <c r="B11" s="79"/>
      <c r="C11" s="70" t="s">
        <v>69</v>
      </c>
      <c r="D11" s="13">
        <f>IF(D10&gt;0,D10/D9," ")</f>
        <v>0.83170466883821936</v>
      </c>
      <c r="E11" s="13">
        <f t="shared" ref="E11:T11" si="0">IF(E10&gt;0,E10/E9," ")</f>
        <v>0.93992428654630167</v>
      </c>
      <c r="F11" s="13">
        <f t="shared" si="0"/>
        <v>1.1544513934922327</v>
      </c>
      <c r="G11" s="13">
        <f t="shared" si="0"/>
        <v>0.92411285166240409</v>
      </c>
      <c r="H11" s="13">
        <f t="shared" si="0"/>
        <v>1.0310281657888711</v>
      </c>
      <c r="I11" s="13">
        <f t="shared" si="0"/>
        <v>1.0069400184122936</v>
      </c>
      <c r="J11" s="13">
        <f t="shared" si="0"/>
        <v>1.0285574279258431</v>
      </c>
      <c r="K11" s="13">
        <f t="shared" si="0"/>
        <v>1.0232717610251576</v>
      </c>
      <c r="L11" s="13">
        <f t="shared" si="0"/>
        <v>1.147800296589224</v>
      </c>
      <c r="M11" s="13">
        <f t="shared" si="0"/>
        <v>1.0873036997604473</v>
      </c>
      <c r="N11" s="13">
        <f t="shared" si="0"/>
        <v>1.1086029679082527</v>
      </c>
      <c r="O11" s="13">
        <f t="shared" si="0"/>
        <v>1.1581494966802313</v>
      </c>
      <c r="P11" s="13">
        <f t="shared" si="0"/>
        <v>1.0281070933354808</v>
      </c>
      <c r="Q11" s="13">
        <f t="shared" si="0"/>
        <v>0.99534786758977845</v>
      </c>
      <c r="R11" s="13">
        <f t="shared" si="0"/>
        <v>0.98953428547238997</v>
      </c>
      <c r="S11" s="13">
        <f t="shared" si="0"/>
        <v>1.0570638637042942</v>
      </c>
      <c r="T11" s="13">
        <f t="shared" si="0"/>
        <v>1.1190545263652314</v>
      </c>
    </row>
    <row r="12" spans="2:20" ht="15" customHeight="1" x14ac:dyDescent="0.15"/>
    <row r="13" spans="2:20" ht="15" customHeight="1" x14ac:dyDescent="0.15">
      <c r="B13" s="83" t="s">
        <v>14</v>
      </c>
      <c r="C13" s="10" t="s">
        <v>0</v>
      </c>
      <c r="D13" s="10" t="s">
        <v>1</v>
      </c>
      <c r="E13" s="10" t="s">
        <v>2</v>
      </c>
      <c r="F13" s="10" t="s">
        <v>3</v>
      </c>
      <c r="G13" s="10" t="s">
        <v>4</v>
      </c>
      <c r="H13" s="10" t="s">
        <v>5</v>
      </c>
      <c r="I13" s="10" t="s">
        <v>6</v>
      </c>
      <c r="J13" s="10" t="s">
        <v>7</v>
      </c>
      <c r="K13" s="10" t="s">
        <v>8</v>
      </c>
      <c r="L13" s="10" t="s">
        <v>9</v>
      </c>
      <c r="M13" s="10" t="s">
        <v>10</v>
      </c>
      <c r="N13" s="10" t="s">
        <v>11</v>
      </c>
      <c r="O13" s="10" t="s">
        <v>12</v>
      </c>
      <c r="P13" s="10" t="s">
        <v>42</v>
      </c>
      <c r="Q13" s="10" t="s">
        <v>43</v>
      </c>
      <c r="R13" s="10" t="s">
        <v>44</v>
      </c>
      <c r="S13" s="10" t="s">
        <v>45</v>
      </c>
      <c r="T13" s="10" t="s">
        <v>46</v>
      </c>
    </row>
    <row r="14" spans="2:20" ht="15" customHeight="1" x14ac:dyDescent="0.15">
      <c r="B14" s="84"/>
      <c r="C14" s="10" t="s">
        <v>49</v>
      </c>
      <c r="D14" s="14">
        <v>3069</v>
      </c>
      <c r="E14" s="14">
        <v>4481</v>
      </c>
      <c r="F14" s="14">
        <v>5290</v>
      </c>
      <c r="G14" s="14">
        <v>6682</v>
      </c>
      <c r="H14" s="14">
        <v>7029</v>
      </c>
      <c r="I14" s="14">
        <v>5821</v>
      </c>
      <c r="J14" s="14">
        <v>4778</v>
      </c>
      <c r="K14" s="14">
        <v>4152</v>
      </c>
      <c r="L14" s="14">
        <v>4943</v>
      </c>
      <c r="M14" s="14">
        <v>3400</v>
      </c>
      <c r="N14" s="14">
        <v>4861</v>
      </c>
      <c r="O14" s="14">
        <v>3861</v>
      </c>
      <c r="P14" s="11">
        <f>SUM(D14:O14)</f>
        <v>58367</v>
      </c>
      <c r="Q14" s="11">
        <f>SUM(D14:F14)</f>
        <v>12840</v>
      </c>
      <c r="R14" s="11">
        <f>SUM(G14:I14)</f>
        <v>19532</v>
      </c>
      <c r="S14" s="11">
        <f>SUM(J14:L14)</f>
        <v>13873</v>
      </c>
      <c r="T14" s="11">
        <f>SUM(M14:O14)</f>
        <v>12122</v>
      </c>
    </row>
    <row r="15" spans="2:20" ht="15" customHeight="1" x14ac:dyDescent="0.15">
      <c r="B15" s="84"/>
      <c r="C15" s="10" t="s">
        <v>13</v>
      </c>
      <c r="D15" s="14">
        <v>2614</v>
      </c>
      <c r="E15" s="14">
        <v>4598</v>
      </c>
      <c r="F15" s="14">
        <v>4296</v>
      </c>
      <c r="G15" s="14">
        <v>5253</v>
      </c>
      <c r="H15" s="14">
        <v>5467</v>
      </c>
      <c r="I15" s="14">
        <v>5160</v>
      </c>
      <c r="J15" s="14">
        <v>4148</v>
      </c>
      <c r="K15" s="14">
        <v>4324</v>
      </c>
      <c r="L15" s="14">
        <v>5143</v>
      </c>
      <c r="M15" s="14">
        <v>2842</v>
      </c>
      <c r="N15" s="14">
        <v>5440</v>
      </c>
      <c r="O15" s="14">
        <v>3159</v>
      </c>
      <c r="P15" s="11">
        <f>SUM(D15:O15)</f>
        <v>52444</v>
      </c>
      <c r="Q15" s="11">
        <f>SUM(D15:F15)</f>
        <v>11508</v>
      </c>
      <c r="R15" s="11">
        <f>SUM(G15:I15)</f>
        <v>15880</v>
      </c>
      <c r="S15" s="11">
        <f>SUM(J15:L15)</f>
        <v>13615</v>
      </c>
      <c r="T15" s="11">
        <f>SUM(M15:O15)</f>
        <v>11441</v>
      </c>
    </row>
    <row r="16" spans="2:20" ht="15" customHeight="1" x14ac:dyDescent="0.15">
      <c r="B16" s="84"/>
      <c r="C16" s="10" t="s">
        <v>47</v>
      </c>
      <c r="D16" s="12">
        <v>2206</v>
      </c>
      <c r="E16" s="12">
        <v>3665</v>
      </c>
      <c r="F16" s="12">
        <v>4360</v>
      </c>
      <c r="G16" s="12">
        <v>5394</v>
      </c>
      <c r="H16" s="12">
        <v>6383</v>
      </c>
      <c r="I16" s="12">
        <v>5291</v>
      </c>
      <c r="J16" s="12">
        <v>3976</v>
      </c>
      <c r="K16" s="12">
        <v>3604</v>
      </c>
      <c r="L16" s="12">
        <v>4948</v>
      </c>
      <c r="M16" s="12">
        <v>3372</v>
      </c>
      <c r="N16" s="12">
        <v>5654</v>
      </c>
      <c r="O16" s="12">
        <v>2961</v>
      </c>
      <c r="P16" s="11">
        <f>SUM(D16:O16)</f>
        <v>51814</v>
      </c>
      <c r="Q16" s="11">
        <f>SUM(D16:F16)</f>
        <v>10231</v>
      </c>
      <c r="R16" s="11">
        <f>SUM(G16:I16)</f>
        <v>17068</v>
      </c>
      <c r="S16" s="11">
        <f>SUM(J16:L16)</f>
        <v>12528</v>
      </c>
      <c r="T16" s="11">
        <f>SUM(M16:O16)</f>
        <v>11987</v>
      </c>
    </row>
    <row r="17" spans="2:20" ht="15" customHeight="1" x14ac:dyDescent="0.15">
      <c r="B17" s="84"/>
      <c r="C17" s="10" t="s">
        <v>50</v>
      </c>
      <c r="D17" s="12">
        <v>1872</v>
      </c>
      <c r="E17" s="12">
        <v>3362</v>
      </c>
      <c r="F17" s="12">
        <v>3847</v>
      </c>
      <c r="G17" s="12">
        <v>4690</v>
      </c>
      <c r="H17" s="12">
        <v>5925</v>
      </c>
      <c r="I17" s="12">
        <v>4530</v>
      </c>
      <c r="J17" s="12">
        <v>3359</v>
      </c>
      <c r="K17" s="12">
        <v>2733</v>
      </c>
      <c r="L17" s="12">
        <v>3336</v>
      </c>
      <c r="M17" s="12">
        <v>2642</v>
      </c>
      <c r="N17" s="12">
        <v>5319</v>
      </c>
      <c r="O17" s="12">
        <v>3509</v>
      </c>
      <c r="P17" s="11">
        <f>SUM(D17:O17)</f>
        <v>45124</v>
      </c>
      <c r="Q17" s="11">
        <f>SUM(D17:F17)</f>
        <v>9081</v>
      </c>
      <c r="R17" s="11">
        <f>SUM(G17:I17)</f>
        <v>15145</v>
      </c>
      <c r="S17" s="11">
        <f>SUM(J17:L17)</f>
        <v>9428</v>
      </c>
      <c r="T17" s="11">
        <f>SUM(M17:O17)</f>
        <v>11470</v>
      </c>
    </row>
    <row r="18" spans="2:20" ht="15" customHeight="1" x14ac:dyDescent="0.15">
      <c r="B18" s="84"/>
      <c r="C18" s="10" t="s">
        <v>65</v>
      </c>
      <c r="D18" s="12">
        <v>2602</v>
      </c>
      <c r="E18" s="12">
        <v>3829</v>
      </c>
      <c r="F18" s="12">
        <v>4295</v>
      </c>
      <c r="G18" s="12">
        <v>4844</v>
      </c>
      <c r="H18" s="12">
        <v>5895</v>
      </c>
      <c r="I18" s="12">
        <v>5033</v>
      </c>
      <c r="J18" s="12">
        <v>4013</v>
      </c>
      <c r="K18" s="12">
        <v>3435</v>
      </c>
      <c r="L18" s="12">
        <v>4182</v>
      </c>
      <c r="M18" s="12">
        <v>2730</v>
      </c>
      <c r="N18" s="12">
        <v>4732</v>
      </c>
      <c r="O18" s="12">
        <v>3426</v>
      </c>
      <c r="P18" s="45">
        <f>IF(D18*E18*F18*G18*H18*I18*J18*K18*L18*M18*N18*O18&gt;0,SUM(D18:O18),0)</f>
        <v>49016</v>
      </c>
      <c r="Q18" s="45">
        <f>IF(D18*E18*F18&gt;0,SUM(D18:F18),0)</f>
        <v>10726</v>
      </c>
      <c r="R18" s="45">
        <f>IF(G18*H18*I18&gt;0,SUM(G18:I18),0)</f>
        <v>15772</v>
      </c>
      <c r="S18" s="45">
        <f>IF(J18*K18*L18&gt;0,SUM(J18:L18),0)</f>
        <v>11630</v>
      </c>
      <c r="T18" s="45">
        <f>IF(M18*N18*O18&gt;0,SUM(M18:O18),0)</f>
        <v>10888</v>
      </c>
    </row>
    <row r="19" spans="2:20" ht="15" customHeight="1" x14ac:dyDescent="0.15">
      <c r="B19" s="84"/>
      <c r="C19" s="10" t="s">
        <v>68</v>
      </c>
      <c r="D19" s="12">
        <v>2548</v>
      </c>
      <c r="E19" s="12">
        <v>4088</v>
      </c>
      <c r="F19" s="12">
        <v>4396</v>
      </c>
      <c r="G19" s="12">
        <v>5325</v>
      </c>
      <c r="H19" s="12">
        <v>5642</v>
      </c>
      <c r="I19" s="12">
        <v>4156</v>
      </c>
      <c r="J19" s="12">
        <v>3700</v>
      </c>
      <c r="K19" s="12">
        <v>2968</v>
      </c>
      <c r="L19" s="12">
        <v>3604</v>
      </c>
      <c r="M19" s="12">
        <v>2805</v>
      </c>
      <c r="N19" s="12">
        <v>4646</v>
      </c>
      <c r="O19" s="12">
        <v>3316</v>
      </c>
      <c r="P19" s="45">
        <f>IF(D19*E19*F19*G19*H19*I19*J19*K19*L19*M19*N19*O19&gt;0,SUM(D19:O19),0)</f>
        <v>47194</v>
      </c>
      <c r="Q19" s="45">
        <f>IF(D19*E19*F19&gt;0,SUM(D19:F19),0)</f>
        <v>11032</v>
      </c>
      <c r="R19" s="45">
        <f>IF(G19*H19*I19&gt;0,SUM(G19:I19),0)</f>
        <v>15123</v>
      </c>
      <c r="S19" s="45">
        <f>IF(J19*K19*L19&gt;0,SUM(J19:L19),0)</f>
        <v>10272</v>
      </c>
      <c r="T19" s="45">
        <f>IF(M19*N19*O19&gt;0,SUM(M19:O19),0)</f>
        <v>10767</v>
      </c>
    </row>
    <row r="20" spans="2:20" ht="15" customHeight="1" x14ac:dyDescent="0.15">
      <c r="B20" s="85"/>
      <c r="C20" s="70" t="s">
        <v>69</v>
      </c>
      <c r="D20" s="13">
        <f t="shared" ref="D20:T20" si="1">IF(D19&gt;0,D19/D18," ")</f>
        <v>0.97924673328209066</v>
      </c>
      <c r="E20" s="13">
        <f t="shared" si="1"/>
        <v>1.0676416819012797</v>
      </c>
      <c r="F20" s="13">
        <f t="shared" si="1"/>
        <v>1.0235157159487775</v>
      </c>
      <c r="G20" s="13">
        <f t="shared" si="1"/>
        <v>1.0992981007431875</v>
      </c>
      <c r="H20" s="13">
        <f t="shared" si="1"/>
        <v>0.95708227311280747</v>
      </c>
      <c r="I20" s="13">
        <f t="shared" si="1"/>
        <v>0.8257500496721637</v>
      </c>
      <c r="J20" s="13">
        <f t="shared" si="1"/>
        <v>0.922003488661849</v>
      </c>
      <c r="K20" s="13">
        <f t="shared" si="1"/>
        <v>0.86404657933042217</v>
      </c>
      <c r="L20" s="13">
        <f t="shared" si="1"/>
        <v>0.86178861788617889</v>
      </c>
      <c r="M20" s="13">
        <f t="shared" si="1"/>
        <v>1.0274725274725274</v>
      </c>
      <c r="N20" s="13">
        <f t="shared" si="1"/>
        <v>0.98182586644125103</v>
      </c>
      <c r="O20" s="13">
        <f t="shared" si="1"/>
        <v>0.9678925861062464</v>
      </c>
      <c r="P20" s="13">
        <f t="shared" si="1"/>
        <v>0.96282846417496326</v>
      </c>
      <c r="Q20" s="13">
        <f t="shared" si="1"/>
        <v>1.0285288085027038</v>
      </c>
      <c r="R20" s="13">
        <f t="shared" si="1"/>
        <v>0.95885112858229771</v>
      </c>
      <c r="S20" s="13">
        <f t="shared" si="1"/>
        <v>0.88323301805674981</v>
      </c>
      <c r="T20" s="13">
        <f t="shared" si="1"/>
        <v>0.98888684790595149</v>
      </c>
    </row>
    <row r="21" spans="2:20" ht="15" customHeight="1" x14ac:dyDescent="0.15"/>
    <row r="22" spans="2:20" ht="15" customHeight="1" x14ac:dyDescent="0.15">
      <c r="B22" s="83" t="s">
        <v>15</v>
      </c>
      <c r="C22" s="10" t="s">
        <v>0</v>
      </c>
      <c r="D22" s="10" t="s">
        <v>1</v>
      </c>
      <c r="E22" s="10" t="s">
        <v>2</v>
      </c>
      <c r="F22" s="10" t="s">
        <v>3</v>
      </c>
      <c r="G22" s="10" t="s">
        <v>4</v>
      </c>
      <c r="H22" s="10" t="s">
        <v>5</v>
      </c>
      <c r="I22" s="10" t="s">
        <v>6</v>
      </c>
      <c r="J22" s="10" t="s">
        <v>7</v>
      </c>
      <c r="K22" s="10" t="s">
        <v>8</v>
      </c>
      <c r="L22" s="10" t="s">
        <v>9</v>
      </c>
      <c r="M22" s="10" t="s">
        <v>10</v>
      </c>
      <c r="N22" s="10" t="s">
        <v>11</v>
      </c>
      <c r="O22" s="10" t="s">
        <v>12</v>
      </c>
      <c r="P22" s="10" t="s">
        <v>42</v>
      </c>
      <c r="Q22" s="10" t="s">
        <v>43</v>
      </c>
      <c r="R22" s="10" t="s">
        <v>44</v>
      </c>
      <c r="S22" s="10" t="s">
        <v>45</v>
      </c>
      <c r="T22" s="10" t="s">
        <v>46</v>
      </c>
    </row>
    <row r="23" spans="2:20" ht="15" customHeight="1" x14ac:dyDescent="0.15">
      <c r="B23" s="84"/>
      <c r="C23" s="10" t="s">
        <v>49</v>
      </c>
      <c r="D23" s="14">
        <v>3803</v>
      </c>
      <c r="E23" s="14">
        <v>6925</v>
      </c>
      <c r="F23" s="14">
        <v>5859</v>
      </c>
      <c r="G23" s="14">
        <v>9599</v>
      </c>
      <c r="H23" s="14">
        <v>10724</v>
      </c>
      <c r="I23" s="14">
        <v>7680</v>
      </c>
      <c r="J23" s="14">
        <v>5759</v>
      </c>
      <c r="K23" s="14">
        <v>6071</v>
      </c>
      <c r="L23" s="14">
        <v>4499</v>
      </c>
      <c r="M23" s="14">
        <v>2699</v>
      </c>
      <c r="N23" s="14">
        <v>8745</v>
      </c>
      <c r="O23" s="14">
        <v>4928</v>
      </c>
      <c r="P23" s="11">
        <f>SUM(D23:O23)</f>
        <v>77291</v>
      </c>
      <c r="Q23" s="11">
        <f>SUM(D23:F23)</f>
        <v>16587</v>
      </c>
      <c r="R23" s="11">
        <f>SUM(G23:I23)</f>
        <v>28003</v>
      </c>
      <c r="S23" s="11">
        <f>SUM(J23:L23)</f>
        <v>16329</v>
      </c>
      <c r="T23" s="11">
        <f>SUM(M23:O23)</f>
        <v>16372</v>
      </c>
    </row>
    <row r="24" spans="2:20" ht="15" customHeight="1" x14ac:dyDescent="0.15">
      <c r="B24" s="84"/>
      <c r="C24" s="10" t="s">
        <v>13</v>
      </c>
      <c r="D24" s="14">
        <v>3254</v>
      </c>
      <c r="E24" s="14">
        <v>6642</v>
      </c>
      <c r="F24" s="14">
        <v>6045</v>
      </c>
      <c r="G24" s="14">
        <v>9250</v>
      </c>
      <c r="H24" s="14">
        <v>9711</v>
      </c>
      <c r="I24" s="14">
        <v>7968</v>
      </c>
      <c r="J24" s="14">
        <v>5605</v>
      </c>
      <c r="K24" s="14">
        <v>5769</v>
      </c>
      <c r="L24" s="14">
        <v>5554</v>
      </c>
      <c r="M24" s="14">
        <v>2558</v>
      </c>
      <c r="N24" s="14">
        <v>9645</v>
      </c>
      <c r="O24" s="14">
        <v>4194</v>
      </c>
      <c r="P24" s="11">
        <f>SUM(D24:O24)</f>
        <v>76195</v>
      </c>
      <c r="Q24" s="11">
        <f>SUM(D24:F24)</f>
        <v>15941</v>
      </c>
      <c r="R24" s="11">
        <f>SUM(G24:I24)</f>
        <v>26929</v>
      </c>
      <c r="S24" s="11">
        <f>SUM(J24:L24)</f>
        <v>16928</v>
      </c>
      <c r="T24" s="11">
        <f>SUM(M24:O24)</f>
        <v>16397</v>
      </c>
    </row>
    <row r="25" spans="2:20" ht="15" customHeight="1" x14ac:dyDescent="0.15">
      <c r="B25" s="84"/>
      <c r="C25" s="10" t="s">
        <v>47</v>
      </c>
      <c r="D25" s="12">
        <v>2813</v>
      </c>
      <c r="E25" s="12">
        <v>6937</v>
      </c>
      <c r="F25" s="12">
        <v>5734</v>
      </c>
      <c r="G25" s="12">
        <v>9526</v>
      </c>
      <c r="H25" s="12">
        <v>9482</v>
      </c>
      <c r="I25" s="12">
        <v>8676</v>
      </c>
      <c r="J25" s="12">
        <v>5506</v>
      </c>
      <c r="K25" s="12">
        <v>5663</v>
      </c>
      <c r="L25" s="12">
        <v>5471</v>
      </c>
      <c r="M25" s="12">
        <v>2402</v>
      </c>
      <c r="N25" s="12">
        <v>10105</v>
      </c>
      <c r="O25" s="12">
        <v>3446</v>
      </c>
      <c r="P25" s="11">
        <f>SUM(D25:O25)</f>
        <v>75761</v>
      </c>
      <c r="Q25" s="11">
        <f>SUM(D25:F25)</f>
        <v>15484</v>
      </c>
      <c r="R25" s="11">
        <f>SUM(G25:I25)</f>
        <v>27684</v>
      </c>
      <c r="S25" s="11">
        <f>SUM(J25:L25)</f>
        <v>16640</v>
      </c>
      <c r="T25" s="11">
        <f>SUM(M25:O25)</f>
        <v>15953</v>
      </c>
    </row>
    <row r="26" spans="2:20" ht="15" customHeight="1" x14ac:dyDescent="0.15">
      <c r="B26" s="84"/>
      <c r="C26" s="10" t="s">
        <v>50</v>
      </c>
      <c r="D26" s="12">
        <v>2921</v>
      </c>
      <c r="E26" s="12">
        <v>7380</v>
      </c>
      <c r="F26" s="12">
        <v>7694</v>
      </c>
      <c r="G26" s="12">
        <v>11401</v>
      </c>
      <c r="H26" s="12">
        <v>12698</v>
      </c>
      <c r="I26" s="12">
        <v>9995</v>
      </c>
      <c r="J26" s="12">
        <v>4700</v>
      </c>
      <c r="K26" s="12">
        <v>5732</v>
      </c>
      <c r="L26" s="12">
        <v>5870</v>
      </c>
      <c r="M26" s="12">
        <v>2219</v>
      </c>
      <c r="N26" s="12">
        <v>8798</v>
      </c>
      <c r="O26" s="12">
        <v>3903</v>
      </c>
      <c r="P26" s="11">
        <f>SUM(D26:O26)</f>
        <v>83311</v>
      </c>
      <c r="Q26" s="11">
        <f>SUM(D26:F26)</f>
        <v>17995</v>
      </c>
      <c r="R26" s="11">
        <f>SUM(G26:I26)</f>
        <v>34094</v>
      </c>
      <c r="S26" s="11">
        <f>SUM(J26:L26)</f>
        <v>16302</v>
      </c>
      <c r="T26" s="11">
        <f>SUM(M26:O26)</f>
        <v>14920</v>
      </c>
    </row>
    <row r="27" spans="2:20" ht="15" customHeight="1" x14ac:dyDescent="0.15">
      <c r="B27" s="84"/>
      <c r="C27" s="10" t="s">
        <v>65</v>
      </c>
      <c r="D27" s="12">
        <v>4681</v>
      </c>
      <c r="E27" s="12">
        <v>9880</v>
      </c>
      <c r="F27" s="12">
        <v>9140</v>
      </c>
      <c r="G27" s="12">
        <v>13179</v>
      </c>
      <c r="H27" s="12">
        <v>12166</v>
      </c>
      <c r="I27" s="12">
        <v>9638</v>
      </c>
      <c r="J27" s="12">
        <v>6951</v>
      </c>
      <c r="K27" s="12">
        <v>5566</v>
      </c>
      <c r="L27" s="12">
        <v>5880</v>
      </c>
      <c r="M27" s="12">
        <v>2524</v>
      </c>
      <c r="N27" s="12">
        <v>7780</v>
      </c>
      <c r="O27" s="12">
        <v>3190</v>
      </c>
      <c r="P27" s="45">
        <f>IF(D27*E27*F27*G27*H27*I27*J27*K27*L27*M27*N27*O27&gt;0,SUM(D27:O27),0)</f>
        <v>90575</v>
      </c>
      <c r="Q27" s="45">
        <f>IF(D27*E27*F27&gt;0,SUM(D27:F27),0)</f>
        <v>23701</v>
      </c>
      <c r="R27" s="45">
        <f>IF(G27*H27*I27&gt;0,SUM(G27:I27),0)</f>
        <v>34983</v>
      </c>
      <c r="S27" s="45">
        <f>IF(J27*K27*L27&gt;0,SUM(J27:L27),0)</f>
        <v>18397</v>
      </c>
      <c r="T27" s="45">
        <f>IF(M27*N27*O27&gt;0,SUM(M27:O27),0)</f>
        <v>13494</v>
      </c>
    </row>
    <row r="28" spans="2:20" ht="15" customHeight="1" x14ac:dyDescent="0.15">
      <c r="B28" s="84"/>
      <c r="C28" s="10" t="s">
        <v>68</v>
      </c>
      <c r="D28" s="12">
        <v>4410</v>
      </c>
      <c r="E28" s="12">
        <v>8647</v>
      </c>
      <c r="F28" s="12">
        <v>7965</v>
      </c>
      <c r="G28" s="12">
        <v>12581</v>
      </c>
      <c r="H28" s="12">
        <v>11165</v>
      </c>
      <c r="I28" s="12">
        <v>8698</v>
      </c>
      <c r="J28" s="12">
        <v>6742</v>
      </c>
      <c r="K28" s="12">
        <v>5685</v>
      </c>
      <c r="L28" s="12">
        <v>8709</v>
      </c>
      <c r="M28" s="12">
        <v>2926</v>
      </c>
      <c r="N28" s="12">
        <v>7910</v>
      </c>
      <c r="O28" s="12">
        <v>4463</v>
      </c>
      <c r="P28" s="45">
        <f>IF(D28*E28*F28*G28*H28*I28*J28*K28*L28*M28*N28*O28&gt;0,SUM(D28:O28),0)</f>
        <v>89901</v>
      </c>
      <c r="Q28" s="45">
        <f>IF(D28*E28*F28&gt;0,SUM(D28:F28),0)</f>
        <v>21022</v>
      </c>
      <c r="R28" s="45">
        <f>IF(G28*H28*I28&gt;0,SUM(G28:I28),0)</f>
        <v>32444</v>
      </c>
      <c r="S28" s="45">
        <f>IF(J28*K28*L28&gt;0,SUM(J28:L28),0)</f>
        <v>21136</v>
      </c>
      <c r="T28" s="45">
        <f>IF(M28*N28*O28&gt;0,SUM(M28:O28),0)</f>
        <v>15299</v>
      </c>
    </row>
    <row r="29" spans="2:20" ht="15" customHeight="1" x14ac:dyDescent="0.15">
      <c r="B29" s="85"/>
      <c r="C29" s="70" t="s">
        <v>69</v>
      </c>
      <c r="D29" s="13">
        <f t="shared" ref="D29:T29" si="2">IF(D28&gt;0,D28/D27," ")</f>
        <v>0.94210638752403331</v>
      </c>
      <c r="E29" s="13">
        <f t="shared" si="2"/>
        <v>0.87520242914979762</v>
      </c>
      <c r="F29" s="13">
        <f t="shared" si="2"/>
        <v>0.87144420131291034</v>
      </c>
      <c r="G29" s="13">
        <f t="shared" si="2"/>
        <v>0.95462478184991273</v>
      </c>
      <c r="H29" s="13">
        <f t="shared" si="2"/>
        <v>0.91772151898734178</v>
      </c>
      <c r="I29" s="13">
        <f t="shared" si="2"/>
        <v>0.90246939199003939</v>
      </c>
      <c r="J29" s="13">
        <f t="shared" si="2"/>
        <v>0.96993238382966485</v>
      </c>
      <c r="K29" s="13">
        <f t="shared" si="2"/>
        <v>1.0213798059647863</v>
      </c>
      <c r="L29" s="13">
        <f t="shared" si="2"/>
        <v>1.4811224489795918</v>
      </c>
      <c r="M29" s="13">
        <f t="shared" si="2"/>
        <v>1.1592709984152139</v>
      </c>
      <c r="N29" s="13">
        <f t="shared" si="2"/>
        <v>1.0167095115681235</v>
      </c>
      <c r="O29" s="13">
        <f t="shared" si="2"/>
        <v>1.3990595611285266</v>
      </c>
      <c r="P29" s="13">
        <f t="shared" si="2"/>
        <v>0.99255865304995861</v>
      </c>
      <c r="Q29" s="13">
        <f t="shared" si="2"/>
        <v>0.88696679465001482</v>
      </c>
      <c r="R29" s="13">
        <f t="shared" si="2"/>
        <v>0.92742189063259295</v>
      </c>
      <c r="S29" s="13">
        <f t="shared" si="2"/>
        <v>1.1488829700494645</v>
      </c>
      <c r="T29" s="13">
        <f t="shared" si="2"/>
        <v>1.1337631539943678</v>
      </c>
    </row>
    <row r="30" spans="2:20" ht="15" customHeight="1" x14ac:dyDescent="0.15">
      <c r="B30" s="3"/>
      <c r="C30" s="3"/>
      <c r="D30" s="4"/>
      <c r="E30" s="4"/>
      <c r="F30" s="4"/>
      <c r="P30" s="4"/>
    </row>
    <row r="31" spans="2:20" ht="15" customHeight="1" x14ac:dyDescent="0.15">
      <c r="B31" s="87" t="s">
        <v>40</v>
      </c>
      <c r="C31" s="10" t="s">
        <v>0</v>
      </c>
      <c r="D31" s="15" t="s">
        <v>1</v>
      </c>
      <c r="E31" s="15" t="s">
        <v>2</v>
      </c>
      <c r="F31" s="15" t="s">
        <v>3</v>
      </c>
      <c r="G31" s="15" t="s">
        <v>4</v>
      </c>
      <c r="H31" s="15" t="s">
        <v>5</v>
      </c>
      <c r="I31" s="15" t="s">
        <v>6</v>
      </c>
      <c r="J31" s="15" t="s">
        <v>7</v>
      </c>
      <c r="K31" s="15" t="s">
        <v>8</v>
      </c>
      <c r="L31" s="15" t="s">
        <v>9</v>
      </c>
      <c r="M31" s="15" t="s">
        <v>10</v>
      </c>
      <c r="N31" s="15" t="s">
        <v>11</v>
      </c>
      <c r="O31" s="15" t="s">
        <v>12</v>
      </c>
      <c r="P31" s="10" t="s">
        <v>42</v>
      </c>
      <c r="Q31" s="10" t="s">
        <v>43</v>
      </c>
      <c r="R31" s="10" t="s">
        <v>44</v>
      </c>
      <c r="S31" s="10" t="s">
        <v>45</v>
      </c>
      <c r="T31" s="10" t="s">
        <v>46</v>
      </c>
    </row>
    <row r="32" spans="2:20" ht="15" customHeight="1" x14ac:dyDescent="0.15">
      <c r="B32" s="88"/>
      <c r="C32" s="10" t="s">
        <v>49</v>
      </c>
      <c r="D32" s="16">
        <v>5332</v>
      </c>
      <c r="E32" s="16">
        <v>8198</v>
      </c>
      <c r="F32" s="16">
        <v>2866</v>
      </c>
      <c r="G32" s="16">
        <v>6898</v>
      </c>
      <c r="H32" s="16">
        <v>8202</v>
      </c>
      <c r="I32" s="16">
        <v>5254</v>
      </c>
      <c r="J32" s="16">
        <v>3840</v>
      </c>
      <c r="K32" s="16">
        <v>2902</v>
      </c>
      <c r="L32" s="16">
        <v>3332</v>
      </c>
      <c r="M32" s="16">
        <v>2439</v>
      </c>
      <c r="N32" s="16">
        <v>2631</v>
      </c>
      <c r="O32" s="16">
        <v>2748</v>
      </c>
      <c r="P32" s="11">
        <f>SUM(D32:O32)</f>
        <v>54642</v>
      </c>
      <c r="Q32" s="11">
        <f>SUM(D32:F32)</f>
        <v>16396</v>
      </c>
      <c r="R32" s="11">
        <f>SUM(G32:I32)</f>
        <v>20354</v>
      </c>
      <c r="S32" s="11">
        <f>SUM(J32:L32)</f>
        <v>10074</v>
      </c>
      <c r="T32" s="11">
        <f>SUM(M32:O32)</f>
        <v>7818</v>
      </c>
    </row>
    <row r="33" spans="2:20" ht="15" customHeight="1" x14ac:dyDescent="0.15">
      <c r="B33" s="88"/>
      <c r="C33" s="10" t="s">
        <v>13</v>
      </c>
      <c r="D33" s="16">
        <v>2956</v>
      </c>
      <c r="E33" s="16">
        <v>4234</v>
      </c>
      <c r="F33" s="16">
        <v>3777</v>
      </c>
      <c r="G33" s="16">
        <v>6010</v>
      </c>
      <c r="H33" s="16">
        <v>8201</v>
      </c>
      <c r="I33" s="16">
        <v>6692</v>
      </c>
      <c r="J33" s="16">
        <v>4608</v>
      </c>
      <c r="K33" s="16">
        <v>4529</v>
      </c>
      <c r="L33" s="16">
        <v>4390</v>
      </c>
      <c r="M33" s="16">
        <v>2805</v>
      </c>
      <c r="N33" s="16">
        <v>4706</v>
      </c>
      <c r="O33" s="16">
        <v>2972</v>
      </c>
      <c r="P33" s="11">
        <f>SUM(D33:O33)</f>
        <v>55880</v>
      </c>
      <c r="Q33" s="11">
        <f>SUM(D33:F33)</f>
        <v>10967</v>
      </c>
      <c r="R33" s="11">
        <f>SUM(G33:I33)</f>
        <v>20903</v>
      </c>
      <c r="S33" s="11">
        <f>SUM(J33:L33)</f>
        <v>13527</v>
      </c>
      <c r="T33" s="11">
        <f>SUM(M33:O33)</f>
        <v>10483</v>
      </c>
    </row>
    <row r="34" spans="2:20" ht="15" customHeight="1" x14ac:dyDescent="0.15">
      <c r="B34" s="88"/>
      <c r="C34" s="10" t="s">
        <v>47</v>
      </c>
      <c r="D34" s="17">
        <v>2380</v>
      </c>
      <c r="E34" s="17">
        <v>5002</v>
      </c>
      <c r="F34" s="17">
        <v>5187</v>
      </c>
      <c r="G34" s="17">
        <v>6463</v>
      </c>
      <c r="H34" s="17">
        <v>6292</v>
      </c>
      <c r="I34" s="17">
        <v>3313</v>
      </c>
      <c r="J34" s="17">
        <v>3017</v>
      </c>
      <c r="K34" s="17">
        <v>3258</v>
      </c>
      <c r="L34" s="17">
        <v>3334</v>
      </c>
      <c r="M34" s="17">
        <v>2505</v>
      </c>
      <c r="N34" s="17">
        <v>4641</v>
      </c>
      <c r="O34" s="17">
        <v>2084</v>
      </c>
      <c r="P34" s="11">
        <f>SUM(D34:O34)</f>
        <v>47476</v>
      </c>
      <c r="Q34" s="11">
        <f>SUM(D34:F34)</f>
        <v>12569</v>
      </c>
      <c r="R34" s="11">
        <f>SUM(G34:I34)</f>
        <v>16068</v>
      </c>
      <c r="S34" s="11">
        <f>SUM(J34:L34)</f>
        <v>9609</v>
      </c>
      <c r="T34" s="11">
        <f>SUM(M34:O34)</f>
        <v>9230</v>
      </c>
    </row>
    <row r="35" spans="2:20" ht="15" customHeight="1" x14ac:dyDescent="0.15">
      <c r="B35" s="88"/>
      <c r="C35" s="10" t="s">
        <v>50</v>
      </c>
      <c r="D35" s="12">
        <v>1543</v>
      </c>
      <c r="E35" s="12">
        <v>3905</v>
      </c>
      <c r="F35" s="12">
        <v>4934</v>
      </c>
      <c r="G35" s="12">
        <v>7548</v>
      </c>
      <c r="H35" s="12">
        <v>10602</v>
      </c>
      <c r="I35" s="12">
        <v>5967</v>
      </c>
      <c r="J35" s="12">
        <v>5132</v>
      </c>
      <c r="K35" s="12">
        <v>4616</v>
      </c>
      <c r="L35" s="12">
        <v>4661</v>
      </c>
      <c r="M35" s="12">
        <v>4823</v>
      </c>
      <c r="N35" s="12">
        <v>5196</v>
      </c>
      <c r="O35" s="12">
        <v>4995</v>
      </c>
      <c r="P35" s="11">
        <f>SUM(D35:O35)</f>
        <v>63922</v>
      </c>
      <c r="Q35" s="11">
        <f>SUM(D35:F35)</f>
        <v>10382</v>
      </c>
      <c r="R35" s="11">
        <f>SUM(G35:I35)</f>
        <v>24117</v>
      </c>
      <c r="S35" s="11">
        <f>SUM(J35:L35)</f>
        <v>14409</v>
      </c>
      <c r="T35" s="11">
        <f>SUM(M35:O35)</f>
        <v>15014</v>
      </c>
    </row>
    <row r="36" spans="2:20" ht="15" customHeight="1" x14ac:dyDescent="0.15">
      <c r="B36" s="88"/>
      <c r="C36" s="10" t="s">
        <v>65</v>
      </c>
      <c r="D36" s="12">
        <v>5444</v>
      </c>
      <c r="E36" s="12">
        <v>7763</v>
      </c>
      <c r="F36" s="12">
        <v>6873</v>
      </c>
      <c r="G36" s="12">
        <v>9025</v>
      </c>
      <c r="H36" s="12">
        <v>10428</v>
      </c>
      <c r="I36" s="12">
        <v>7334</v>
      </c>
      <c r="J36" s="12">
        <v>5970</v>
      </c>
      <c r="K36" s="12">
        <v>3739</v>
      </c>
      <c r="L36" s="12">
        <v>3929</v>
      </c>
      <c r="M36" s="12">
        <v>2948</v>
      </c>
      <c r="N36" s="12">
        <v>4626</v>
      </c>
      <c r="O36" s="12">
        <v>3591</v>
      </c>
      <c r="P36" s="45">
        <f>IF(D36*E36*F36*G36*H36*I36*J36*K36*L36*M36*N36*O36&gt;0,SUM(D36:O36),0)</f>
        <v>71670</v>
      </c>
      <c r="Q36" s="45">
        <f>IF(D36*E36*F36&gt;0,SUM(D36:F36),0)</f>
        <v>20080</v>
      </c>
      <c r="R36" s="45">
        <f>IF(G36*H36*I36&gt;0,SUM(G36:I36),0)</f>
        <v>26787</v>
      </c>
      <c r="S36" s="45">
        <f>IF(J36*K36*L36&gt;0,SUM(J36:L36),0)</f>
        <v>13638</v>
      </c>
      <c r="T36" s="45">
        <f>IF(M36*N36*O36&gt;0,SUM(M36:O36),0)</f>
        <v>11165</v>
      </c>
    </row>
    <row r="37" spans="2:20" ht="15" customHeight="1" x14ac:dyDescent="0.15">
      <c r="B37" s="88"/>
      <c r="C37" s="10" t="s">
        <v>68</v>
      </c>
      <c r="D37" s="12">
        <v>3907</v>
      </c>
      <c r="E37" s="12">
        <v>5966</v>
      </c>
      <c r="F37" s="12">
        <v>8457</v>
      </c>
      <c r="G37" s="12">
        <v>11844</v>
      </c>
      <c r="H37" s="12">
        <v>11377</v>
      </c>
      <c r="I37" s="12">
        <v>6805</v>
      </c>
      <c r="J37" s="12">
        <v>5681</v>
      </c>
      <c r="K37" s="12">
        <v>4525</v>
      </c>
      <c r="L37" s="12">
        <v>5243</v>
      </c>
      <c r="M37" s="12">
        <v>4413</v>
      </c>
      <c r="N37" s="12">
        <v>6002</v>
      </c>
      <c r="O37" s="12">
        <v>3982</v>
      </c>
      <c r="P37" s="45">
        <f>IF(D37*E37*F37*G37*H37*I37*J37*K37*L37*M37*N37*O37&gt;0,SUM(D37:O37),0)</f>
        <v>78202</v>
      </c>
      <c r="Q37" s="45">
        <f>IF(D37*E37*F37&gt;0,SUM(D37:F37),0)</f>
        <v>18330</v>
      </c>
      <c r="R37" s="45">
        <f>IF(G37*H37*I37&gt;0,SUM(G37:I37),0)</f>
        <v>30026</v>
      </c>
      <c r="S37" s="45">
        <f>IF(J37*K37*L37&gt;0,SUM(J37:L37),0)</f>
        <v>15449</v>
      </c>
      <c r="T37" s="45">
        <f>IF(M37*N37*O37&gt;0,SUM(M37:O37),0)</f>
        <v>14397</v>
      </c>
    </row>
    <row r="38" spans="2:20" ht="15" customHeight="1" x14ac:dyDescent="0.15">
      <c r="B38" s="89"/>
      <c r="C38" s="70" t="s">
        <v>69</v>
      </c>
      <c r="D38" s="13">
        <f t="shared" ref="D38:T38" si="3">IF(D37&gt;0,D37/D36," ")</f>
        <v>0.71767083027185896</v>
      </c>
      <c r="E38" s="13">
        <f t="shared" si="3"/>
        <v>0.76851732577611753</v>
      </c>
      <c r="F38" s="13">
        <f t="shared" si="3"/>
        <v>1.2304670449585333</v>
      </c>
      <c r="G38" s="13">
        <f t="shared" si="3"/>
        <v>1.3123545706371191</v>
      </c>
      <c r="H38" s="13">
        <f t="shared" si="3"/>
        <v>1.0910049865746068</v>
      </c>
      <c r="I38" s="13">
        <f t="shared" si="3"/>
        <v>0.92787019361876188</v>
      </c>
      <c r="J38" s="13">
        <f t="shared" si="3"/>
        <v>0.95159128978224461</v>
      </c>
      <c r="K38" s="13">
        <f t="shared" si="3"/>
        <v>1.2102166354640278</v>
      </c>
      <c r="L38" s="13">
        <f t="shared" si="3"/>
        <v>1.3344362433189108</v>
      </c>
      <c r="M38" s="13">
        <f t="shared" si="3"/>
        <v>1.4969470827679783</v>
      </c>
      <c r="N38" s="13">
        <f t="shared" si="3"/>
        <v>1.2974492001729356</v>
      </c>
      <c r="O38" s="13">
        <f t="shared" si="3"/>
        <v>1.1088833194096352</v>
      </c>
      <c r="P38" s="13">
        <f t="shared" si="3"/>
        <v>1.0911399469792102</v>
      </c>
      <c r="Q38" s="13">
        <f t="shared" si="3"/>
        <v>0.91284860557768921</v>
      </c>
      <c r="R38" s="13">
        <f t="shared" si="3"/>
        <v>1.1209168626572592</v>
      </c>
      <c r="S38" s="13">
        <f t="shared" si="3"/>
        <v>1.1327907317788533</v>
      </c>
      <c r="T38" s="13">
        <f t="shared" si="3"/>
        <v>1.2894760412001791</v>
      </c>
    </row>
    <row r="39" spans="2:20" ht="15" customHeight="1" x14ac:dyDescent="0.15">
      <c r="C39" s="3"/>
    </row>
    <row r="40" spans="2:20" ht="15" customHeight="1" x14ac:dyDescent="0.15">
      <c r="B40" s="80" t="s">
        <v>16</v>
      </c>
      <c r="C40" s="10" t="s">
        <v>0</v>
      </c>
      <c r="D40" s="10" t="s">
        <v>1</v>
      </c>
      <c r="E40" s="10" t="s">
        <v>2</v>
      </c>
      <c r="F40" s="10" t="s">
        <v>3</v>
      </c>
      <c r="G40" s="10" t="s">
        <v>4</v>
      </c>
      <c r="H40" s="10" t="s">
        <v>5</v>
      </c>
      <c r="I40" s="10" t="s">
        <v>6</v>
      </c>
      <c r="J40" s="10" t="s">
        <v>7</v>
      </c>
      <c r="K40" s="10" t="s">
        <v>8</v>
      </c>
      <c r="L40" s="10" t="s">
        <v>9</v>
      </c>
      <c r="M40" s="10" t="s">
        <v>10</v>
      </c>
      <c r="N40" s="10" t="s">
        <v>11</v>
      </c>
      <c r="O40" s="10" t="s">
        <v>12</v>
      </c>
      <c r="P40" s="10" t="s">
        <v>42</v>
      </c>
      <c r="Q40" s="10" t="s">
        <v>43</v>
      </c>
      <c r="R40" s="10" t="s">
        <v>44</v>
      </c>
      <c r="S40" s="10" t="s">
        <v>45</v>
      </c>
      <c r="T40" s="10" t="s">
        <v>46</v>
      </c>
    </row>
    <row r="41" spans="2:20" ht="15" customHeight="1" x14ac:dyDescent="0.15">
      <c r="B41" s="81"/>
      <c r="C41" s="10" t="s">
        <v>49</v>
      </c>
      <c r="D41" s="52">
        <v>110344</v>
      </c>
      <c r="E41" s="52">
        <v>178403</v>
      </c>
      <c r="F41" s="52">
        <v>153711</v>
      </c>
      <c r="G41" s="52">
        <v>137857</v>
      </c>
      <c r="H41" s="55">
        <v>214941</v>
      </c>
      <c r="I41" s="55">
        <v>168849</v>
      </c>
      <c r="J41" s="55">
        <v>172994</v>
      </c>
      <c r="K41" s="55">
        <v>65499</v>
      </c>
      <c r="L41" s="55">
        <v>46042</v>
      </c>
      <c r="M41" s="55">
        <v>50770</v>
      </c>
      <c r="N41" s="55">
        <v>50795</v>
      </c>
      <c r="O41" s="55">
        <v>72489</v>
      </c>
      <c r="P41" s="56">
        <f>SUM(D41:O41)</f>
        <v>1422694</v>
      </c>
      <c r="Q41" s="56">
        <f>SUM(D41:F41)</f>
        <v>442458</v>
      </c>
      <c r="R41" s="56">
        <f>SUM(G41:I41)</f>
        <v>521647</v>
      </c>
      <c r="S41" s="56">
        <f>SUM(J41:L41)</f>
        <v>284535</v>
      </c>
      <c r="T41" s="56">
        <f>SUM(M41:O41)</f>
        <v>174054</v>
      </c>
    </row>
    <row r="42" spans="2:20" ht="15" customHeight="1" x14ac:dyDescent="0.15">
      <c r="B42" s="81"/>
      <c r="C42" s="10" t="s">
        <v>13</v>
      </c>
      <c r="D42" s="52">
        <v>69856</v>
      </c>
      <c r="E42" s="52">
        <v>144477</v>
      </c>
      <c r="F42" s="52">
        <v>139309</v>
      </c>
      <c r="G42" s="52">
        <v>127609</v>
      </c>
      <c r="H42" s="55">
        <v>192491</v>
      </c>
      <c r="I42" s="55">
        <v>170865</v>
      </c>
      <c r="J42" s="55">
        <v>149402</v>
      </c>
      <c r="K42" s="55">
        <v>30008</v>
      </c>
      <c r="L42" s="55">
        <v>44716</v>
      </c>
      <c r="M42" s="55">
        <v>51054</v>
      </c>
      <c r="N42" s="55">
        <v>50343</v>
      </c>
      <c r="O42" s="55">
        <v>61732</v>
      </c>
      <c r="P42" s="56">
        <f>SUM(D42:O42)</f>
        <v>1231862</v>
      </c>
      <c r="Q42" s="56">
        <f>SUM(D42:F42)</f>
        <v>353642</v>
      </c>
      <c r="R42" s="56">
        <f>SUM(G42:I42)</f>
        <v>490965</v>
      </c>
      <c r="S42" s="56">
        <f>SUM(J42:L42)</f>
        <v>224126</v>
      </c>
      <c r="T42" s="56">
        <f>SUM(M42:O42)</f>
        <v>163129</v>
      </c>
    </row>
    <row r="43" spans="2:20" ht="15" customHeight="1" x14ac:dyDescent="0.15">
      <c r="B43" s="81"/>
      <c r="C43" s="10" t="s">
        <v>47</v>
      </c>
      <c r="D43" s="53">
        <v>59964</v>
      </c>
      <c r="E43" s="53">
        <v>138588</v>
      </c>
      <c r="F43" s="53">
        <v>119894</v>
      </c>
      <c r="G43" s="53">
        <v>128216</v>
      </c>
      <c r="H43" s="53">
        <v>194764</v>
      </c>
      <c r="I43" s="53">
        <v>148707</v>
      </c>
      <c r="J43" s="53">
        <v>158074</v>
      </c>
      <c r="K43" s="53">
        <v>53474</v>
      </c>
      <c r="L43" s="53">
        <v>44617</v>
      </c>
      <c r="M43" s="53">
        <v>20028</v>
      </c>
      <c r="N43" s="53">
        <v>21378</v>
      </c>
      <c r="O43" s="53">
        <v>27178</v>
      </c>
      <c r="P43" s="56">
        <f>SUM(D43:O43)</f>
        <v>1114882</v>
      </c>
      <c r="Q43" s="56">
        <f>SUM(D43:F43)</f>
        <v>318446</v>
      </c>
      <c r="R43" s="56">
        <f>SUM(G43:I43)</f>
        <v>471687</v>
      </c>
      <c r="S43" s="56">
        <f>SUM(J43:L43)</f>
        <v>256165</v>
      </c>
      <c r="T43" s="56">
        <f>SUM(M43:O43)</f>
        <v>68584</v>
      </c>
    </row>
    <row r="44" spans="2:20" ht="15" customHeight="1" x14ac:dyDescent="0.15">
      <c r="B44" s="81"/>
      <c r="C44" s="10" t="s">
        <v>50</v>
      </c>
      <c r="D44" s="53">
        <v>61675</v>
      </c>
      <c r="E44" s="53">
        <v>123456</v>
      </c>
      <c r="F44" s="53">
        <v>110271</v>
      </c>
      <c r="G44" s="53">
        <v>133837</v>
      </c>
      <c r="H44" s="53">
        <v>200059</v>
      </c>
      <c r="I44" s="53">
        <v>140440</v>
      </c>
      <c r="J44" s="53">
        <v>150284</v>
      </c>
      <c r="K44" s="53">
        <v>62222</v>
      </c>
      <c r="L44" s="53">
        <v>44369</v>
      </c>
      <c r="M44" s="53">
        <v>51558</v>
      </c>
      <c r="N44" s="53">
        <v>45884</v>
      </c>
      <c r="O44" s="53">
        <v>58398</v>
      </c>
      <c r="P44" s="56">
        <f>SUM(D44:O44)</f>
        <v>1182453</v>
      </c>
      <c r="Q44" s="56">
        <f>SUM(D44:F44)</f>
        <v>295402</v>
      </c>
      <c r="R44" s="56">
        <f>SUM(G44:I44)</f>
        <v>474336</v>
      </c>
      <c r="S44" s="56">
        <f>SUM(J44:L44)</f>
        <v>256875</v>
      </c>
      <c r="T44" s="56">
        <f>SUM(M44:O44)</f>
        <v>155840</v>
      </c>
    </row>
    <row r="45" spans="2:20" ht="15" customHeight="1" x14ac:dyDescent="0.15">
      <c r="B45" s="81"/>
      <c r="C45" s="10" t="s">
        <v>65</v>
      </c>
      <c r="D45" s="53">
        <v>64069</v>
      </c>
      <c r="E45" s="53">
        <v>57779</v>
      </c>
      <c r="F45" s="53">
        <v>129032</v>
      </c>
      <c r="G45" s="53">
        <v>141011</v>
      </c>
      <c r="H45" s="53">
        <v>196431</v>
      </c>
      <c r="I45" s="53">
        <v>140507</v>
      </c>
      <c r="J45" s="53">
        <v>140362</v>
      </c>
      <c r="K45" s="53">
        <v>59965</v>
      </c>
      <c r="L45" s="53">
        <v>41587</v>
      </c>
      <c r="M45" s="53">
        <v>46857</v>
      </c>
      <c r="N45" s="53">
        <v>45312</v>
      </c>
      <c r="O45" s="53">
        <v>54176</v>
      </c>
      <c r="P45" s="54">
        <f>IF(D45*E45*F45*G45*H45*I45*J45*K45*L45*M45*N45*O45&gt;0,SUM(D45:O45),0)</f>
        <v>1117088</v>
      </c>
      <c r="Q45" s="54">
        <f>IF(D45*E45*F45&gt;0,SUM(D45:F45),0)</f>
        <v>250880</v>
      </c>
      <c r="R45" s="54">
        <f>IF(G45*H45*I45&gt;0,SUM(G45:I45),0)</f>
        <v>477949</v>
      </c>
      <c r="S45" s="54">
        <f>IF(J45*K45*L45&gt;0,SUM(J45:L45),0)</f>
        <v>241914</v>
      </c>
      <c r="T45" s="54">
        <f>IF(M45*N45*O45&gt;0,SUM(M45:O45),0)</f>
        <v>146345</v>
      </c>
    </row>
    <row r="46" spans="2:20" ht="15" customHeight="1" x14ac:dyDescent="0.15">
      <c r="B46" s="81"/>
      <c r="C46" s="10" t="s">
        <v>68</v>
      </c>
      <c r="D46" s="53">
        <v>43266</v>
      </c>
      <c r="E46" s="53">
        <v>98074</v>
      </c>
      <c r="F46" s="53">
        <v>126879</v>
      </c>
      <c r="G46" s="53">
        <v>120420</v>
      </c>
      <c r="H46" s="53">
        <v>182030</v>
      </c>
      <c r="I46" s="53">
        <v>135759</v>
      </c>
      <c r="J46" s="53">
        <v>123656</v>
      </c>
      <c r="K46" s="53">
        <v>57680</v>
      </c>
      <c r="L46" s="53">
        <v>43211</v>
      </c>
      <c r="M46" s="53">
        <v>43809</v>
      </c>
      <c r="N46" s="53">
        <v>42948</v>
      </c>
      <c r="O46" s="53">
        <v>58648</v>
      </c>
      <c r="P46" s="45">
        <f>IF(D46*E46*F46*G46*H46*I46*J46*K46*L46*M46*N46*O46&gt;0,SUM(D46:O46),0)</f>
        <v>1076380</v>
      </c>
      <c r="Q46" s="45">
        <f>IF(D46*E46*F46&gt;0,SUM(D46:F46),0)</f>
        <v>268219</v>
      </c>
      <c r="R46" s="45">
        <f>IF(G46*H46*I46&gt;0,SUM(G46:I46),0)</f>
        <v>438209</v>
      </c>
      <c r="S46" s="45">
        <f>IF(J46*K46*L46&gt;0,SUM(J46:L46),0)</f>
        <v>224547</v>
      </c>
      <c r="T46" s="45">
        <f>IF(M46*N46*O46&gt;0,SUM(M46:O46),0)</f>
        <v>145405</v>
      </c>
    </row>
    <row r="47" spans="2:20" ht="15" customHeight="1" x14ac:dyDescent="0.15">
      <c r="B47" s="82"/>
      <c r="C47" s="70" t="s">
        <v>69</v>
      </c>
      <c r="D47" s="13">
        <f t="shared" ref="D47:T47" si="4">IF(D46&gt;0,D46/D45," ")</f>
        <v>0.67530318874962936</v>
      </c>
      <c r="E47" s="13">
        <f t="shared" si="4"/>
        <v>1.6973987088734661</v>
      </c>
      <c r="F47" s="13">
        <f t="shared" si="4"/>
        <v>0.98331421662843321</v>
      </c>
      <c r="G47" s="13">
        <f t="shared" si="4"/>
        <v>0.85397593095574109</v>
      </c>
      <c r="H47" s="13">
        <f t="shared" si="4"/>
        <v>0.92668672460049584</v>
      </c>
      <c r="I47" s="13">
        <f t="shared" si="4"/>
        <v>0.96620808927669088</v>
      </c>
      <c r="J47" s="13">
        <f t="shared" si="4"/>
        <v>0.88097918239979478</v>
      </c>
      <c r="K47" s="13">
        <f t="shared" si="4"/>
        <v>0.96189443842241307</v>
      </c>
      <c r="L47" s="13">
        <f t="shared" si="4"/>
        <v>1.0390506648712339</v>
      </c>
      <c r="M47" s="13">
        <f t="shared" si="4"/>
        <v>0.9349510211921378</v>
      </c>
      <c r="N47" s="13">
        <f t="shared" si="4"/>
        <v>0.94782838983050843</v>
      </c>
      <c r="O47" s="13">
        <f t="shared" si="4"/>
        <v>1.0825457767277022</v>
      </c>
      <c r="P47" s="13">
        <f t="shared" si="4"/>
        <v>0.96355882437193852</v>
      </c>
      <c r="Q47" s="13">
        <f t="shared" si="4"/>
        <v>1.0691127232142856</v>
      </c>
      <c r="R47" s="13">
        <f t="shared" si="4"/>
        <v>0.9168530533592496</v>
      </c>
      <c r="S47" s="13">
        <f t="shared" si="4"/>
        <v>0.92821002505022443</v>
      </c>
      <c r="T47" s="13">
        <f t="shared" si="4"/>
        <v>0.99357682189347096</v>
      </c>
    </row>
    <row r="48" spans="2:20" ht="15" customHeight="1" x14ac:dyDescent="0.15">
      <c r="B48" s="2"/>
      <c r="C48" s="3"/>
      <c r="D48" s="57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1"/>
      <c r="Q48" s="51"/>
      <c r="R48" s="51"/>
      <c r="S48" s="51"/>
      <c r="T48" s="51"/>
    </row>
    <row r="49" spans="2:20" ht="15" customHeight="1" x14ac:dyDescent="0.15">
      <c r="B49" s="80" t="s">
        <v>26</v>
      </c>
      <c r="C49" s="10" t="s">
        <v>0</v>
      </c>
      <c r="D49" s="10" t="s">
        <v>1</v>
      </c>
      <c r="E49" s="10" t="s">
        <v>2</v>
      </c>
      <c r="F49" s="10" t="s">
        <v>3</v>
      </c>
      <c r="G49" s="10" t="s">
        <v>4</v>
      </c>
      <c r="H49" s="10" t="s">
        <v>5</v>
      </c>
      <c r="I49" s="10" t="s">
        <v>6</v>
      </c>
      <c r="J49" s="10" t="s">
        <v>7</v>
      </c>
      <c r="K49" s="10" t="s">
        <v>8</v>
      </c>
      <c r="L49" s="10" t="s">
        <v>9</v>
      </c>
      <c r="M49" s="10" t="s">
        <v>10</v>
      </c>
      <c r="N49" s="10" t="s">
        <v>11</v>
      </c>
      <c r="O49" s="10" t="s">
        <v>12</v>
      </c>
      <c r="P49" s="10" t="s">
        <v>42</v>
      </c>
      <c r="Q49" s="10" t="s">
        <v>43</v>
      </c>
      <c r="R49" s="10" t="s">
        <v>44</v>
      </c>
      <c r="S49" s="10" t="s">
        <v>45</v>
      </c>
      <c r="T49" s="10" t="s">
        <v>46</v>
      </c>
    </row>
    <row r="50" spans="2:20" ht="15" customHeight="1" x14ac:dyDescent="0.15">
      <c r="B50" s="81"/>
      <c r="C50" s="10" t="s">
        <v>49</v>
      </c>
      <c r="D50" s="11">
        <v>77069</v>
      </c>
      <c r="E50" s="11">
        <v>139093</v>
      </c>
      <c r="F50" s="11">
        <v>95924</v>
      </c>
      <c r="G50" s="14">
        <v>110371</v>
      </c>
      <c r="H50" s="14">
        <v>115739</v>
      </c>
      <c r="I50" s="14">
        <v>103966</v>
      </c>
      <c r="J50" s="14">
        <v>121709</v>
      </c>
      <c r="K50" s="14">
        <v>102630</v>
      </c>
      <c r="L50" s="14">
        <v>91491</v>
      </c>
      <c r="M50" s="14">
        <v>94287</v>
      </c>
      <c r="N50" s="14">
        <v>68887</v>
      </c>
      <c r="O50" s="14">
        <v>94487</v>
      </c>
      <c r="P50" s="11">
        <f>SUM(D50:O50)</f>
        <v>1215653</v>
      </c>
      <c r="Q50" s="11">
        <f>SUM(D50:F50)</f>
        <v>312086</v>
      </c>
      <c r="R50" s="11">
        <f>SUM(G50:I50)</f>
        <v>330076</v>
      </c>
      <c r="S50" s="11">
        <f>SUM(J50:L50)</f>
        <v>315830</v>
      </c>
      <c r="T50" s="11">
        <f>SUM(M50:O50)</f>
        <v>257661</v>
      </c>
    </row>
    <row r="51" spans="2:20" ht="15" customHeight="1" x14ac:dyDescent="0.15">
      <c r="B51" s="81"/>
      <c r="C51" s="10" t="s">
        <v>13</v>
      </c>
      <c r="D51" s="11">
        <v>64287</v>
      </c>
      <c r="E51" s="11">
        <v>90334</v>
      </c>
      <c r="F51" s="11">
        <v>79637</v>
      </c>
      <c r="G51" s="14">
        <v>92357</v>
      </c>
      <c r="H51" s="14">
        <v>123336</v>
      </c>
      <c r="I51" s="14">
        <v>105378</v>
      </c>
      <c r="J51" s="14">
        <v>121950</v>
      </c>
      <c r="K51" s="14">
        <v>99911</v>
      </c>
      <c r="L51" s="14">
        <v>96001</v>
      </c>
      <c r="M51" s="14">
        <v>106500</v>
      </c>
      <c r="N51" s="14">
        <v>89483</v>
      </c>
      <c r="O51" s="14">
        <v>99308</v>
      </c>
      <c r="P51" s="11">
        <f>SUM(D51:O51)</f>
        <v>1168482</v>
      </c>
      <c r="Q51" s="11">
        <f>SUM(D51:F51)</f>
        <v>234258</v>
      </c>
      <c r="R51" s="11">
        <f>SUM(G51:I51)</f>
        <v>321071</v>
      </c>
      <c r="S51" s="11">
        <f>SUM(J51:L51)</f>
        <v>317862</v>
      </c>
      <c r="T51" s="11">
        <f>SUM(M51:O51)</f>
        <v>295291</v>
      </c>
    </row>
    <row r="52" spans="2:20" ht="15" customHeight="1" x14ac:dyDescent="0.15">
      <c r="B52" s="81"/>
      <c r="C52" s="10" t="s">
        <v>47</v>
      </c>
      <c r="D52" s="12">
        <v>80394</v>
      </c>
      <c r="E52" s="12">
        <v>102217</v>
      </c>
      <c r="F52" s="12">
        <v>90856</v>
      </c>
      <c r="G52" s="12">
        <v>102285</v>
      </c>
      <c r="H52" s="12">
        <v>123382</v>
      </c>
      <c r="I52" s="12">
        <v>97670</v>
      </c>
      <c r="J52" s="12">
        <v>115996</v>
      </c>
      <c r="K52" s="12">
        <v>85429</v>
      </c>
      <c r="L52" s="12">
        <v>93938</v>
      </c>
      <c r="M52" s="12">
        <v>101137</v>
      </c>
      <c r="N52" s="12">
        <v>83603</v>
      </c>
      <c r="O52" s="12">
        <v>71262</v>
      </c>
      <c r="P52" s="11">
        <f>SUM(D52:O52)</f>
        <v>1148169</v>
      </c>
      <c r="Q52" s="11">
        <f>SUM(D52:F52)</f>
        <v>273467</v>
      </c>
      <c r="R52" s="11">
        <f>SUM(G52:I52)</f>
        <v>323337</v>
      </c>
      <c r="S52" s="11">
        <f>SUM(J52:L52)</f>
        <v>295363</v>
      </c>
      <c r="T52" s="11">
        <f>SUM(M52:O52)</f>
        <v>256002</v>
      </c>
    </row>
    <row r="53" spans="2:20" ht="15" customHeight="1" x14ac:dyDescent="0.15">
      <c r="B53" s="81"/>
      <c r="C53" s="10" t="s">
        <v>50</v>
      </c>
      <c r="D53" s="12">
        <v>48441</v>
      </c>
      <c r="E53" s="12">
        <v>80995</v>
      </c>
      <c r="F53" s="12">
        <v>71417</v>
      </c>
      <c r="G53" s="12">
        <v>81874</v>
      </c>
      <c r="H53" s="12">
        <v>117382</v>
      </c>
      <c r="I53" s="12">
        <v>96198</v>
      </c>
      <c r="J53" s="12">
        <v>114332</v>
      </c>
      <c r="K53" s="12">
        <v>87772</v>
      </c>
      <c r="L53" s="12">
        <v>88968</v>
      </c>
      <c r="M53" s="12">
        <v>102603</v>
      </c>
      <c r="N53" s="12">
        <v>70011</v>
      </c>
      <c r="O53" s="12">
        <v>86565</v>
      </c>
      <c r="P53" s="11">
        <f>SUM(D53:O53)</f>
        <v>1046558</v>
      </c>
      <c r="Q53" s="11">
        <f>SUM(D53:F53)</f>
        <v>200853</v>
      </c>
      <c r="R53" s="11">
        <f>SUM(G53:I53)</f>
        <v>295454</v>
      </c>
      <c r="S53" s="11">
        <f>SUM(J53:L53)</f>
        <v>291072</v>
      </c>
      <c r="T53" s="11">
        <f>SUM(M53:O53)</f>
        <v>259179</v>
      </c>
    </row>
    <row r="54" spans="2:20" ht="15" customHeight="1" x14ac:dyDescent="0.15">
      <c r="B54" s="81"/>
      <c r="C54" s="10" t="s">
        <v>65</v>
      </c>
      <c r="D54" s="12">
        <v>69895</v>
      </c>
      <c r="E54" s="12">
        <v>88309</v>
      </c>
      <c r="F54" s="53">
        <v>79937</v>
      </c>
      <c r="G54" s="53">
        <v>91499</v>
      </c>
      <c r="H54" s="53">
        <v>119881</v>
      </c>
      <c r="I54" s="12">
        <v>93095</v>
      </c>
      <c r="J54" s="12">
        <v>108081</v>
      </c>
      <c r="K54" s="12">
        <v>81651</v>
      </c>
      <c r="L54" s="12">
        <v>83472</v>
      </c>
      <c r="M54" s="12">
        <v>88888</v>
      </c>
      <c r="N54" s="12">
        <v>69858</v>
      </c>
      <c r="O54" s="12">
        <v>84113</v>
      </c>
      <c r="P54" s="45">
        <f>IF(D54*E54*F54*G54*H54*I54*J54*K54*L54*M54*N54*O54&gt;0,SUM(D54:O54),0)</f>
        <v>1058679</v>
      </c>
      <c r="Q54" s="45">
        <f>IF(D54*E54*F54&gt;0,SUM(D54:F54),0)</f>
        <v>238141</v>
      </c>
      <c r="R54" s="45">
        <f>IF(G54*H54*I54&gt;0,SUM(G54:I54),0)</f>
        <v>304475</v>
      </c>
      <c r="S54" s="45">
        <f>IF(J54*K54*L54&gt;0,SUM(J54:L54),0)</f>
        <v>273204</v>
      </c>
      <c r="T54" s="45">
        <f>IF(M54*N54*O54&gt;0,SUM(M54:O54),0)</f>
        <v>242859</v>
      </c>
    </row>
    <row r="55" spans="2:20" ht="15" customHeight="1" x14ac:dyDescent="0.15">
      <c r="B55" s="81"/>
      <c r="C55" s="10" t="s">
        <v>68</v>
      </c>
      <c r="D55" s="12">
        <v>74247</v>
      </c>
      <c r="E55" s="12">
        <v>99959</v>
      </c>
      <c r="F55" s="53">
        <v>94719</v>
      </c>
      <c r="G55" s="53">
        <v>103541</v>
      </c>
      <c r="H55" s="53">
        <v>126536</v>
      </c>
      <c r="I55" s="12">
        <v>112284</v>
      </c>
      <c r="J55" s="12">
        <v>92191</v>
      </c>
      <c r="K55" s="12">
        <v>92191</v>
      </c>
      <c r="L55" s="12">
        <v>95072</v>
      </c>
      <c r="M55" s="12">
        <v>98301</v>
      </c>
      <c r="N55" s="12">
        <v>80414</v>
      </c>
      <c r="O55" s="12">
        <v>88717</v>
      </c>
      <c r="P55" s="45">
        <f>IF(D55*E55*F55*G55*H55*I55*J55*K55*L55*M55*N55*O55&gt;0,SUM(D55:O55),0)</f>
        <v>1158172</v>
      </c>
      <c r="Q55" s="45">
        <f>IF(D55*E55*F55&gt;0,SUM(D55:F55),0)</f>
        <v>268925</v>
      </c>
      <c r="R55" s="45">
        <f>IF(G55*H55*I55&gt;0,SUM(G55:I55),0)</f>
        <v>342361</v>
      </c>
      <c r="S55" s="45">
        <f>IF(J55*K55*L55&gt;0,SUM(J55:L55),0)</f>
        <v>279454</v>
      </c>
      <c r="T55" s="45">
        <f>IF(M55*N55*O55&gt;0,SUM(M55:O55),0)</f>
        <v>267432</v>
      </c>
    </row>
    <row r="56" spans="2:20" ht="15" customHeight="1" x14ac:dyDescent="0.15">
      <c r="B56" s="82"/>
      <c r="C56" s="70" t="s">
        <v>69</v>
      </c>
      <c r="D56" s="13">
        <f t="shared" ref="D56:T56" si="5">IF(D55&gt;0,D55/D54," ")</f>
        <v>1.0622648258101437</v>
      </c>
      <c r="E56" s="13">
        <f t="shared" si="5"/>
        <v>1.1319231335424476</v>
      </c>
      <c r="F56" s="13">
        <f t="shared" si="5"/>
        <v>1.1849206249921813</v>
      </c>
      <c r="G56" s="13">
        <f t="shared" si="5"/>
        <v>1.1316079957158001</v>
      </c>
      <c r="H56" s="13">
        <f t="shared" si="5"/>
        <v>1.055513384105905</v>
      </c>
      <c r="I56" s="13">
        <f t="shared" si="5"/>
        <v>1.2061227778076158</v>
      </c>
      <c r="J56" s="13">
        <f t="shared" si="5"/>
        <v>0.85298063489419973</v>
      </c>
      <c r="K56" s="13">
        <f t="shared" si="5"/>
        <v>1.1290859879242141</v>
      </c>
      <c r="L56" s="13">
        <f t="shared" si="5"/>
        <v>1.1389687559900326</v>
      </c>
      <c r="M56" s="13">
        <f t="shared" si="5"/>
        <v>1.1058973089730897</v>
      </c>
      <c r="N56" s="13">
        <f t="shared" si="5"/>
        <v>1.1511065303902202</v>
      </c>
      <c r="O56" s="13">
        <f t="shared" si="5"/>
        <v>1.0547358910037687</v>
      </c>
      <c r="P56" s="13">
        <f t="shared" si="5"/>
        <v>1.0939784391680576</v>
      </c>
      <c r="Q56" s="13">
        <f t="shared" si="5"/>
        <v>1.1292679546991069</v>
      </c>
      <c r="R56" s="13">
        <f t="shared" si="5"/>
        <v>1.1244305772230889</v>
      </c>
      <c r="S56" s="13">
        <f t="shared" si="5"/>
        <v>1.0228766782331151</v>
      </c>
      <c r="T56" s="13">
        <f t="shared" si="5"/>
        <v>1.1011821674304842</v>
      </c>
    </row>
    <row r="57" spans="2:20" s="59" customFormat="1" ht="15" customHeight="1" x14ac:dyDescent="0.15">
      <c r="B57" s="2"/>
      <c r="C57" s="60"/>
      <c r="D57" s="66" t="s">
        <v>66</v>
      </c>
      <c r="E57" s="61"/>
      <c r="F57" s="62"/>
      <c r="G57" s="50"/>
      <c r="H57" s="50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2:20" s="59" customFormat="1" ht="5.25" customHeight="1" x14ac:dyDescent="0.15">
      <c r="B58" s="63"/>
      <c r="C58" s="64"/>
      <c r="D58" s="65"/>
      <c r="E58" s="65"/>
      <c r="F58" s="65"/>
    </row>
    <row r="59" spans="2:20" ht="15" customHeight="1" x14ac:dyDescent="0.15">
      <c r="B59" s="80" t="s">
        <v>27</v>
      </c>
      <c r="C59" s="10" t="s">
        <v>0</v>
      </c>
      <c r="D59" s="10" t="s">
        <v>1</v>
      </c>
      <c r="E59" s="10" t="s">
        <v>2</v>
      </c>
      <c r="F59" s="10" t="s">
        <v>3</v>
      </c>
      <c r="G59" s="10" t="s">
        <v>4</v>
      </c>
      <c r="H59" s="10" t="s">
        <v>5</v>
      </c>
      <c r="I59" s="10" t="s">
        <v>6</v>
      </c>
      <c r="J59" s="10" t="s">
        <v>7</v>
      </c>
      <c r="K59" s="10" t="s">
        <v>8</v>
      </c>
      <c r="L59" s="10" t="s">
        <v>9</v>
      </c>
      <c r="M59" s="10" t="s">
        <v>10</v>
      </c>
      <c r="N59" s="10" t="s">
        <v>11</v>
      </c>
      <c r="O59" s="10" t="s">
        <v>12</v>
      </c>
      <c r="P59" s="10" t="s">
        <v>42</v>
      </c>
      <c r="Q59" s="10" t="s">
        <v>43</v>
      </c>
      <c r="R59" s="10" t="s">
        <v>44</v>
      </c>
      <c r="S59" s="10" t="s">
        <v>45</v>
      </c>
      <c r="T59" s="10" t="s">
        <v>46</v>
      </c>
    </row>
    <row r="60" spans="2:20" ht="15" customHeight="1" x14ac:dyDescent="0.15">
      <c r="B60" s="81"/>
      <c r="C60" s="10" t="s">
        <v>49</v>
      </c>
      <c r="D60" s="11">
        <v>39662</v>
      </c>
      <c r="E60" s="11">
        <v>62272</v>
      </c>
      <c r="F60" s="11">
        <v>77361</v>
      </c>
      <c r="G60" s="18">
        <v>85447</v>
      </c>
      <c r="H60" s="19">
        <v>79405</v>
      </c>
      <c r="I60" s="19">
        <v>74792</v>
      </c>
      <c r="J60" s="19">
        <v>83315</v>
      </c>
      <c r="K60" s="19">
        <v>41411</v>
      </c>
      <c r="L60" s="19">
        <v>34787</v>
      </c>
      <c r="M60" s="19">
        <v>37732</v>
      </c>
      <c r="N60" s="19">
        <v>28746</v>
      </c>
      <c r="O60" s="19">
        <v>40044</v>
      </c>
      <c r="P60" s="11">
        <f>SUM(D60:O60)</f>
        <v>684974</v>
      </c>
      <c r="Q60" s="11">
        <f>SUM(D60:F60)</f>
        <v>179295</v>
      </c>
      <c r="R60" s="11">
        <f>SUM(G60:I60)</f>
        <v>239644</v>
      </c>
      <c r="S60" s="11">
        <f>SUM(J60:L60)</f>
        <v>159513</v>
      </c>
      <c r="T60" s="11">
        <f>SUM(M60:O60)</f>
        <v>106522</v>
      </c>
    </row>
    <row r="61" spans="2:20" ht="15" customHeight="1" x14ac:dyDescent="0.15">
      <c r="B61" s="81"/>
      <c r="C61" s="10" t="s">
        <v>13</v>
      </c>
      <c r="D61" s="11">
        <v>29406</v>
      </c>
      <c r="E61" s="11">
        <v>58680</v>
      </c>
      <c r="F61" s="11">
        <v>55941</v>
      </c>
      <c r="G61" s="18">
        <v>65849</v>
      </c>
      <c r="H61" s="19">
        <v>74685</v>
      </c>
      <c r="I61" s="19">
        <v>69126</v>
      </c>
      <c r="J61" s="19">
        <v>76730</v>
      </c>
      <c r="K61" s="19">
        <v>39755</v>
      </c>
      <c r="L61" s="19">
        <v>35985</v>
      </c>
      <c r="M61" s="19">
        <v>32894</v>
      </c>
      <c r="N61" s="19">
        <v>37089</v>
      </c>
      <c r="O61" s="19">
        <v>32001</v>
      </c>
      <c r="P61" s="11">
        <f>SUM(D61:O61)</f>
        <v>608141</v>
      </c>
      <c r="Q61" s="11">
        <f>SUM(D61:F61)</f>
        <v>144027</v>
      </c>
      <c r="R61" s="11">
        <f>SUM(G61:I61)</f>
        <v>209660</v>
      </c>
      <c r="S61" s="11">
        <f>SUM(J61:L61)</f>
        <v>152470</v>
      </c>
      <c r="T61" s="11">
        <f>SUM(M61:O61)</f>
        <v>101984</v>
      </c>
    </row>
    <row r="62" spans="2:20" ht="15" customHeight="1" x14ac:dyDescent="0.15">
      <c r="B62" s="81"/>
      <c r="C62" s="10" t="s">
        <v>47</v>
      </c>
      <c r="D62" s="12">
        <v>26547</v>
      </c>
      <c r="E62" s="12">
        <v>52843</v>
      </c>
      <c r="F62" s="12">
        <v>52486</v>
      </c>
      <c r="G62" s="12">
        <v>63170</v>
      </c>
      <c r="H62" s="12">
        <v>70552</v>
      </c>
      <c r="I62" s="12">
        <v>63730</v>
      </c>
      <c r="J62" s="12">
        <v>68377</v>
      </c>
      <c r="K62" s="12">
        <v>30415</v>
      </c>
      <c r="L62" s="12">
        <v>26950</v>
      </c>
      <c r="M62" s="12">
        <v>26609</v>
      </c>
      <c r="N62" s="12">
        <v>28344</v>
      </c>
      <c r="O62" s="12">
        <v>19157</v>
      </c>
      <c r="P62" s="11">
        <f>SUM(D62:O62)</f>
        <v>529180</v>
      </c>
      <c r="Q62" s="11">
        <f>SUM(D62:F62)</f>
        <v>131876</v>
      </c>
      <c r="R62" s="11">
        <f>SUM(G62:I62)</f>
        <v>197452</v>
      </c>
      <c r="S62" s="11">
        <f>SUM(J62:L62)</f>
        <v>125742</v>
      </c>
      <c r="T62" s="11">
        <f>SUM(M62:O62)</f>
        <v>74110</v>
      </c>
    </row>
    <row r="63" spans="2:20" ht="15" customHeight="1" x14ac:dyDescent="0.15">
      <c r="B63" s="81"/>
      <c r="C63" s="10" t="s">
        <v>50</v>
      </c>
      <c r="D63" s="12">
        <v>20922</v>
      </c>
      <c r="E63" s="12">
        <v>36065</v>
      </c>
      <c r="F63" s="12">
        <v>42263</v>
      </c>
      <c r="G63" s="12">
        <v>46022</v>
      </c>
      <c r="H63" s="12">
        <v>57569</v>
      </c>
      <c r="I63" s="12">
        <v>52030</v>
      </c>
      <c r="J63" s="12">
        <v>52399</v>
      </c>
      <c r="K63" s="12">
        <v>26216</v>
      </c>
      <c r="L63" s="12">
        <v>26060</v>
      </c>
      <c r="M63" s="12">
        <v>32989</v>
      </c>
      <c r="N63" s="12">
        <v>26140</v>
      </c>
      <c r="O63" s="12">
        <v>26543</v>
      </c>
      <c r="P63" s="11">
        <f>SUM(D63:O63)</f>
        <v>445218</v>
      </c>
      <c r="Q63" s="11">
        <f>SUM(D63:F63)</f>
        <v>99250</v>
      </c>
      <c r="R63" s="11">
        <f>SUM(G63:I63)</f>
        <v>155621</v>
      </c>
      <c r="S63" s="11">
        <f>SUM(J63:L63)</f>
        <v>104675</v>
      </c>
      <c r="T63" s="11">
        <f>SUM(M63:O63)</f>
        <v>85672</v>
      </c>
    </row>
    <row r="64" spans="2:20" ht="15" customHeight="1" x14ac:dyDescent="0.15">
      <c r="B64" s="81"/>
      <c r="C64" s="10" t="s">
        <v>65</v>
      </c>
      <c r="D64" s="12">
        <v>25047</v>
      </c>
      <c r="E64" s="12">
        <v>38802</v>
      </c>
      <c r="F64" s="12">
        <v>46942</v>
      </c>
      <c r="G64" s="12">
        <v>51051</v>
      </c>
      <c r="H64" s="12">
        <v>63734</v>
      </c>
      <c r="I64" s="12">
        <v>54863</v>
      </c>
      <c r="J64" s="12">
        <v>59044</v>
      </c>
      <c r="K64" s="12">
        <v>35166</v>
      </c>
      <c r="L64" s="12">
        <v>29616</v>
      </c>
      <c r="M64" s="12">
        <v>31195</v>
      </c>
      <c r="N64" s="12">
        <v>29558</v>
      </c>
      <c r="O64" s="12">
        <v>29185</v>
      </c>
      <c r="P64" s="45">
        <f>IF(D64*E64*F64*G64*H64*I64*J64*K64*L64*M64*N64*O64&gt;0,SUM(D64:O64),0)</f>
        <v>494203</v>
      </c>
      <c r="Q64" s="45">
        <f>IF(D64*E64*F64&gt;0,SUM(D64:F64),0)</f>
        <v>110791</v>
      </c>
      <c r="R64" s="45">
        <f>IF(G64*H64*I64&gt;0,SUM(G64:I64),0)</f>
        <v>169648</v>
      </c>
      <c r="S64" s="45">
        <f>IF(J64*K64*L64&gt;0,SUM(J64:L64),0)</f>
        <v>123826</v>
      </c>
      <c r="T64" s="45">
        <f>IF(M64*N64*O64&gt;0,SUM(M64:O64),0)</f>
        <v>89938</v>
      </c>
    </row>
    <row r="65" spans="2:20" ht="15" customHeight="1" x14ac:dyDescent="0.15">
      <c r="B65" s="81"/>
      <c r="C65" s="10" t="s">
        <v>68</v>
      </c>
      <c r="D65" s="12">
        <v>27226</v>
      </c>
      <c r="E65" s="12">
        <v>47707</v>
      </c>
      <c r="F65" s="12">
        <v>53953</v>
      </c>
      <c r="G65" s="12">
        <v>59728</v>
      </c>
      <c r="H65" s="12">
        <v>72306</v>
      </c>
      <c r="I65" s="12">
        <v>64035</v>
      </c>
      <c r="J65" s="12">
        <v>65447</v>
      </c>
      <c r="K65" s="12">
        <v>38140</v>
      </c>
      <c r="L65" s="12">
        <v>37846</v>
      </c>
      <c r="M65" s="12">
        <v>36162</v>
      </c>
      <c r="N65" s="12">
        <v>35636</v>
      </c>
      <c r="O65" s="12">
        <v>33327</v>
      </c>
      <c r="P65" s="45">
        <f>IF(D65*E65*F65*G65*H65*I65*J65*K65*L65*M65*N65*O65&gt;0,SUM(D65:O65),0)</f>
        <v>571513</v>
      </c>
      <c r="Q65" s="45">
        <f>IF(D65*E65*F65&gt;0,SUM(D65:F65),0)</f>
        <v>128886</v>
      </c>
      <c r="R65" s="45">
        <f>IF(G65*H65*I65&gt;0,SUM(G65:I65),0)</f>
        <v>196069</v>
      </c>
      <c r="S65" s="45">
        <f>IF(J65*K65*L65&gt;0,SUM(J65:L65),0)</f>
        <v>141433</v>
      </c>
      <c r="T65" s="45">
        <f>IF(M65*N65*O65&gt;0,SUM(M65:O65),0)</f>
        <v>105125</v>
      </c>
    </row>
    <row r="66" spans="2:20" ht="15" customHeight="1" x14ac:dyDescent="0.15">
      <c r="B66" s="82"/>
      <c r="C66" s="70" t="s">
        <v>69</v>
      </c>
      <c r="D66" s="13">
        <f t="shared" ref="D66:T66" si="6">IF(D65&gt;0,D65/D64," ")</f>
        <v>1.0869964466802411</v>
      </c>
      <c r="E66" s="13">
        <f t="shared" si="6"/>
        <v>1.2294984794598216</v>
      </c>
      <c r="F66" s="13">
        <f t="shared" si="6"/>
        <v>1.1493545226023603</v>
      </c>
      <c r="G66" s="13">
        <f t="shared" si="6"/>
        <v>1.1699672876143465</v>
      </c>
      <c r="H66" s="13">
        <f t="shared" si="6"/>
        <v>1.1344965010826247</v>
      </c>
      <c r="I66" s="13">
        <f t="shared" si="6"/>
        <v>1.1671800667116272</v>
      </c>
      <c r="J66" s="13">
        <f t="shared" si="6"/>
        <v>1.1084445498272475</v>
      </c>
      <c r="K66" s="13">
        <f t="shared" si="6"/>
        <v>1.0845703236080304</v>
      </c>
      <c r="L66" s="13">
        <f t="shared" si="6"/>
        <v>1.2778903295515938</v>
      </c>
      <c r="M66" s="13">
        <f t="shared" si="6"/>
        <v>1.1592242346529893</v>
      </c>
      <c r="N66" s="13">
        <f t="shared" si="6"/>
        <v>1.2056296095811625</v>
      </c>
      <c r="O66" s="13">
        <f t="shared" si="6"/>
        <v>1.1419222203186568</v>
      </c>
      <c r="P66" s="13">
        <f t="shared" si="6"/>
        <v>1.1564336922276879</v>
      </c>
      <c r="Q66" s="13">
        <f t="shared" si="6"/>
        <v>1.1633255408832848</v>
      </c>
      <c r="R66" s="13">
        <f t="shared" si="6"/>
        <v>1.1557401207205509</v>
      </c>
      <c r="S66" s="13">
        <f t="shared" si="6"/>
        <v>1.1421914622131055</v>
      </c>
      <c r="T66" s="13">
        <f t="shared" si="6"/>
        <v>1.1688607707531855</v>
      </c>
    </row>
    <row r="67" spans="2:20" ht="15" customHeight="1" x14ac:dyDescent="0.15">
      <c r="B67" s="2"/>
      <c r="C67" s="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2:20" ht="15" customHeight="1" x14ac:dyDescent="0.15">
      <c r="B68" s="5" t="s">
        <v>32</v>
      </c>
      <c r="C68" s="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2:20" ht="15" customHeight="1" x14ac:dyDescent="0.15">
      <c r="B69" s="86" t="s">
        <v>18</v>
      </c>
      <c r="C69" s="10" t="s">
        <v>0</v>
      </c>
      <c r="D69" s="10" t="s">
        <v>1</v>
      </c>
      <c r="E69" s="10" t="s">
        <v>2</v>
      </c>
      <c r="F69" s="10" t="s">
        <v>3</v>
      </c>
      <c r="G69" s="15" t="s">
        <v>4</v>
      </c>
      <c r="H69" s="15" t="s">
        <v>5</v>
      </c>
      <c r="I69" s="15" t="s">
        <v>6</v>
      </c>
      <c r="J69" s="10" t="s">
        <v>7</v>
      </c>
      <c r="K69" s="10" t="s">
        <v>8</v>
      </c>
      <c r="L69" s="10" t="s">
        <v>9</v>
      </c>
      <c r="M69" s="10" t="s">
        <v>10</v>
      </c>
      <c r="N69" s="10" t="s">
        <v>11</v>
      </c>
      <c r="O69" s="10" t="s">
        <v>12</v>
      </c>
      <c r="P69" s="10" t="s">
        <v>42</v>
      </c>
      <c r="Q69" s="10" t="s">
        <v>43</v>
      </c>
      <c r="R69" s="10" t="s">
        <v>44</v>
      </c>
      <c r="S69" s="10" t="s">
        <v>45</v>
      </c>
      <c r="T69" s="10" t="s">
        <v>46</v>
      </c>
    </row>
    <row r="70" spans="2:20" ht="15" customHeight="1" x14ac:dyDescent="0.15">
      <c r="B70" s="86"/>
      <c r="C70" s="20" t="s">
        <v>49</v>
      </c>
      <c r="D70" s="19">
        <v>81183</v>
      </c>
      <c r="E70" s="19">
        <v>117155</v>
      </c>
      <c r="F70" s="19">
        <v>112466</v>
      </c>
      <c r="G70" s="21">
        <v>104169</v>
      </c>
      <c r="H70" s="21">
        <v>130368</v>
      </c>
      <c r="I70" s="21">
        <v>123131</v>
      </c>
      <c r="J70" s="21">
        <v>118966</v>
      </c>
      <c r="K70" s="21">
        <v>87463</v>
      </c>
      <c r="L70" s="21">
        <v>82192</v>
      </c>
      <c r="M70" s="21">
        <v>66690</v>
      </c>
      <c r="N70" s="21">
        <v>60787</v>
      </c>
      <c r="O70" s="21">
        <v>79555</v>
      </c>
      <c r="P70" s="11">
        <f>SUM(D70:O70)</f>
        <v>1164125</v>
      </c>
      <c r="Q70" s="11">
        <f>SUM(D70:F70)</f>
        <v>310804</v>
      </c>
      <c r="R70" s="11">
        <f>SUM(G70:I70)</f>
        <v>357668</v>
      </c>
      <c r="S70" s="11">
        <f>SUM(J70:L70)</f>
        <v>288621</v>
      </c>
      <c r="T70" s="11">
        <f>SUM(M70:O70)</f>
        <v>207032</v>
      </c>
    </row>
    <row r="71" spans="2:20" ht="15" customHeight="1" x14ac:dyDescent="0.15">
      <c r="B71" s="86"/>
      <c r="C71" s="10" t="s">
        <v>13</v>
      </c>
      <c r="D71" s="19">
        <v>65628</v>
      </c>
      <c r="E71" s="19">
        <v>103584</v>
      </c>
      <c r="F71" s="19">
        <v>84345</v>
      </c>
      <c r="G71" s="21">
        <v>92250</v>
      </c>
      <c r="H71" s="21">
        <v>115145</v>
      </c>
      <c r="I71" s="21">
        <v>117734</v>
      </c>
      <c r="J71" s="21">
        <v>106892</v>
      </c>
      <c r="K71" s="21">
        <v>86649</v>
      </c>
      <c r="L71" s="21">
        <v>82620</v>
      </c>
      <c r="M71" s="21">
        <v>70056</v>
      </c>
      <c r="N71" s="21">
        <v>65339</v>
      </c>
      <c r="O71" s="21">
        <v>90225</v>
      </c>
      <c r="P71" s="11">
        <f>SUM(D71:O71)</f>
        <v>1080467</v>
      </c>
      <c r="Q71" s="11">
        <f>SUM(D71:F71)</f>
        <v>253557</v>
      </c>
      <c r="R71" s="11">
        <f>SUM(G71:I71)</f>
        <v>325129</v>
      </c>
      <c r="S71" s="11">
        <f>SUM(J71:L71)</f>
        <v>276161</v>
      </c>
      <c r="T71" s="11">
        <f>SUM(M71:O71)</f>
        <v>225620</v>
      </c>
    </row>
    <row r="72" spans="2:20" ht="15" customHeight="1" x14ac:dyDescent="0.15">
      <c r="B72" s="86"/>
      <c r="C72" s="10" t="s">
        <v>47</v>
      </c>
      <c r="D72" s="12">
        <v>75505</v>
      </c>
      <c r="E72" s="12">
        <v>109758</v>
      </c>
      <c r="F72" s="12">
        <v>100208</v>
      </c>
      <c r="G72" s="17">
        <v>103075</v>
      </c>
      <c r="H72" s="17">
        <v>118726</v>
      </c>
      <c r="I72" s="17">
        <v>108937</v>
      </c>
      <c r="J72" s="12">
        <v>102978</v>
      </c>
      <c r="K72" s="12">
        <v>75334</v>
      </c>
      <c r="L72" s="12">
        <v>78425</v>
      </c>
      <c r="M72" s="12">
        <v>72470</v>
      </c>
      <c r="N72" s="12">
        <v>68553</v>
      </c>
      <c r="O72" s="12">
        <v>52476</v>
      </c>
      <c r="P72" s="11">
        <f>SUM(D72:O72)</f>
        <v>1066445</v>
      </c>
      <c r="Q72" s="11">
        <f>SUM(D72:F72)</f>
        <v>285471</v>
      </c>
      <c r="R72" s="11">
        <f>SUM(G72:I72)</f>
        <v>330738</v>
      </c>
      <c r="S72" s="11">
        <f>SUM(J72:L72)</f>
        <v>256737</v>
      </c>
      <c r="T72" s="11">
        <f>SUM(M72:O72)</f>
        <v>193499</v>
      </c>
    </row>
    <row r="73" spans="2:20" ht="15" customHeight="1" x14ac:dyDescent="0.15">
      <c r="B73" s="86"/>
      <c r="C73" s="10" t="s">
        <v>50</v>
      </c>
      <c r="D73" s="12">
        <v>40500</v>
      </c>
      <c r="E73" s="12">
        <v>91283</v>
      </c>
      <c r="F73" s="12">
        <v>73519</v>
      </c>
      <c r="G73" s="12">
        <v>86384</v>
      </c>
      <c r="H73" s="12">
        <v>122367</v>
      </c>
      <c r="I73" s="12">
        <v>109623</v>
      </c>
      <c r="J73" s="12">
        <v>105423</v>
      </c>
      <c r="K73" s="12">
        <v>72523</v>
      </c>
      <c r="L73" s="12">
        <v>78091</v>
      </c>
      <c r="M73" s="12">
        <v>65463</v>
      </c>
      <c r="N73" s="12">
        <v>51090</v>
      </c>
      <c r="O73" s="12">
        <v>74105</v>
      </c>
      <c r="P73" s="11">
        <f>SUM(D73:O73)</f>
        <v>970371</v>
      </c>
      <c r="Q73" s="11">
        <f>SUM(D73:F73)</f>
        <v>205302</v>
      </c>
      <c r="R73" s="11">
        <f>SUM(G73:I73)</f>
        <v>318374</v>
      </c>
      <c r="S73" s="11">
        <f>SUM(J73:L73)</f>
        <v>256037</v>
      </c>
      <c r="T73" s="11">
        <f>SUM(M73:O73)</f>
        <v>190658</v>
      </c>
    </row>
    <row r="74" spans="2:20" ht="15" customHeight="1" x14ac:dyDescent="0.15">
      <c r="B74" s="86"/>
      <c r="C74" s="10" t="s">
        <v>65</v>
      </c>
      <c r="D74" s="12">
        <v>66661</v>
      </c>
      <c r="E74" s="12">
        <v>108007</v>
      </c>
      <c r="F74" s="12">
        <v>98571</v>
      </c>
      <c r="G74" s="12">
        <v>92251</v>
      </c>
      <c r="H74" s="12">
        <v>128296</v>
      </c>
      <c r="I74" s="12">
        <v>108868</v>
      </c>
      <c r="J74" s="12">
        <v>106101</v>
      </c>
      <c r="K74" s="12">
        <v>75170</v>
      </c>
      <c r="L74" s="12">
        <v>74049</v>
      </c>
      <c r="M74" s="12">
        <v>59401</v>
      </c>
      <c r="N74" s="12">
        <v>54372</v>
      </c>
      <c r="O74" s="12">
        <v>74091</v>
      </c>
      <c r="P74" s="45">
        <f>IF(D74*E74*F74*G74*H74*I74*J74*K74*L74*M74*N74*O74&gt;0,SUM(D74:O74),0)</f>
        <v>1045838</v>
      </c>
      <c r="Q74" s="45">
        <f>IF(D74*E74*F74&gt;0,SUM(D74:F74),0)</f>
        <v>273239</v>
      </c>
      <c r="R74" s="45">
        <f>IF(G74*H74*I74&gt;0,SUM(G74:I74),0)</f>
        <v>329415</v>
      </c>
      <c r="S74" s="45">
        <f>IF(J74*K74*L74&gt;0,SUM(J74:L74),0)</f>
        <v>255320</v>
      </c>
      <c r="T74" s="45">
        <f>IF(M74*N74*O74&gt;0,SUM(M74:O74),0)</f>
        <v>187864</v>
      </c>
    </row>
    <row r="75" spans="2:20" ht="15" customHeight="1" x14ac:dyDescent="0.15">
      <c r="B75" s="86"/>
      <c r="C75" s="10" t="s">
        <v>68</v>
      </c>
      <c r="D75" s="12">
        <v>76033</v>
      </c>
      <c r="E75" s="12">
        <v>111005</v>
      </c>
      <c r="F75" s="12">
        <v>104708</v>
      </c>
      <c r="G75" s="12">
        <v>101504</v>
      </c>
      <c r="H75" s="12">
        <v>129436</v>
      </c>
      <c r="I75" s="12">
        <v>111378</v>
      </c>
      <c r="J75" s="12">
        <v>105055</v>
      </c>
      <c r="K75" s="77">
        <v>79433</v>
      </c>
      <c r="L75" s="12">
        <v>81752</v>
      </c>
      <c r="M75" s="12">
        <v>68303</v>
      </c>
      <c r="N75" s="12">
        <v>59027</v>
      </c>
      <c r="O75" s="12">
        <v>76057</v>
      </c>
      <c r="P75" s="45">
        <f>IF(D75*E75*F75*G75*H75*I75*J75*K75*L75*M75*N75*O75&gt;0,SUM(D75:O75),0)</f>
        <v>1103691</v>
      </c>
      <c r="Q75" s="45">
        <f>IF(D75*E75*F75&gt;0,SUM(D75:F75),0)</f>
        <v>291746</v>
      </c>
      <c r="R75" s="45">
        <f>IF(G75*H75*I75&gt;0,SUM(G75:I75),0)</f>
        <v>342318</v>
      </c>
      <c r="S75" s="45">
        <f>IF(J75*K75*L75&gt;0,SUM(J75:L75),0)</f>
        <v>266240</v>
      </c>
      <c r="T75" s="45">
        <f>IF(M75*N75*O75&gt;0,SUM(M75:O75),0)</f>
        <v>203387</v>
      </c>
    </row>
    <row r="76" spans="2:20" ht="15" customHeight="1" x14ac:dyDescent="0.15">
      <c r="B76" s="86"/>
      <c r="C76" s="70" t="s">
        <v>69</v>
      </c>
      <c r="D76" s="13">
        <f t="shared" ref="D76:T76" si="7">IF(D75&gt;0,D75/D74," ")</f>
        <v>1.1405919503157769</v>
      </c>
      <c r="E76" s="13">
        <f t="shared" si="7"/>
        <v>1.0277574601646189</v>
      </c>
      <c r="F76" s="13">
        <f t="shared" si="7"/>
        <v>1.0622596909841637</v>
      </c>
      <c r="G76" s="13">
        <f t="shared" si="7"/>
        <v>1.1003024357459539</v>
      </c>
      <c r="H76" s="13">
        <f t="shared" si="7"/>
        <v>1.0088857018145538</v>
      </c>
      <c r="I76" s="13">
        <f t="shared" si="7"/>
        <v>1.0230554432891208</v>
      </c>
      <c r="J76" s="13">
        <f t="shared" si="7"/>
        <v>0.99014146897767219</v>
      </c>
      <c r="K76" s="13">
        <f t="shared" si="7"/>
        <v>1.0567114540375149</v>
      </c>
      <c r="L76" s="13">
        <f t="shared" si="7"/>
        <v>1.1040257127037503</v>
      </c>
      <c r="M76" s="13">
        <f t="shared" si="7"/>
        <v>1.1498627969226107</v>
      </c>
      <c r="N76" s="13">
        <f t="shared" si="7"/>
        <v>1.0856139189288605</v>
      </c>
      <c r="O76" s="13">
        <f t="shared" si="7"/>
        <v>1.0265349367669487</v>
      </c>
      <c r="P76" s="13">
        <f t="shared" si="7"/>
        <v>1.0553173627273058</v>
      </c>
      <c r="Q76" s="13">
        <f t="shared" si="7"/>
        <v>1.0677319123551177</v>
      </c>
      <c r="R76" s="13">
        <f t="shared" si="7"/>
        <v>1.0391694367287465</v>
      </c>
      <c r="S76" s="13">
        <f t="shared" si="7"/>
        <v>1.0427698574338085</v>
      </c>
      <c r="T76" s="13">
        <f t="shared" si="7"/>
        <v>1.0826289230507176</v>
      </c>
    </row>
    <row r="77" spans="2:20" ht="15" customHeight="1" x14ac:dyDescent="0.15">
      <c r="G77" s="22"/>
      <c r="H77" s="22"/>
      <c r="I77" s="22"/>
      <c r="J77" s="22"/>
      <c r="K77" s="22"/>
      <c r="L77" s="22"/>
      <c r="M77" s="22"/>
      <c r="N77" s="22"/>
      <c r="O77" s="22"/>
    </row>
    <row r="78" spans="2:20" ht="15" customHeight="1" x14ac:dyDescent="0.15">
      <c r="B78" s="83" t="s">
        <v>19</v>
      </c>
      <c r="C78" s="10" t="s">
        <v>0</v>
      </c>
      <c r="D78" s="10" t="s">
        <v>1</v>
      </c>
      <c r="E78" s="10" t="s">
        <v>2</v>
      </c>
      <c r="F78" s="10" t="s">
        <v>3</v>
      </c>
      <c r="G78" s="15" t="s">
        <v>4</v>
      </c>
      <c r="H78" s="15" t="s">
        <v>5</v>
      </c>
      <c r="I78" s="15" t="s">
        <v>6</v>
      </c>
      <c r="J78" s="10" t="s">
        <v>7</v>
      </c>
      <c r="K78" s="10" t="s">
        <v>8</v>
      </c>
      <c r="L78" s="10" t="s">
        <v>9</v>
      </c>
      <c r="M78" s="10" t="s">
        <v>10</v>
      </c>
      <c r="N78" s="10" t="s">
        <v>11</v>
      </c>
      <c r="O78" s="10" t="s">
        <v>12</v>
      </c>
      <c r="P78" s="10" t="s">
        <v>42</v>
      </c>
      <c r="Q78" s="10" t="s">
        <v>43</v>
      </c>
      <c r="R78" s="10" t="s">
        <v>44</v>
      </c>
      <c r="S78" s="10" t="s">
        <v>45</v>
      </c>
      <c r="T78" s="10" t="s">
        <v>46</v>
      </c>
    </row>
    <row r="79" spans="2:20" ht="15" customHeight="1" x14ac:dyDescent="0.15">
      <c r="B79" s="84"/>
      <c r="C79" s="20" t="s">
        <v>49</v>
      </c>
      <c r="D79" s="19">
        <v>6398</v>
      </c>
      <c r="E79" s="19">
        <v>10512</v>
      </c>
      <c r="F79" s="19">
        <v>12314</v>
      </c>
      <c r="G79" s="21">
        <v>12497</v>
      </c>
      <c r="H79" s="21">
        <v>19823</v>
      </c>
      <c r="I79" s="21">
        <v>13798</v>
      </c>
      <c r="J79" s="21">
        <v>9407</v>
      </c>
      <c r="K79" s="21">
        <v>6547</v>
      </c>
      <c r="L79" s="21">
        <v>8439</v>
      </c>
      <c r="M79" s="21">
        <v>5036</v>
      </c>
      <c r="N79" s="21">
        <v>6451</v>
      </c>
      <c r="O79" s="21">
        <v>6506</v>
      </c>
      <c r="P79" s="11">
        <f>SUM(D79:O79)</f>
        <v>117728</v>
      </c>
      <c r="Q79" s="11">
        <f>SUM(D79:F79)</f>
        <v>29224</v>
      </c>
      <c r="R79" s="11">
        <f>SUM(G79:I79)</f>
        <v>46118</v>
      </c>
      <c r="S79" s="11">
        <f>SUM(J79:L79)</f>
        <v>24393</v>
      </c>
      <c r="T79" s="11">
        <f>SUM(M79:O79)</f>
        <v>17993</v>
      </c>
    </row>
    <row r="80" spans="2:20" ht="15" customHeight="1" x14ac:dyDescent="0.15">
      <c r="B80" s="84"/>
      <c r="C80" s="10" t="s">
        <v>13</v>
      </c>
      <c r="D80" s="19">
        <v>5444</v>
      </c>
      <c r="E80" s="19">
        <v>9588</v>
      </c>
      <c r="F80" s="19">
        <v>7500</v>
      </c>
      <c r="G80" s="21">
        <v>11002</v>
      </c>
      <c r="H80" s="21">
        <v>16180</v>
      </c>
      <c r="I80" s="21">
        <v>15641</v>
      </c>
      <c r="J80" s="21">
        <v>9488</v>
      </c>
      <c r="K80" s="21">
        <v>7864</v>
      </c>
      <c r="L80" s="21">
        <v>7974</v>
      </c>
      <c r="M80" s="21">
        <v>7103</v>
      </c>
      <c r="N80" s="21">
        <v>6165</v>
      </c>
      <c r="O80" s="21">
        <v>7300</v>
      </c>
      <c r="P80" s="11">
        <f>SUM(D80:O80)</f>
        <v>111249</v>
      </c>
      <c r="Q80" s="11">
        <f>SUM(D80:F80)</f>
        <v>22532</v>
      </c>
      <c r="R80" s="11">
        <f>SUM(G80:I80)</f>
        <v>42823</v>
      </c>
      <c r="S80" s="11">
        <f>SUM(J80:L80)</f>
        <v>25326</v>
      </c>
      <c r="T80" s="11">
        <f>SUM(M80:O80)</f>
        <v>20568</v>
      </c>
    </row>
    <row r="81" spans="2:20" ht="15" customHeight="1" x14ac:dyDescent="0.15">
      <c r="B81" s="84"/>
      <c r="C81" s="10" t="s">
        <v>47</v>
      </c>
      <c r="D81" s="12">
        <v>6055</v>
      </c>
      <c r="E81" s="12">
        <v>12065</v>
      </c>
      <c r="F81" s="12">
        <v>11011</v>
      </c>
      <c r="G81" s="17">
        <v>14744</v>
      </c>
      <c r="H81" s="17">
        <v>17003</v>
      </c>
      <c r="I81" s="17">
        <v>11802</v>
      </c>
      <c r="J81" s="12">
        <v>10416</v>
      </c>
      <c r="K81" s="12">
        <v>6451</v>
      </c>
      <c r="L81" s="12">
        <v>8944</v>
      </c>
      <c r="M81" s="12">
        <v>8579</v>
      </c>
      <c r="N81" s="12">
        <v>6225</v>
      </c>
      <c r="O81" s="12">
        <v>3617</v>
      </c>
      <c r="P81" s="11">
        <f>SUM(D81:O81)</f>
        <v>116912</v>
      </c>
      <c r="Q81" s="11">
        <f>SUM(D81:F81)</f>
        <v>29131</v>
      </c>
      <c r="R81" s="11">
        <f>SUM(G81:I81)</f>
        <v>43549</v>
      </c>
      <c r="S81" s="11">
        <f>SUM(J81:L81)</f>
        <v>25811</v>
      </c>
      <c r="T81" s="11">
        <f>SUM(M81:O81)</f>
        <v>18421</v>
      </c>
    </row>
    <row r="82" spans="2:20" ht="15" customHeight="1" x14ac:dyDescent="0.15">
      <c r="B82" s="84"/>
      <c r="C82" s="10" t="s">
        <v>50</v>
      </c>
      <c r="D82" s="12">
        <v>3485</v>
      </c>
      <c r="E82" s="12">
        <v>9118</v>
      </c>
      <c r="F82" s="12">
        <v>6733</v>
      </c>
      <c r="G82" s="12">
        <v>10468</v>
      </c>
      <c r="H82" s="12">
        <v>16862</v>
      </c>
      <c r="I82" s="12">
        <v>14198</v>
      </c>
      <c r="J82" s="12">
        <v>9463</v>
      </c>
      <c r="K82" s="12">
        <v>6098</v>
      </c>
      <c r="L82" s="12">
        <v>9503</v>
      </c>
      <c r="M82" s="12">
        <v>5867</v>
      </c>
      <c r="N82" s="12">
        <v>6345</v>
      </c>
      <c r="O82" s="12">
        <v>7954</v>
      </c>
      <c r="P82" s="11">
        <f>SUM(D82:O82)</f>
        <v>106094</v>
      </c>
      <c r="Q82" s="11">
        <f>SUM(D82:F82)</f>
        <v>19336</v>
      </c>
      <c r="R82" s="11">
        <f>SUM(G82:I82)</f>
        <v>41528</v>
      </c>
      <c r="S82" s="11">
        <f>SUM(J82:L82)</f>
        <v>25064</v>
      </c>
      <c r="T82" s="11">
        <f>SUM(M82:O82)</f>
        <v>20166</v>
      </c>
    </row>
    <row r="83" spans="2:20" ht="15" customHeight="1" x14ac:dyDescent="0.15">
      <c r="B83" s="84"/>
      <c r="C83" s="10" t="s">
        <v>65</v>
      </c>
      <c r="D83" s="12">
        <v>5513</v>
      </c>
      <c r="E83" s="12">
        <v>9435</v>
      </c>
      <c r="F83" s="12">
        <v>6345</v>
      </c>
      <c r="G83" s="12">
        <v>7959</v>
      </c>
      <c r="H83" s="12">
        <v>12899</v>
      </c>
      <c r="I83" s="12">
        <v>10391</v>
      </c>
      <c r="J83" s="12">
        <v>8739</v>
      </c>
      <c r="K83" s="12">
        <v>5345</v>
      </c>
      <c r="L83" s="12">
        <v>6226</v>
      </c>
      <c r="M83" s="12">
        <v>5420</v>
      </c>
      <c r="N83" s="12">
        <v>5861</v>
      </c>
      <c r="O83" s="12">
        <v>5617</v>
      </c>
      <c r="P83" s="45">
        <f>IF(D83*E83*F83*G83*H83*I83*J83*K83*L83*M83*N83*O83&gt;0,SUM(D83:O83),0)</f>
        <v>89750</v>
      </c>
      <c r="Q83" s="45">
        <f>IF(D83*E83*F83&gt;0,SUM(D83:F83),0)</f>
        <v>21293</v>
      </c>
      <c r="R83" s="45">
        <f>IF(G83*H83*I83&gt;0,SUM(G83:I83),0)</f>
        <v>31249</v>
      </c>
      <c r="S83" s="45">
        <f>IF(J83*K83*L83&gt;0,SUM(J83:L83),0)</f>
        <v>20310</v>
      </c>
      <c r="T83" s="45">
        <f>IF(M83*N83*O83&gt;0,SUM(M83:O83),0)</f>
        <v>16898</v>
      </c>
    </row>
    <row r="84" spans="2:20" ht="15" customHeight="1" x14ac:dyDescent="0.15">
      <c r="B84" s="84"/>
      <c r="C84" s="10" t="s">
        <v>68</v>
      </c>
      <c r="D84" s="12">
        <v>5675</v>
      </c>
      <c r="E84" s="12">
        <v>11064</v>
      </c>
      <c r="F84" s="12">
        <v>9186</v>
      </c>
      <c r="G84" s="12">
        <v>11455</v>
      </c>
      <c r="H84" s="12">
        <v>13355</v>
      </c>
      <c r="I84" s="12">
        <v>10635</v>
      </c>
      <c r="J84" s="12">
        <v>7202</v>
      </c>
      <c r="K84" s="12">
        <v>4979</v>
      </c>
      <c r="L84" s="12">
        <v>6780</v>
      </c>
      <c r="M84" s="12">
        <v>4788</v>
      </c>
      <c r="N84" s="12">
        <v>5086</v>
      </c>
      <c r="O84" s="12">
        <v>5404</v>
      </c>
      <c r="P84" s="45">
        <f>IF(D84*E84*F84*G84*H84*I84*J84*K84*L84*M84*N84*O84&gt;0,SUM(D84:O84),0)</f>
        <v>95609</v>
      </c>
      <c r="Q84" s="45">
        <f>IF(D84*E84*F84&gt;0,SUM(D84:F84),0)</f>
        <v>25925</v>
      </c>
      <c r="R84" s="45">
        <f>IF(G84*H84*I84&gt;0,SUM(G84:I84),0)</f>
        <v>35445</v>
      </c>
      <c r="S84" s="45">
        <f>IF(J84*K84*L84&gt;0,SUM(J84:L84),0)</f>
        <v>18961</v>
      </c>
      <c r="T84" s="45">
        <f>IF(M84*N84*O84&gt;0,SUM(M84:O84),0)</f>
        <v>15278</v>
      </c>
    </row>
    <row r="85" spans="2:20" ht="15" customHeight="1" x14ac:dyDescent="0.15">
      <c r="B85" s="85"/>
      <c r="C85" s="70" t="s">
        <v>69</v>
      </c>
      <c r="D85" s="13">
        <f t="shared" ref="D85:T85" si="8">IF(D84&gt;0,D84/D83," ")</f>
        <v>1.0293850897877743</v>
      </c>
      <c r="E85" s="13">
        <f t="shared" si="8"/>
        <v>1.1726550079491256</v>
      </c>
      <c r="F85" s="13">
        <f t="shared" si="8"/>
        <v>1.4477541371158393</v>
      </c>
      <c r="G85" s="13">
        <f t="shared" si="8"/>
        <v>1.4392511622063073</v>
      </c>
      <c r="H85" s="13">
        <f t="shared" si="8"/>
        <v>1.0353515776416777</v>
      </c>
      <c r="I85" s="13">
        <f t="shared" si="8"/>
        <v>1.0234818593013184</v>
      </c>
      <c r="J85" s="13">
        <f t="shared" si="8"/>
        <v>0.824121753060991</v>
      </c>
      <c r="K85" s="13">
        <f t="shared" si="8"/>
        <v>0.93152478952291862</v>
      </c>
      <c r="L85" s="13">
        <f t="shared" si="8"/>
        <v>1.0889816896884035</v>
      </c>
      <c r="M85" s="13">
        <f t="shared" si="8"/>
        <v>0.88339483394833951</v>
      </c>
      <c r="N85" s="13">
        <f t="shared" si="8"/>
        <v>0.86777000511858049</v>
      </c>
      <c r="O85" s="13">
        <f t="shared" si="8"/>
        <v>0.962079401815916</v>
      </c>
      <c r="P85" s="13">
        <f t="shared" si="8"/>
        <v>1.0652813370473537</v>
      </c>
      <c r="Q85" s="13">
        <f t="shared" si="8"/>
        <v>1.2175362795284836</v>
      </c>
      <c r="R85" s="13">
        <f t="shared" si="8"/>
        <v>1.134276296841499</v>
      </c>
      <c r="S85" s="13">
        <f t="shared" si="8"/>
        <v>0.93357951747907431</v>
      </c>
      <c r="T85" s="13">
        <f t="shared" si="8"/>
        <v>0.90413066635104744</v>
      </c>
    </row>
    <row r="86" spans="2:20" ht="15" customHeight="1" x14ac:dyDescent="0.15">
      <c r="G86" s="22"/>
      <c r="H86" s="22"/>
      <c r="I86" s="22"/>
      <c r="J86" s="22"/>
      <c r="K86" s="22"/>
      <c r="L86" s="22"/>
      <c r="M86" s="22"/>
      <c r="N86" s="22"/>
      <c r="O86" s="22"/>
    </row>
    <row r="87" spans="2:20" ht="15" customHeight="1" x14ac:dyDescent="0.15">
      <c r="B87" s="83" t="s">
        <v>20</v>
      </c>
      <c r="C87" s="10" t="s">
        <v>0</v>
      </c>
      <c r="D87" s="10" t="s">
        <v>1</v>
      </c>
      <c r="E87" s="10" t="s">
        <v>2</v>
      </c>
      <c r="F87" s="10" t="s">
        <v>3</v>
      </c>
      <c r="G87" s="15" t="s">
        <v>4</v>
      </c>
      <c r="H87" s="15" t="s">
        <v>5</v>
      </c>
      <c r="I87" s="15" t="s">
        <v>6</v>
      </c>
      <c r="J87" s="10" t="s">
        <v>7</v>
      </c>
      <c r="K87" s="10" t="s">
        <v>8</v>
      </c>
      <c r="L87" s="10" t="s">
        <v>9</v>
      </c>
      <c r="M87" s="10" t="s">
        <v>10</v>
      </c>
      <c r="N87" s="10" t="s">
        <v>11</v>
      </c>
      <c r="O87" s="10" t="s">
        <v>12</v>
      </c>
      <c r="P87" s="10" t="s">
        <v>42</v>
      </c>
      <c r="Q87" s="10" t="s">
        <v>43</v>
      </c>
      <c r="R87" s="10" t="s">
        <v>44</v>
      </c>
      <c r="S87" s="10" t="s">
        <v>45</v>
      </c>
      <c r="T87" s="10" t="s">
        <v>46</v>
      </c>
    </row>
    <row r="88" spans="2:20" ht="15" customHeight="1" x14ac:dyDescent="0.15">
      <c r="B88" s="84"/>
      <c r="C88" s="20" t="s">
        <v>49</v>
      </c>
      <c r="D88" s="19">
        <v>2870</v>
      </c>
      <c r="E88" s="19">
        <v>5173</v>
      </c>
      <c r="F88" s="19">
        <v>5778</v>
      </c>
      <c r="G88" s="21">
        <v>6047</v>
      </c>
      <c r="H88" s="21">
        <v>9435</v>
      </c>
      <c r="I88" s="21">
        <v>9067</v>
      </c>
      <c r="J88" s="21">
        <v>4751</v>
      </c>
      <c r="K88" s="21">
        <v>2197</v>
      </c>
      <c r="L88" s="21">
        <v>2494</v>
      </c>
      <c r="M88" s="21">
        <v>1270</v>
      </c>
      <c r="N88" s="21">
        <v>1656</v>
      </c>
      <c r="O88" s="21">
        <v>2499</v>
      </c>
      <c r="P88" s="11">
        <f>SUM(D88:O88)</f>
        <v>53237</v>
      </c>
      <c r="Q88" s="11">
        <f>SUM(D88:F88)</f>
        <v>13821</v>
      </c>
      <c r="R88" s="11">
        <f>SUM(G88:I88)</f>
        <v>24549</v>
      </c>
      <c r="S88" s="11">
        <f>SUM(J88:L88)</f>
        <v>9442</v>
      </c>
      <c r="T88" s="11">
        <f>SUM(M88:O88)</f>
        <v>5425</v>
      </c>
    </row>
    <row r="89" spans="2:20" ht="15" customHeight="1" x14ac:dyDescent="0.15">
      <c r="B89" s="84"/>
      <c r="C89" s="10" t="s">
        <v>13</v>
      </c>
      <c r="D89" s="19">
        <v>2131</v>
      </c>
      <c r="E89" s="19">
        <v>5972</v>
      </c>
      <c r="F89" s="19">
        <v>4632</v>
      </c>
      <c r="G89" s="21">
        <v>5932</v>
      </c>
      <c r="H89" s="21">
        <v>8862</v>
      </c>
      <c r="I89" s="21">
        <v>8461</v>
      </c>
      <c r="J89" s="21">
        <v>4362</v>
      </c>
      <c r="K89" s="21">
        <v>2589</v>
      </c>
      <c r="L89" s="21">
        <v>1995</v>
      </c>
      <c r="M89" s="21">
        <v>1361</v>
      </c>
      <c r="N89" s="21">
        <v>1792</v>
      </c>
      <c r="O89" s="21">
        <v>2033</v>
      </c>
      <c r="P89" s="11">
        <f>SUM(D89:O89)</f>
        <v>50122</v>
      </c>
      <c r="Q89" s="11">
        <f>SUM(D89:F89)</f>
        <v>12735</v>
      </c>
      <c r="R89" s="11">
        <f>SUM(G89:I89)</f>
        <v>23255</v>
      </c>
      <c r="S89" s="11">
        <f>SUM(J89:L89)</f>
        <v>8946</v>
      </c>
      <c r="T89" s="11">
        <f>SUM(M89:O89)</f>
        <v>5186</v>
      </c>
    </row>
    <row r="90" spans="2:20" ht="15" customHeight="1" x14ac:dyDescent="0.15">
      <c r="B90" s="84"/>
      <c r="C90" s="10" t="s">
        <v>47</v>
      </c>
      <c r="D90" s="12">
        <v>2237</v>
      </c>
      <c r="E90" s="12">
        <v>4971</v>
      </c>
      <c r="F90" s="12">
        <v>5421</v>
      </c>
      <c r="G90" s="17">
        <v>6329</v>
      </c>
      <c r="H90" s="17">
        <v>9362</v>
      </c>
      <c r="I90" s="17">
        <v>7548</v>
      </c>
      <c r="J90" s="12">
        <v>4206</v>
      </c>
      <c r="K90" s="12">
        <v>2188</v>
      </c>
      <c r="L90" s="12">
        <v>1987</v>
      </c>
      <c r="M90" s="12">
        <v>1722</v>
      </c>
      <c r="N90" s="12">
        <v>2234</v>
      </c>
      <c r="O90" s="12">
        <v>1481</v>
      </c>
      <c r="P90" s="11">
        <f>SUM(D90:O90)</f>
        <v>49686</v>
      </c>
      <c r="Q90" s="11">
        <f>SUM(D90:F90)</f>
        <v>12629</v>
      </c>
      <c r="R90" s="11">
        <f>SUM(G90:I90)</f>
        <v>23239</v>
      </c>
      <c r="S90" s="11">
        <f>SUM(J90:L90)</f>
        <v>8381</v>
      </c>
      <c r="T90" s="11">
        <f>SUM(M90:O90)</f>
        <v>5437</v>
      </c>
    </row>
    <row r="91" spans="2:20" ht="15" customHeight="1" x14ac:dyDescent="0.15">
      <c r="B91" s="84"/>
      <c r="C91" s="10" t="s">
        <v>50</v>
      </c>
      <c r="D91" s="12">
        <v>1943</v>
      </c>
      <c r="E91" s="12">
        <v>4776</v>
      </c>
      <c r="F91" s="12">
        <v>4739</v>
      </c>
      <c r="G91" s="12">
        <v>6275</v>
      </c>
      <c r="H91" s="12">
        <v>10568</v>
      </c>
      <c r="I91" s="12">
        <v>7845</v>
      </c>
      <c r="J91" s="12">
        <v>4696</v>
      </c>
      <c r="K91" s="12">
        <v>2509</v>
      </c>
      <c r="L91" s="12">
        <v>2940</v>
      </c>
      <c r="M91" s="12">
        <v>1470</v>
      </c>
      <c r="N91" s="12">
        <v>1840</v>
      </c>
      <c r="O91" s="12">
        <v>2526</v>
      </c>
      <c r="P91" s="11">
        <f>SUM(D91:O91)</f>
        <v>52127</v>
      </c>
      <c r="Q91" s="11">
        <f>SUM(D91:F91)</f>
        <v>11458</v>
      </c>
      <c r="R91" s="11">
        <f>SUM(G91:I91)</f>
        <v>24688</v>
      </c>
      <c r="S91" s="11">
        <f>SUM(J91:L91)</f>
        <v>10145</v>
      </c>
      <c r="T91" s="11">
        <f>SUM(M91:O91)</f>
        <v>5836</v>
      </c>
    </row>
    <row r="92" spans="2:20" ht="15" customHeight="1" x14ac:dyDescent="0.15">
      <c r="B92" s="84"/>
      <c r="C92" s="10" t="s">
        <v>65</v>
      </c>
      <c r="D92" s="12">
        <v>3635</v>
      </c>
      <c r="E92" s="12">
        <v>6887</v>
      </c>
      <c r="F92" s="12">
        <v>6495</v>
      </c>
      <c r="G92" s="12">
        <v>8680</v>
      </c>
      <c r="H92" s="12">
        <v>15557</v>
      </c>
      <c r="I92" s="12">
        <v>11696</v>
      </c>
      <c r="J92" s="12">
        <v>8305</v>
      </c>
      <c r="K92" s="12">
        <v>3809</v>
      </c>
      <c r="L92" s="12">
        <v>2839</v>
      </c>
      <c r="M92" s="12">
        <v>1486</v>
      </c>
      <c r="N92" s="12">
        <v>1858</v>
      </c>
      <c r="O92" s="12">
        <v>2614</v>
      </c>
      <c r="P92" s="45">
        <f>IF(D92*E92*F92*G92*H92*I92*J92*K92*L92*M92*N92*O92&gt;0,SUM(D92:O92),0)</f>
        <v>73861</v>
      </c>
      <c r="Q92" s="45">
        <f>IF(D92*E92*F92&gt;0,SUM(D92:F92),0)</f>
        <v>17017</v>
      </c>
      <c r="R92" s="45">
        <f>IF(G92*H92*I92&gt;0,SUM(G92:I92),0)</f>
        <v>35933</v>
      </c>
      <c r="S92" s="45">
        <f>IF(J92*K92*L92&gt;0,SUM(J92:L92),0)</f>
        <v>14953</v>
      </c>
      <c r="T92" s="45">
        <f>IF(M92*N92*O92&gt;0,SUM(M92:O92),0)</f>
        <v>5958</v>
      </c>
    </row>
    <row r="93" spans="2:20" ht="15" customHeight="1" x14ac:dyDescent="0.15">
      <c r="B93" s="84"/>
      <c r="C93" s="10" t="s">
        <v>68</v>
      </c>
      <c r="D93" s="12">
        <v>3353</v>
      </c>
      <c r="E93" s="12">
        <v>7136</v>
      </c>
      <c r="F93" s="12">
        <v>7966</v>
      </c>
      <c r="G93" s="12">
        <v>7818</v>
      </c>
      <c r="H93" s="12">
        <v>11656</v>
      </c>
      <c r="I93" s="12">
        <v>10716</v>
      </c>
      <c r="J93" s="12">
        <v>7545</v>
      </c>
      <c r="K93" s="12">
        <v>2906</v>
      </c>
      <c r="L93" s="12">
        <v>2821</v>
      </c>
      <c r="M93" s="12">
        <v>1627</v>
      </c>
      <c r="N93" s="12">
        <v>2012</v>
      </c>
      <c r="O93" s="12">
        <v>2771</v>
      </c>
      <c r="P93" s="45">
        <f>IF(D93*E93*F93*G93*H93*I93*J93*K93*L93*M93*N93*O93&gt;0,SUM(D93:O93),0)</f>
        <v>68327</v>
      </c>
      <c r="Q93" s="45">
        <f>IF(D93*E93*F93&gt;0,SUM(D93:F93),0)</f>
        <v>18455</v>
      </c>
      <c r="R93" s="45">
        <f>IF(G93*H93*I93&gt;0,SUM(G93:I93),0)</f>
        <v>30190</v>
      </c>
      <c r="S93" s="45">
        <f>IF(J93*K93*L93&gt;0,SUM(J93:L93),0)</f>
        <v>13272</v>
      </c>
      <c r="T93" s="45">
        <f>IF(M93*N93*O93&gt;0,SUM(M93:O93),0)</f>
        <v>6410</v>
      </c>
    </row>
    <row r="94" spans="2:20" ht="15" customHeight="1" x14ac:dyDescent="0.15">
      <c r="B94" s="85"/>
      <c r="C94" s="70" t="s">
        <v>69</v>
      </c>
      <c r="D94" s="13">
        <f t="shared" ref="D94:T94" si="9">IF(D93&gt;0,D93/D92," ")</f>
        <v>0.92242090784044017</v>
      </c>
      <c r="E94" s="13">
        <f t="shared" si="9"/>
        <v>1.0361550747785684</v>
      </c>
      <c r="F94" s="13">
        <f t="shared" si="9"/>
        <v>1.2264819091608929</v>
      </c>
      <c r="G94" s="13">
        <f t="shared" si="9"/>
        <v>0.90069124423963132</v>
      </c>
      <c r="H94" s="13">
        <f t="shared" si="9"/>
        <v>0.74924471299093653</v>
      </c>
      <c r="I94" s="13">
        <f t="shared" si="9"/>
        <v>0.91621067031463743</v>
      </c>
      <c r="J94" s="13">
        <f t="shared" si="9"/>
        <v>0.90848886213124624</v>
      </c>
      <c r="K94" s="13">
        <f t="shared" si="9"/>
        <v>0.76292990286164353</v>
      </c>
      <c r="L94" s="13">
        <f t="shared" si="9"/>
        <v>0.99365973934483975</v>
      </c>
      <c r="M94" s="13">
        <f t="shared" si="9"/>
        <v>1.094885598923284</v>
      </c>
      <c r="N94" s="13">
        <f t="shared" si="9"/>
        <v>1.0828848223896663</v>
      </c>
      <c r="O94" s="13">
        <f t="shared" si="9"/>
        <v>1.060061208875287</v>
      </c>
      <c r="P94" s="13">
        <f t="shared" si="9"/>
        <v>0.92507547961711867</v>
      </c>
      <c r="Q94" s="13">
        <f t="shared" si="9"/>
        <v>1.0845037315625552</v>
      </c>
      <c r="R94" s="13">
        <f t="shared" si="9"/>
        <v>0.84017476971029414</v>
      </c>
      <c r="S94" s="13">
        <f t="shared" si="9"/>
        <v>0.8875810874072092</v>
      </c>
      <c r="T94" s="13">
        <f t="shared" si="9"/>
        <v>1.0758643840214837</v>
      </c>
    </row>
    <row r="95" spans="2:20" ht="15" customHeight="1" x14ac:dyDescent="0.15"/>
    <row r="96" spans="2:20" ht="15" customHeight="1" x14ac:dyDescent="0.15">
      <c r="B96" s="83" t="s">
        <v>21</v>
      </c>
      <c r="C96" s="10" t="s">
        <v>0</v>
      </c>
      <c r="D96" s="10" t="s">
        <v>1</v>
      </c>
      <c r="E96" s="10" t="s">
        <v>2</v>
      </c>
      <c r="F96" s="10" t="s">
        <v>3</v>
      </c>
      <c r="G96" s="10" t="s">
        <v>4</v>
      </c>
      <c r="H96" s="10" t="s">
        <v>5</v>
      </c>
      <c r="I96" s="10" t="s">
        <v>6</v>
      </c>
      <c r="J96" s="10" t="s">
        <v>7</v>
      </c>
      <c r="K96" s="10" t="s">
        <v>8</v>
      </c>
      <c r="L96" s="10" t="s">
        <v>9</v>
      </c>
      <c r="M96" s="10" t="s">
        <v>10</v>
      </c>
      <c r="N96" s="10" t="s">
        <v>11</v>
      </c>
      <c r="O96" s="10" t="s">
        <v>12</v>
      </c>
      <c r="P96" s="10" t="s">
        <v>42</v>
      </c>
      <c r="Q96" s="10" t="s">
        <v>43</v>
      </c>
      <c r="R96" s="10" t="s">
        <v>44</v>
      </c>
      <c r="S96" s="10" t="s">
        <v>45</v>
      </c>
      <c r="T96" s="10" t="s">
        <v>46</v>
      </c>
    </row>
    <row r="97" spans="2:20" ht="15" customHeight="1" x14ac:dyDescent="0.15">
      <c r="B97" s="84"/>
      <c r="C97" s="20" t="s">
        <v>49</v>
      </c>
      <c r="D97" s="11">
        <v>928</v>
      </c>
      <c r="E97" s="11">
        <v>3218</v>
      </c>
      <c r="F97" s="11">
        <v>2751</v>
      </c>
      <c r="G97" s="11">
        <v>2144</v>
      </c>
      <c r="H97" s="11">
        <v>3031</v>
      </c>
      <c r="I97" s="11">
        <v>3640</v>
      </c>
      <c r="J97" s="11">
        <v>2469</v>
      </c>
      <c r="K97" s="11">
        <v>834</v>
      </c>
      <c r="L97" s="11">
        <v>253</v>
      </c>
      <c r="M97" s="11">
        <v>27</v>
      </c>
      <c r="N97" s="11">
        <v>356</v>
      </c>
      <c r="O97" s="11">
        <v>326</v>
      </c>
      <c r="P97" s="11">
        <f>SUM(D97:O97)</f>
        <v>19977</v>
      </c>
      <c r="Q97" s="11">
        <f>SUM(D97:F97)</f>
        <v>6897</v>
      </c>
      <c r="R97" s="11">
        <f>SUM(G97:I97)</f>
        <v>8815</v>
      </c>
      <c r="S97" s="11">
        <f>SUM(J97:L97)</f>
        <v>3556</v>
      </c>
      <c r="T97" s="11">
        <f>SUM(M97:O97)</f>
        <v>709</v>
      </c>
    </row>
    <row r="98" spans="2:20" ht="15" customHeight="1" x14ac:dyDescent="0.15">
      <c r="B98" s="84"/>
      <c r="C98" s="10" t="s">
        <v>13</v>
      </c>
      <c r="D98" s="11">
        <v>797</v>
      </c>
      <c r="E98" s="11">
        <v>2722</v>
      </c>
      <c r="F98" s="11">
        <v>2160</v>
      </c>
      <c r="G98" s="11">
        <v>2241</v>
      </c>
      <c r="H98" s="11">
        <v>2569</v>
      </c>
      <c r="I98" s="11">
        <v>2761</v>
      </c>
      <c r="J98" s="11">
        <v>1967</v>
      </c>
      <c r="K98" s="11">
        <v>782</v>
      </c>
      <c r="L98" s="11">
        <v>91</v>
      </c>
      <c r="M98" s="11">
        <v>112</v>
      </c>
      <c r="N98" s="11">
        <v>431</v>
      </c>
      <c r="O98" s="11">
        <v>539</v>
      </c>
      <c r="P98" s="11">
        <f>SUM(D98:O98)</f>
        <v>17172</v>
      </c>
      <c r="Q98" s="11">
        <f>SUM(D98:F98)</f>
        <v>5679</v>
      </c>
      <c r="R98" s="11">
        <f>SUM(G98:I98)</f>
        <v>7571</v>
      </c>
      <c r="S98" s="11">
        <f>SUM(J98:L98)</f>
        <v>2840</v>
      </c>
      <c r="T98" s="11">
        <f>SUM(M98:O98)</f>
        <v>1082</v>
      </c>
    </row>
    <row r="99" spans="2:20" ht="15" customHeight="1" x14ac:dyDescent="0.15">
      <c r="B99" s="84"/>
      <c r="C99" s="10" t="s">
        <v>47</v>
      </c>
      <c r="D99" s="12">
        <v>2116</v>
      </c>
      <c r="E99" s="12">
        <v>5064</v>
      </c>
      <c r="F99" s="12">
        <v>2673</v>
      </c>
      <c r="G99" s="12">
        <v>2577</v>
      </c>
      <c r="H99" s="12">
        <v>2999</v>
      </c>
      <c r="I99" s="12">
        <v>2275</v>
      </c>
      <c r="J99" s="12">
        <v>2400</v>
      </c>
      <c r="K99" s="12">
        <v>543</v>
      </c>
      <c r="L99" s="12">
        <v>123</v>
      </c>
      <c r="M99" s="12">
        <v>433</v>
      </c>
      <c r="N99" s="12">
        <v>316</v>
      </c>
      <c r="O99" s="12">
        <v>178</v>
      </c>
      <c r="P99" s="11">
        <f>SUM(D99:O99)</f>
        <v>21697</v>
      </c>
      <c r="Q99" s="11">
        <f>SUM(D99:F99)</f>
        <v>9853</v>
      </c>
      <c r="R99" s="11">
        <f>SUM(G99:I99)</f>
        <v>7851</v>
      </c>
      <c r="S99" s="11">
        <f>SUM(J99:L99)</f>
        <v>3066</v>
      </c>
      <c r="T99" s="11">
        <f>SUM(M99:O99)</f>
        <v>927</v>
      </c>
    </row>
    <row r="100" spans="2:20" ht="15" customHeight="1" x14ac:dyDescent="0.15">
      <c r="B100" s="84"/>
      <c r="C100" s="10" t="s">
        <v>50</v>
      </c>
      <c r="D100" s="12">
        <v>766</v>
      </c>
      <c r="E100" s="12">
        <v>3432</v>
      </c>
      <c r="F100" s="12">
        <v>2261</v>
      </c>
      <c r="G100" s="12">
        <v>1957</v>
      </c>
      <c r="H100" s="12">
        <v>2433</v>
      </c>
      <c r="I100" s="12">
        <v>2751</v>
      </c>
      <c r="J100" s="12">
        <v>1989</v>
      </c>
      <c r="K100" s="12">
        <v>555</v>
      </c>
      <c r="L100" s="12">
        <v>380</v>
      </c>
      <c r="M100" s="12">
        <v>30</v>
      </c>
      <c r="N100" s="12">
        <v>150</v>
      </c>
      <c r="O100" s="12">
        <v>194</v>
      </c>
      <c r="P100" s="11">
        <f>SUM(D100:O100)</f>
        <v>16898</v>
      </c>
      <c r="Q100" s="11">
        <f>SUM(D100:F100)</f>
        <v>6459</v>
      </c>
      <c r="R100" s="11">
        <f>SUM(G100:I100)</f>
        <v>7141</v>
      </c>
      <c r="S100" s="11">
        <f>SUM(J100:L100)</f>
        <v>2924</v>
      </c>
      <c r="T100" s="11">
        <f>SUM(M100:O100)</f>
        <v>374</v>
      </c>
    </row>
    <row r="101" spans="2:20" ht="15" customHeight="1" x14ac:dyDescent="0.15">
      <c r="B101" s="84"/>
      <c r="C101" s="10" t="s">
        <v>65</v>
      </c>
      <c r="D101" s="12">
        <v>699</v>
      </c>
      <c r="E101" s="12">
        <v>3905</v>
      </c>
      <c r="F101" s="12">
        <v>1904</v>
      </c>
      <c r="G101" s="12">
        <v>1821</v>
      </c>
      <c r="H101" s="12">
        <v>2474</v>
      </c>
      <c r="I101" s="12">
        <v>2456</v>
      </c>
      <c r="J101" s="12">
        <v>1952</v>
      </c>
      <c r="K101" s="12">
        <v>711</v>
      </c>
      <c r="L101" s="12">
        <v>67</v>
      </c>
      <c r="M101" s="12">
        <v>73</v>
      </c>
      <c r="N101" s="12">
        <v>147</v>
      </c>
      <c r="O101" s="12">
        <v>268</v>
      </c>
      <c r="P101" s="45">
        <f>IF(D101*E101*F101*G101*H101*I101*J101*K101*L101*M101*N101*O101&gt;0,SUM(D101:O101),0)</f>
        <v>16477</v>
      </c>
      <c r="Q101" s="45">
        <f>IF(D101*E101*F101&gt;0,SUM(D101:F101),0)</f>
        <v>6508</v>
      </c>
      <c r="R101" s="45">
        <f>IF(G101*H101*I101&gt;0,SUM(G101:I101),0)</f>
        <v>6751</v>
      </c>
      <c r="S101" s="45">
        <f>IF(J101*K101*L101&gt;0,SUM(J101:L101),0)</f>
        <v>2730</v>
      </c>
      <c r="T101" s="45">
        <f>IF(M101*N101*O101&gt;0,SUM(M101:O101),0)</f>
        <v>488</v>
      </c>
    </row>
    <row r="102" spans="2:20" ht="15" customHeight="1" x14ac:dyDescent="0.15">
      <c r="B102" s="84"/>
      <c r="C102" s="10" t="s">
        <v>68</v>
      </c>
      <c r="D102" s="12">
        <v>1166</v>
      </c>
      <c r="E102" s="12">
        <v>3370</v>
      </c>
      <c r="F102" s="12">
        <v>1675</v>
      </c>
      <c r="G102" s="12">
        <v>1658</v>
      </c>
      <c r="H102" s="12">
        <v>2812</v>
      </c>
      <c r="I102" s="12">
        <v>2403</v>
      </c>
      <c r="J102" s="12">
        <v>1854</v>
      </c>
      <c r="K102" s="12">
        <v>625</v>
      </c>
      <c r="L102" s="12">
        <v>118</v>
      </c>
      <c r="M102" s="12">
        <v>136</v>
      </c>
      <c r="N102" s="12">
        <v>166</v>
      </c>
      <c r="O102" s="12">
        <v>243</v>
      </c>
      <c r="P102" s="45">
        <f>IF(D102*E102*F102*G102*H102*I102*J102*K102*L102*M102*N102*O102&gt;0,SUM(D102:O102),0)</f>
        <v>16226</v>
      </c>
      <c r="Q102" s="45">
        <f>IF(D102*E102*F102&gt;0,SUM(D102:F102),0)</f>
        <v>6211</v>
      </c>
      <c r="R102" s="45">
        <f>IF(G102*H102*I102&gt;0,SUM(G102:I102),0)</f>
        <v>6873</v>
      </c>
      <c r="S102" s="45">
        <f>IF(J102*K102*L102&gt;0,SUM(J102:L102),0)</f>
        <v>2597</v>
      </c>
      <c r="T102" s="45">
        <f>IF(M102*N102*O102&gt;0,SUM(M102:O102),0)</f>
        <v>545</v>
      </c>
    </row>
    <row r="103" spans="2:20" ht="15" customHeight="1" x14ac:dyDescent="0.15">
      <c r="B103" s="85"/>
      <c r="C103" s="70" t="s">
        <v>69</v>
      </c>
      <c r="D103" s="13">
        <f t="shared" ref="D103:T103" si="10">IF(D102&gt;0,D102/D101," ")</f>
        <v>1.6680972818311874</v>
      </c>
      <c r="E103" s="13">
        <f t="shared" si="10"/>
        <v>0.86299615877080671</v>
      </c>
      <c r="F103" s="13">
        <f t="shared" si="10"/>
        <v>0.8797268907563025</v>
      </c>
      <c r="G103" s="13">
        <f t="shared" si="10"/>
        <v>0.91048874244920375</v>
      </c>
      <c r="H103" s="13">
        <f t="shared" si="10"/>
        <v>1.1366208569118836</v>
      </c>
      <c r="I103" s="13">
        <f t="shared" si="10"/>
        <v>0.97842019543973946</v>
      </c>
      <c r="J103" s="13">
        <f t="shared" si="10"/>
        <v>0.94979508196721307</v>
      </c>
      <c r="K103" s="13">
        <f t="shared" si="10"/>
        <v>0.8790436005625879</v>
      </c>
      <c r="L103" s="13">
        <f t="shared" si="10"/>
        <v>1.7611940298507462</v>
      </c>
      <c r="M103" s="13">
        <f t="shared" si="10"/>
        <v>1.8630136986301369</v>
      </c>
      <c r="N103" s="13">
        <f t="shared" si="10"/>
        <v>1.129251700680272</v>
      </c>
      <c r="O103" s="13">
        <f t="shared" si="10"/>
        <v>0.90671641791044777</v>
      </c>
      <c r="P103" s="13">
        <f t="shared" si="10"/>
        <v>0.98476664441342476</v>
      </c>
      <c r="Q103" s="13">
        <f t="shared" si="10"/>
        <v>0.95436385986478178</v>
      </c>
      <c r="R103" s="13">
        <f t="shared" si="10"/>
        <v>1.0180713968300992</v>
      </c>
      <c r="S103" s="13">
        <f t="shared" si="10"/>
        <v>0.95128205128205123</v>
      </c>
      <c r="T103" s="13">
        <f t="shared" si="10"/>
        <v>1.1168032786885247</v>
      </c>
    </row>
    <row r="104" spans="2:20" ht="10.5" customHeight="1" x14ac:dyDescent="0.15">
      <c r="B104" s="3"/>
      <c r="C104" s="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2:20" ht="15" customHeight="1" x14ac:dyDescent="0.15">
      <c r="B105" s="1" t="s">
        <v>33</v>
      </c>
    </row>
    <row r="106" spans="2:20" ht="15" customHeight="1" x14ac:dyDescent="0.15">
      <c r="B106" s="83" t="s">
        <v>22</v>
      </c>
      <c r="C106" s="10" t="s">
        <v>0</v>
      </c>
      <c r="D106" s="10" t="s">
        <v>1</v>
      </c>
      <c r="E106" s="10" t="s">
        <v>2</v>
      </c>
      <c r="F106" s="10" t="s">
        <v>3</v>
      </c>
      <c r="G106" s="10" t="s">
        <v>4</v>
      </c>
      <c r="H106" s="10" t="s">
        <v>5</v>
      </c>
      <c r="I106" s="10" t="s">
        <v>6</v>
      </c>
      <c r="J106" s="10" t="s">
        <v>7</v>
      </c>
      <c r="K106" s="10" t="s">
        <v>8</v>
      </c>
      <c r="L106" s="10" t="s">
        <v>9</v>
      </c>
      <c r="M106" s="10" t="s">
        <v>10</v>
      </c>
      <c r="N106" s="10" t="s">
        <v>11</v>
      </c>
      <c r="O106" s="10" t="s">
        <v>12</v>
      </c>
      <c r="P106" s="10" t="s">
        <v>42</v>
      </c>
      <c r="Q106" s="10" t="s">
        <v>43</v>
      </c>
      <c r="R106" s="10" t="s">
        <v>44</v>
      </c>
      <c r="S106" s="10" t="s">
        <v>45</v>
      </c>
      <c r="T106" s="10" t="s">
        <v>46</v>
      </c>
    </row>
    <row r="107" spans="2:20" ht="15" customHeight="1" x14ac:dyDescent="0.15">
      <c r="B107" s="84"/>
      <c r="C107" s="20" t="s">
        <v>49</v>
      </c>
      <c r="D107" s="19">
        <v>75008</v>
      </c>
      <c r="E107" s="19">
        <v>286021</v>
      </c>
      <c r="F107" s="19">
        <v>278440</v>
      </c>
      <c r="G107" s="23">
        <v>359445</v>
      </c>
      <c r="H107" s="23">
        <v>522389</v>
      </c>
      <c r="I107" s="23">
        <v>370332</v>
      </c>
      <c r="J107" s="23">
        <v>221833</v>
      </c>
      <c r="K107" s="23">
        <v>141021</v>
      </c>
      <c r="L107" s="23">
        <v>89024</v>
      </c>
      <c r="M107" s="23">
        <v>104925</v>
      </c>
      <c r="N107" s="23">
        <v>151663</v>
      </c>
      <c r="O107" s="23">
        <v>169109</v>
      </c>
      <c r="P107" s="11">
        <f>SUM(D107:O107)</f>
        <v>2769210</v>
      </c>
      <c r="Q107" s="11">
        <f>SUM(D107:F107)</f>
        <v>639469</v>
      </c>
      <c r="R107" s="11">
        <f>SUM(G107:I107)</f>
        <v>1252166</v>
      </c>
      <c r="S107" s="11">
        <f>SUM(J107:L107)</f>
        <v>451878</v>
      </c>
      <c r="T107" s="11">
        <f>SUM(M107:O107)</f>
        <v>425697</v>
      </c>
    </row>
    <row r="108" spans="2:20" ht="15" customHeight="1" x14ac:dyDescent="0.15">
      <c r="B108" s="84"/>
      <c r="C108" s="10" t="s">
        <v>13</v>
      </c>
      <c r="D108" s="19">
        <v>53891</v>
      </c>
      <c r="E108" s="19">
        <v>281903</v>
      </c>
      <c r="F108" s="19">
        <v>253904</v>
      </c>
      <c r="G108" s="23">
        <v>311812</v>
      </c>
      <c r="H108" s="23">
        <v>453345</v>
      </c>
      <c r="I108" s="23">
        <v>376524</v>
      </c>
      <c r="J108" s="23">
        <v>164853</v>
      </c>
      <c r="K108" s="23">
        <v>107736</v>
      </c>
      <c r="L108" s="23">
        <v>80054</v>
      </c>
      <c r="M108" s="23">
        <v>89190</v>
      </c>
      <c r="N108" s="23">
        <v>152610</v>
      </c>
      <c r="O108" s="23">
        <v>137452</v>
      </c>
      <c r="P108" s="11">
        <f>SUM(D108:O108)</f>
        <v>2463274</v>
      </c>
      <c r="Q108" s="11">
        <f>SUM(D108:F108)</f>
        <v>589698</v>
      </c>
      <c r="R108" s="11">
        <f>SUM(G108:I108)</f>
        <v>1141681</v>
      </c>
      <c r="S108" s="11">
        <f>SUM(J108:L108)</f>
        <v>352643</v>
      </c>
      <c r="T108" s="11">
        <f>SUM(M108:O108)</f>
        <v>379252</v>
      </c>
    </row>
    <row r="109" spans="2:20" ht="15" customHeight="1" x14ac:dyDescent="0.15">
      <c r="B109" s="84"/>
      <c r="C109" s="10" t="s">
        <v>47</v>
      </c>
      <c r="D109" s="12">
        <v>39009</v>
      </c>
      <c r="E109" s="12">
        <v>236491</v>
      </c>
      <c r="F109" s="12">
        <v>231735</v>
      </c>
      <c r="G109" s="12">
        <v>285444</v>
      </c>
      <c r="H109" s="12">
        <v>399120</v>
      </c>
      <c r="I109" s="12">
        <v>289061</v>
      </c>
      <c r="J109" s="12">
        <v>140979</v>
      </c>
      <c r="K109" s="12">
        <v>84054</v>
      </c>
      <c r="L109" s="12">
        <v>59673</v>
      </c>
      <c r="M109" s="12">
        <v>72999</v>
      </c>
      <c r="N109" s="12">
        <v>133191</v>
      </c>
      <c r="O109" s="12">
        <v>89763</v>
      </c>
      <c r="P109" s="11">
        <f>SUM(D109:O109)</f>
        <v>2061519</v>
      </c>
      <c r="Q109" s="11">
        <f>SUM(D109:F109)</f>
        <v>507235</v>
      </c>
      <c r="R109" s="11">
        <f>SUM(G109:I109)</f>
        <v>973625</v>
      </c>
      <c r="S109" s="11">
        <f>SUM(J109:L109)</f>
        <v>284706</v>
      </c>
      <c r="T109" s="11">
        <f>SUM(M109:O109)</f>
        <v>295953</v>
      </c>
    </row>
    <row r="110" spans="2:20" ht="15" customHeight="1" x14ac:dyDescent="0.15">
      <c r="B110" s="84"/>
      <c r="C110" s="10" t="s">
        <v>50</v>
      </c>
      <c r="D110" s="24">
        <v>37843</v>
      </c>
      <c r="E110" s="24">
        <v>181272</v>
      </c>
      <c r="F110" s="24">
        <v>179657</v>
      </c>
      <c r="G110" s="24">
        <v>223394</v>
      </c>
      <c r="H110" s="24">
        <v>347394</v>
      </c>
      <c r="I110" s="24">
        <v>237605</v>
      </c>
      <c r="J110" s="24">
        <v>161008</v>
      </c>
      <c r="K110" s="24">
        <v>43387</v>
      </c>
      <c r="L110" s="24">
        <v>47725</v>
      </c>
      <c r="M110" s="24">
        <v>68676</v>
      </c>
      <c r="N110" s="24">
        <v>100317</v>
      </c>
      <c r="O110" s="73">
        <v>95371</v>
      </c>
      <c r="P110" s="74">
        <f>SUM(D110:O110)</f>
        <v>1723649</v>
      </c>
      <c r="Q110" s="74">
        <f>SUM(D110:F110)</f>
        <v>398772</v>
      </c>
      <c r="R110" s="74">
        <f>SUM(G110:I110)</f>
        <v>808393</v>
      </c>
      <c r="S110" s="74">
        <f>SUM(J110:L110)</f>
        <v>252120</v>
      </c>
      <c r="T110" s="74">
        <f>SUM(M110:O110)</f>
        <v>264364</v>
      </c>
    </row>
    <row r="111" spans="2:20" ht="15" customHeight="1" x14ac:dyDescent="0.15">
      <c r="B111" s="84"/>
      <c r="C111" s="10" t="s">
        <v>65</v>
      </c>
      <c r="D111" s="12">
        <v>52089</v>
      </c>
      <c r="E111" s="12">
        <v>170043</v>
      </c>
      <c r="F111" s="12">
        <v>167061</v>
      </c>
      <c r="G111" s="12">
        <v>224673</v>
      </c>
      <c r="H111" s="12">
        <v>326257</v>
      </c>
      <c r="I111" s="12">
        <v>209535</v>
      </c>
      <c r="J111" s="53">
        <v>160024</v>
      </c>
      <c r="K111" s="12">
        <v>35065</v>
      </c>
      <c r="L111" s="12">
        <v>44350</v>
      </c>
      <c r="M111" s="68">
        <v>56960</v>
      </c>
      <c r="N111" s="68">
        <v>101006</v>
      </c>
      <c r="O111" s="68">
        <v>78912</v>
      </c>
      <c r="P111" s="75">
        <f>IF(D111*E111*F111*G111*H111*I111*J111*K111*L111*M111*N111*O111&gt;0,SUM(D111:O111),0)</f>
        <v>1625975</v>
      </c>
      <c r="Q111" s="45">
        <f>IF(D111*E111*F111&gt;0,SUM(D111:F111),0)</f>
        <v>389193</v>
      </c>
      <c r="R111" s="45">
        <f>IF(G111*H111*I111&gt;0,SUM(G111:I111),0)</f>
        <v>760465</v>
      </c>
      <c r="S111" s="45">
        <f>IF(J111*K111*L111&gt;0,SUM(J111:L111),0)</f>
        <v>239439</v>
      </c>
      <c r="T111" s="45">
        <f>IF(M111*N111*O111&gt;0,SUM(M111:O111),0)</f>
        <v>236878</v>
      </c>
    </row>
    <row r="112" spans="2:20" ht="15" customHeight="1" x14ac:dyDescent="0.15">
      <c r="B112" s="84"/>
      <c r="C112" s="10" t="s">
        <v>68</v>
      </c>
      <c r="D112" s="12">
        <v>47195</v>
      </c>
      <c r="E112" s="12">
        <v>155500</v>
      </c>
      <c r="F112" s="12">
        <v>167403</v>
      </c>
      <c r="G112" s="12">
        <v>224421</v>
      </c>
      <c r="H112" s="12">
        <v>321076</v>
      </c>
      <c r="I112" s="12">
        <v>196498</v>
      </c>
      <c r="J112" s="53">
        <v>137064</v>
      </c>
      <c r="K112" s="12">
        <v>50716</v>
      </c>
      <c r="L112" s="12">
        <v>67042</v>
      </c>
      <c r="M112" s="12">
        <v>75876</v>
      </c>
      <c r="N112" s="12">
        <v>110114</v>
      </c>
      <c r="O112" s="12">
        <v>97152</v>
      </c>
      <c r="P112" s="45">
        <f>IF(D112*E112*F112*G112*H112*I112*J112*K112*L112*M112*N112*O112&gt;0,SUM(D112:O112),0)</f>
        <v>1650057</v>
      </c>
      <c r="Q112" s="45">
        <f>IF(D112*E112*F112&gt;0,SUM(D112:F112),0)</f>
        <v>370098</v>
      </c>
      <c r="R112" s="45">
        <f>IF(G112*H112*I112&gt;0,SUM(G112:I112),0)</f>
        <v>741995</v>
      </c>
      <c r="S112" s="45">
        <f>IF(J112*K112*L112&gt;0,SUM(J112:L112),0)</f>
        <v>254822</v>
      </c>
      <c r="T112" s="45">
        <f>IF(M112*N112*O112&gt;0,SUM(M112:O112),0)</f>
        <v>283142</v>
      </c>
    </row>
    <row r="113" spans="2:20" ht="15" customHeight="1" x14ac:dyDescent="0.15">
      <c r="B113" s="85"/>
      <c r="C113" s="70" t="s">
        <v>69</v>
      </c>
      <c r="D113" s="13">
        <f t="shared" ref="D113:T113" si="11">IF(D112&gt;0,D112/D111," ")</f>
        <v>0.90604542225805829</v>
      </c>
      <c r="E113" s="13">
        <f t="shared" si="11"/>
        <v>0.91447457407832133</v>
      </c>
      <c r="F113" s="13">
        <f t="shared" si="11"/>
        <v>1.0020471564278917</v>
      </c>
      <c r="G113" s="13">
        <f t="shared" si="11"/>
        <v>0.99887836989758449</v>
      </c>
      <c r="H113" s="13">
        <f t="shared" si="11"/>
        <v>0.98411988095274583</v>
      </c>
      <c r="I113" s="13">
        <f t="shared" si="11"/>
        <v>0.93778127759085594</v>
      </c>
      <c r="J113" s="13">
        <f t="shared" si="11"/>
        <v>0.85652152177173424</v>
      </c>
      <c r="K113" s="13">
        <f t="shared" si="11"/>
        <v>1.4463425067731357</v>
      </c>
      <c r="L113" s="13">
        <f t="shared" si="11"/>
        <v>1.5116572717023675</v>
      </c>
      <c r="M113" s="13">
        <f t="shared" si="11"/>
        <v>1.3320926966292135</v>
      </c>
      <c r="N113" s="13">
        <f t="shared" si="11"/>
        <v>1.0901728610181574</v>
      </c>
      <c r="O113" s="13">
        <f t="shared" si="11"/>
        <v>1.2311435523114356</v>
      </c>
      <c r="P113" s="13">
        <f t="shared" si="11"/>
        <v>1.0148108058241978</v>
      </c>
      <c r="Q113" s="13">
        <f t="shared" si="11"/>
        <v>0.95093693874247487</v>
      </c>
      <c r="R113" s="13">
        <f t="shared" si="11"/>
        <v>0.97571222870217567</v>
      </c>
      <c r="S113" s="13">
        <f t="shared" si="11"/>
        <v>1.0642460083779166</v>
      </c>
      <c r="T113" s="13">
        <f t="shared" si="11"/>
        <v>1.1953072889842029</v>
      </c>
    </row>
    <row r="114" spans="2:20" ht="15" customHeight="1" x14ac:dyDescent="0.15">
      <c r="H114" s="22"/>
      <c r="I114" s="22"/>
      <c r="J114" s="22"/>
      <c r="N114" s="67"/>
      <c r="O114" s="69"/>
    </row>
    <row r="115" spans="2:20" ht="15" customHeight="1" x14ac:dyDescent="0.15">
      <c r="B115" s="87" t="s">
        <v>41</v>
      </c>
      <c r="C115" s="10" t="s">
        <v>0</v>
      </c>
      <c r="D115" s="15" t="s">
        <v>1</v>
      </c>
      <c r="E115" s="15" t="s">
        <v>2</v>
      </c>
      <c r="F115" s="15" t="s">
        <v>3</v>
      </c>
      <c r="G115" s="15" t="s">
        <v>4</v>
      </c>
      <c r="H115" s="15" t="s">
        <v>5</v>
      </c>
      <c r="I115" s="15" t="s">
        <v>6</v>
      </c>
      <c r="J115" s="15" t="s">
        <v>7</v>
      </c>
      <c r="K115" s="15" t="s">
        <v>8</v>
      </c>
      <c r="L115" s="15" t="s">
        <v>9</v>
      </c>
      <c r="M115" s="15" t="s">
        <v>10</v>
      </c>
      <c r="N115" s="15" t="s">
        <v>11</v>
      </c>
      <c r="O115" s="15" t="s">
        <v>12</v>
      </c>
      <c r="P115" s="10" t="s">
        <v>42</v>
      </c>
      <c r="Q115" s="10" t="s">
        <v>43</v>
      </c>
      <c r="R115" s="10" t="s">
        <v>44</v>
      </c>
      <c r="S115" s="10" t="s">
        <v>45</v>
      </c>
      <c r="T115" s="10" t="s">
        <v>46</v>
      </c>
    </row>
    <row r="116" spans="2:20" ht="15" customHeight="1" x14ac:dyDescent="0.15">
      <c r="B116" s="88"/>
      <c r="C116" s="20" t="s">
        <v>49</v>
      </c>
      <c r="D116" s="25">
        <v>30724</v>
      </c>
      <c r="E116" s="25">
        <v>63694</v>
      </c>
      <c r="F116" s="25">
        <v>72876</v>
      </c>
      <c r="G116" s="23">
        <v>80106</v>
      </c>
      <c r="H116" s="23">
        <v>84517</v>
      </c>
      <c r="I116" s="23">
        <v>81180</v>
      </c>
      <c r="J116" s="23">
        <v>80993</v>
      </c>
      <c r="K116" s="23">
        <v>59911</v>
      </c>
      <c r="L116" s="23">
        <v>33429</v>
      </c>
      <c r="M116" s="23">
        <v>52378</v>
      </c>
      <c r="N116" s="23">
        <v>68279</v>
      </c>
      <c r="O116" s="23">
        <v>69008</v>
      </c>
      <c r="P116" s="11">
        <f>SUM(D116:O116)</f>
        <v>777095</v>
      </c>
      <c r="Q116" s="11">
        <f>SUM(D116:F116)</f>
        <v>167294</v>
      </c>
      <c r="R116" s="11">
        <f>SUM(G116:I116)</f>
        <v>245803</v>
      </c>
      <c r="S116" s="11">
        <f>SUM(J116:L116)</f>
        <v>174333</v>
      </c>
      <c r="T116" s="11">
        <f>SUM(M116:O116)</f>
        <v>189665</v>
      </c>
    </row>
    <row r="117" spans="2:20" ht="15" customHeight="1" x14ac:dyDescent="0.15">
      <c r="B117" s="88"/>
      <c r="C117" s="10" t="s">
        <v>13</v>
      </c>
      <c r="D117" s="25">
        <v>26336</v>
      </c>
      <c r="E117" s="25">
        <v>55430</v>
      </c>
      <c r="F117" s="25">
        <v>65482</v>
      </c>
      <c r="G117" s="23">
        <v>73006</v>
      </c>
      <c r="H117" s="23">
        <v>75073</v>
      </c>
      <c r="I117" s="23">
        <v>75663</v>
      </c>
      <c r="J117" s="23">
        <v>68451</v>
      </c>
      <c r="K117" s="23">
        <v>49462</v>
      </c>
      <c r="L117" s="23">
        <v>33667</v>
      </c>
      <c r="M117" s="23">
        <v>47717</v>
      </c>
      <c r="N117" s="23">
        <v>71152</v>
      </c>
      <c r="O117" s="23">
        <v>62919</v>
      </c>
      <c r="P117" s="11">
        <f>SUM(D117:O117)</f>
        <v>704358</v>
      </c>
      <c r="Q117" s="11">
        <f>SUM(D117:F117)</f>
        <v>147248</v>
      </c>
      <c r="R117" s="11">
        <f>SUM(G117:I117)</f>
        <v>223742</v>
      </c>
      <c r="S117" s="11">
        <f>SUM(J117:L117)</f>
        <v>151580</v>
      </c>
      <c r="T117" s="11">
        <f>SUM(M117:O117)</f>
        <v>181788</v>
      </c>
    </row>
    <row r="118" spans="2:20" ht="15" customHeight="1" x14ac:dyDescent="0.15">
      <c r="B118" s="88"/>
      <c r="C118" s="10" t="s">
        <v>47</v>
      </c>
      <c r="D118" s="17">
        <v>23916</v>
      </c>
      <c r="E118" s="17">
        <v>53376</v>
      </c>
      <c r="F118" s="17">
        <v>62994</v>
      </c>
      <c r="G118" s="17">
        <v>73494</v>
      </c>
      <c r="H118" s="17">
        <v>71427</v>
      </c>
      <c r="I118" s="17">
        <v>69502</v>
      </c>
      <c r="J118" s="17">
        <v>68635</v>
      </c>
      <c r="K118" s="17">
        <v>46608</v>
      </c>
      <c r="L118" s="17">
        <v>30732</v>
      </c>
      <c r="M118" s="17">
        <v>42571</v>
      </c>
      <c r="N118" s="17">
        <v>67935</v>
      </c>
      <c r="O118" s="17">
        <v>50179</v>
      </c>
      <c r="P118" s="11">
        <f>SUM(D118:O118)</f>
        <v>661369</v>
      </c>
      <c r="Q118" s="11">
        <f>SUM(D118:F118)</f>
        <v>140286</v>
      </c>
      <c r="R118" s="11">
        <f>SUM(G118:I118)</f>
        <v>214423</v>
      </c>
      <c r="S118" s="11">
        <f>SUM(J118:L118)</f>
        <v>145975</v>
      </c>
      <c r="T118" s="11">
        <f>SUM(M118:O118)</f>
        <v>160685</v>
      </c>
    </row>
    <row r="119" spans="2:20" ht="15" customHeight="1" x14ac:dyDescent="0.15">
      <c r="B119" s="88"/>
      <c r="C119" s="10" t="s">
        <v>50</v>
      </c>
      <c r="D119" s="24">
        <v>19268</v>
      </c>
      <c r="E119" s="24">
        <v>38649</v>
      </c>
      <c r="F119" s="24">
        <v>49118</v>
      </c>
      <c r="G119" s="24">
        <v>53929</v>
      </c>
      <c r="H119" s="24">
        <v>62311</v>
      </c>
      <c r="I119" s="24">
        <v>60983</v>
      </c>
      <c r="J119" s="24">
        <v>62930</v>
      </c>
      <c r="K119" s="24">
        <v>34274</v>
      </c>
      <c r="L119" s="24">
        <v>28030</v>
      </c>
      <c r="M119" s="24">
        <v>47120</v>
      </c>
      <c r="N119" s="24">
        <v>61010</v>
      </c>
      <c r="O119" s="24">
        <v>49086</v>
      </c>
      <c r="P119" s="11">
        <f>SUM(D119:O119)</f>
        <v>566708</v>
      </c>
      <c r="Q119" s="11">
        <f>SUM(D119:F119)</f>
        <v>107035</v>
      </c>
      <c r="R119" s="11">
        <f>SUM(G119:I119)</f>
        <v>177223</v>
      </c>
      <c r="S119" s="11">
        <f>SUM(J119:L119)</f>
        <v>125234</v>
      </c>
      <c r="T119" s="11">
        <f>SUM(M119:O119)</f>
        <v>157216</v>
      </c>
    </row>
    <row r="120" spans="2:20" ht="15" customHeight="1" x14ac:dyDescent="0.15">
      <c r="B120" s="88"/>
      <c r="C120" s="10" t="s">
        <v>65</v>
      </c>
      <c r="D120" s="12">
        <v>23764</v>
      </c>
      <c r="E120" s="12">
        <v>45977</v>
      </c>
      <c r="F120" s="12">
        <v>51273</v>
      </c>
      <c r="G120" s="12">
        <v>63267</v>
      </c>
      <c r="H120" s="12">
        <v>61099</v>
      </c>
      <c r="I120" s="12">
        <v>57373</v>
      </c>
      <c r="J120" s="12">
        <v>65245</v>
      </c>
      <c r="K120" s="12">
        <v>36801</v>
      </c>
      <c r="L120" s="12">
        <v>29220</v>
      </c>
      <c r="M120" s="12">
        <v>44866</v>
      </c>
      <c r="N120" s="12">
        <v>63325</v>
      </c>
      <c r="O120" s="12">
        <v>57282</v>
      </c>
      <c r="P120" s="45">
        <f>IF(D120*E120*F120*G120*H120*I120*J120*K120*L120*M120*N120*O120&gt;0,SUM(D120:O120),0)</f>
        <v>599492</v>
      </c>
      <c r="Q120" s="45">
        <f>IF(D120*E120*F120&gt;0,SUM(D120:F120),0)</f>
        <v>121014</v>
      </c>
      <c r="R120" s="45">
        <f>IF(G120*H120*I120&gt;0,SUM(G120:I120),0)</f>
        <v>181739</v>
      </c>
      <c r="S120" s="45">
        <f>IF(J120*K120*L120&gt;0,SUM(J120:L120),0)</f>
        <v>131266</v>
      </c>
      <c r="T120" s="45">
        <f>IF(M120*N120*O120&gt;0,SUM(M120:O120),0)</f>
        <v>165473</v>
      </c>
    </row>
    <row r="121" spans="2:20" ht="15" customHeight="1" x14ac:dyDescent="0.15">
      <c r="B121" s="88"/>
      <c r="C121" s="10" t="s">
        <v>68</v>
      </c>
      <c r="D121" s="12">
        <v>24804</v>
      </c>
      <c r="E121" s="12">
        <v>52571</v>
      </c>
      <c r="F121" s="12">
        <v>60694</v>
      </c>
      <c r="G121" s="12">
        <v>69628</v>
      </c>
      <c r="H121" s="12">
        <v>66082</v>
      </c>
      <c r="I121" s="12">
        <v>59941</v>
      </c>
      <c r="J121" s="12">
        <v>68184</v>
      </c>
      <c r="K121" s="12">
        <v>42572</v>
      </c>
      <c r="L121" s="12">
        <v>37737</v>
      </c>
      <c r="M121" s="12">
        <v>47706</v>
      </c>
      <c r="N121" s="12">
        <v>60405</v>
      </c>
      <c r="O121" s="12">
        <v>58479</v>
      </c>
      <c r="P121" s="45">
        <f>IF(D121*E121*F121*G121*H121*I121*J121*K121*L121*M121*N121*O121&gt;0,SUM(D121:O121),0)</f>
        <v>648803</v>
      </c>
      <c r="Q121" s="45">
        <f>IF(D121*E121*F121&gt;0,SUM(D121:F121),0)</f>
        <v>138069</v>
      </c>
      <c r="R121" s="45">
        <f>IF(G121*H121*I121&gt;0,SUM(G121:I121),0)</f>
        <v>195651</v>
      </c>
      <c r="S121" s="45">
        <f>IF(J121*K121*L121&gt;0,SUM(J121:L121),0)</f>
        <v>148493</v>
      </c>
      <c r="T121" s="45">
        <f>IF(M121*N121*O121&gt;0,SUM(M121:O121),0)</f>
        <v>166590</v>
      </c>
    </row>
    <row r="122" spans="2:20" ht="15" customHeight="1" x14ac:dyDescent="0.15">
      <c r="B122" s="89"/>
      <c r="C122" s="70" t="s">
        <v>69</v>
      </c>
      <c r="D122" s="13">
        <f t="shared" ref="D122:T122" si="12">IF(D121&gt;0,D121/D120," ")</f>
        <v>1.0437636761487965</v>
      </c>
      <c r="E122" s="13">
        <f t="shared" si="12"/>
        <v>1.143419535854884</v>
      </c>
      <c r="F122" s="13">
        <f t="shared" si="12"/>
        <v>1.1837419304507246</v>
      </c>
      <c r="G122" s="13">
        <f t="shared" si="12"/>
        <v>1.1005421467747798</v>
      </c>
      <c r="H122" s="13">
        <f t="shared" si="12"/>
        <v>1.0815561629486572</v>
      </c>
      <c r="I122" s="13">
        <f t="shared" si="12"/>
        <v>1.0447597301866731</v>
      </c>
      <c r="J122" s="13">
        <f t="shared" si="12"/>
        <v>1.0450455973637827</v>
      </c>
      <c r="K122" s="13">
        <f t="shared" si="12"/>
        <v>1.1568163908589439</v>
      </c>
      <c r="L122" s="13">
        <f t="shared" si="12"/>
        <v>1.2914784394250514</v>
      </c>
      <c r="M122" s="13">
        <f t="shared" si="12"/>
        <v>1.06329960326305</v>
      </c>
      <c r="N122" s="13">
        <f t="shared" si="12"/>
        <v>0.95388866956178442</v>
      </c>
      <c r="O122" s="13">
        <f t="shared" si="12"/>
        <v>1.0208966167382423</v>
      </c>
      <c r="P122" s="13">
        <f t="shared" si="12"/>
        <v>1.0822546422637833</v>
      </c>
      <c r="Q122" s="13">
        <f t="shared" si="12"/>
        <v>1.1409341067975607</v>
      </c>
      <c r="R122" s="13">
        <f t="shared" si="12"/>
        <v>1.0765493372363664</v>
      </c>
      <c r="S122" s="13">
        <f t="shared" si="12"/>
        <v>1.1312373348772722</v>
      </c>
      <c r="T122" s="13">
        <f t="shared" si="12"/>
        <v>1.0067503459778937</v>
      </c>
    </row>
    <row r="123" spans="2:20" ht="15" customHeight="1" x14ac:dyDescent="0.15"/>
    <row r="124" spans="2:20" ht="15" customHeight="1" x14ac:dyDescent="0.15">
      <c r="B124" s="87" t="s">
        <v>48</v>
      </c>
      <c r="C124" s="10" t="s">
        <v>0</v>
      </c>
      <c r="D124" s="15" t="s">
        <v>1</v>
      </c>
      <c r="E124" s="15" t="s">
        <v>2</v>
      </c>
      <c r="F124" s="15" t="s">
        <v>3</v>
      </c>
      <c r="G124" s="15" t="s">
        <v>4</v>
      </c>
      <c r="H124" s="15" t="s">
        <v>5</v>
      </c>
      <c r="I124" s="15" t="s">
        <v>6</v>
      </c>
      <c r="J124" s="15" t="s">
        <v>7</v>
      </c>
      <c r="K124" s="15" t="s">
        <v>8</v>
      </c>
      <c r="L124" s="15" t="s">
        <v>9</v>
      </c>
      <c r="M124" s="15" t="s">
        <v>10</v>
      </c>
      <c r="N124" s="15" t="s">
        <v>11</v>
      </c>
      <c r="O124" s="15" t="s">
        <v>12</v>
      </c>
      <c r="P124" s="10" t="s">
        <v>42</v>
      </c>
      <c r="Q124" s="10" t="s">
        <v>43</v>
      </c>
      <c r="R124" s="10" t="s">
        <v>44</v>
      </c>
      <c r="S124" s="10" t="s">
        <v>45</v>
      </c>
      <c r="T124" s="10" t="s">
        <v>46</v>
      </c>
    </row>
    <row r="125" spans="2:20" ht="15" customHeight="1" x14ac:dyDescent="0.15">
      <c r="B125" s="88"/>
      <c r="C125" s="20" t="s">
        <v>49</v>
      </c>
      <c r="D125" s="25">
        <v>10008</v>
      </c>
      <c r="E125" s="25">
        <v>20031</v>
      </c>
      <c r="F125" s="25">
        <v>22624</v>
      </c>
      <c r="G125" s="23">
        <v>27737</v>
      </c>
      <c r="H125" s="23">
        <v>27950</v>
      </c>
      <c r="I125" s="23">
        <v>22396</v>
      </c>
      <c r="J125" s="23">
        <v>21241</v>
      </c>
      <c r="K125" s="23">
        <v>7948</v>
      </c>
      <c r="L125" s="23">
        <v>4433</v>
      </c>
      <c r="M125" s="23">
        <v>3575</v>
      </c>
      <c r="N125" s="23">
        <v>3884</v>
      </c>
      <c r="O125" s="23">
        <v>4025</v>
      </c>
      <c r="P125" s="11">
        <f>SUM(D125:O125)</f>
        <v>175852</v>
      </c>
      <c r="Q125" s="11">
        <f>SUM(D125:F125)</f>
        <v>52663</v>
      </c>
      <c r="R125" s="11">
        <f>SUM(G125:I125)</f>
        <v>78083</v>
      </c>
      <c r="S125" s="11">
        <f>SUM(J125:L125)</f>
        <v>33622</v>
      </c>
      <c r="T125" s="11">
        <f>SUM(M125:O125)</f>
        <v>11484</v>
      </c>
    </row>
    <row r="126" spans="2:20" ht="15" customHeight="1" x14ac:dyDescent="0.15">
      <c r="B126" s="88"/>
      <c r="C126" s="10" t="s">
        <v>13</v>
      </c>
      <c r="D126" s="25">
        <v>7074</v>
      </c>
      <c r="E126" s="25">
        <v>21520</v>
      </c>
      <c r="F126" s="25">
        <v>22668</v>
      </c>
      <c r="G126" s="23">
        <v>27118</v>
      </c>
      <c r="H126" s="23">
        <v>31774</v>
      </c>
      <c r="I126" s="23">
        <v>27097</v>
      </c>
      <c r="J126" s="23">
        <v>17655</v>
      </c>
      <c r="K126" s="23">
        <v>7027</v>
      </c>
      <c r="L126" s="23">
        <v>4005</v>
      </c>
      <c r="M126" s="23">
        <v>2865</v>
      </c>
      <c r="N126" s="23">
        <v>2929</v>
      </c>
      <c r="O126" s="23">
        <v>3167</v>
      </c>
      <c r="P126" s="11">
        <f>SUM(D126:O126)</f>
        <v>174899</v>
      </c>
      <c r="Q126" s="11">
        <f>SUM(D126:F126)</f>
        <v>51262</v>
      </c>
      <c r="R126" s="11">
        <f>SUM(G126:I126)</f>
        <v>85989</v>
      </c>
      <c r="S126" s="11">
        <f>SUM(J126:L126)</f>
        <v>28687</v>
      </c>
      <c r="T126" s="11">
        <f>SUM(M126:O126)</f>
        <v>8961</v>
      </c>
    </row>
    <row r="127" spans="2:20" ht="15" customHeight="1" x14ac:dyDescent="0.15">
      <c r="B127" s="88"/>
      <c r="C127" s="10" t="s">
        <v>47</v>
      </c>
      <c r="D127" s="17">
        <v>4863</v>
      </c>
      <c r="E127" s="17">
        <v>26016</v>
      </c>
      <c r="F127" s="17">
        <v>22160</v>
      </c>
      <c r="G127" s="17">
        <v>26198</v>
      </c>
      <c r="H127" s="17">
        <v>29176</v>
      </c>
      <c r="I127" s="17">
        <v>26434</v>
      </c>
      <c r="J127" s="17">
        <v>18567</v>
      </c>
      <c r="K127" s="17">
        <v>7275</v>
      </c>
      <c r="L127" s="17">
        <v>3379</v>
      </c>
      <c r="M127" s="17">
        <v>2379</v>
      </c>
      <c r="N127" s="17">
        <v>2013</v>
      </c>
      <c r="O127" s="17">
        <v>2547</v>
      </c>
      <c r="P127" s="11">
        <f>SUM(D127:O127)</f>
        <v>171007</v>
      </c>
      <c r="Q127" s="11">
        <f>SUM(D127:F127)</f>
        <v>53039</v>
      </c>
      <c r="R127" s="11">
        <f>SUM(G127:I127)</f>
        <v>81808</v>
      </c>
      <c r="S127" s="11">
        <f>SUM(J127:L127)</f>
        <v>29221</v>
      </c>
      <c r="T127" s="11">
        <f>SUM(M127:O127)</f>
        <v>6939</v>
      </c>
    </row>
    <row r="128" spans="2:20" ht="15" customHeight="1" x14ac:dyDescent="0.15">
      <c r="B128" s="88"/>
      <c r="C128" s="10" t="s">
        <v>50</v>
      </c>
      <c r="D128" s="26">
        <v>4224</v>
      </c>
      <c r="E128" s="24">
        <v>20555</v>
      </c>
      <c r="F128" s="24">
        <v>19929</v>
      </c>
      <c r="G128" s="24">
        <v>30412</v>
      </c>
      <c r="H128" s="24">
        <v>33841</v>
      </c>
      <c r="I128" s="24">
        <v>21762</v>
      </c>
      <c r="J128" s="24">
        <v>17656</v>
      </c>
      <c r="K128" s="24">
        <v>9005</v>
      </c>
      <c r="L128" s="24">
        <v>3556</v>
      </c>
      <c r="M128" s="24">
        <v>2228</v>
      </c>
      <c r="N128" s="24">
        <v>1765</v>
      </c>
      <c r="O128" s="24">
        <v>2032</v>
      </c>
      <c r="P128" s="11">
        <f>SUM(D128:O128)</f>
        <v>166965</v>
      </c>
      <c r="Q128" s="11">
        <f>SUM(D128:F128)</f>
        <v>44708</v>
      </c>
      <c r="R128" s="11">
        <f>SUM(G128:I128)</f>
        <v>86015</v>
      </c>
      <c r="S128" s="11">
        <f>SUM(J128:L128)</f>
        <v>30217</v>
      </c>
      <c r="T128" s="11">
        <f>SUM(M128:O128)</f>
        <v>6025</v>
      </c>
    </row>
    <row r="129" spans="2:20" ht="15" customHeight="1" x14ac:dyDescent="0.15">
      <c r="B129" s="88"/>
      <c r="C129" s="10" t="s">
        <v>65</v>
      </c>
      <c r="D129" s="12">
        <v>5474</v>
      </c>
      <c r="E129" s="12">
        <v>22999</v>
      </c>
      <c r="F129" s="12">
        <v>23704</v>
      </c>
      <c r="G129" s="12">
        <v>33199</v>
      </c>
      <c r="H129" s="12">
        <v>36932</v>
      </c>
      <c r="I129" s="12">
        <v>24276</v>
      </c>
      <c r="J129" s="12">
        <v>20234</v>
      </c>
      <c r="K129" s="12">
        <v>9059</v>
      </c>
      <c r="L129" s="12">
        <v>3272</v>
      </c>
      <c r="M129" s="12">
        <v>2006</v>
      </c>
      <c r="N129" s="12">
        <v>1737</v>
      </c>
      <c r="O129" s="12">
        <v>1912</v>
      </c>
      <c r="P129" s="45">
        <f>IF(D129*E129*F129*G129*H129*I129*J129*K129*L129*M129*N129*O129&gt;0,SUM(D129:O129),0)</f>
        <v>184804</v>
      </c>
      <c r="Q129" s="45">
        <f>IF(D129*E129*F129&gt;0,SUM(D129:F129),0)</f>
        <v>52177</v>
      </c>
      <c r="R129" s="45">
        <f>IF(G129*H129*I129&gt;0,SUM(G129:I129),0)</f>
        <v>94407</v>
      </c>
      <c r="S129" s="45">
        <f>IF(J129*K129*L129&gt;0,SUM(J129:L129),0)</f>
        <v>32565</v>
      </c>
      <c r="T129" s="45">
        <f>IF(M129*N129*O129&gt;0,SUM(M129:O129),0)</f>
        <v>5655</v>
      </c>
    </row>
    <row r="130" spans="2:20" ht="15" customHeight="1" x14ac:dyDescent="0.15">
      <c r="B130" s="88"/>
      <c r="C130" s="10" t="s">
        <v>68</v>
      </c>
      <c r="D130" s="12">
        <v>5012</v>
      </c>
      <c r="E130" s="12">
        <v>23719</v>
      </c>
      <c r="F130" s="12">
        <v>25984</v>
      </c>
      <c r="G130" s="12">
        <v>27671</v>
      </c>
      <c r="H130" s="12">
        <v>29142</v>
      </c>
      <c r="I130" s="12">
        <v>20818</v>
      </c>
      <c r="J130" s="12">
        <v>17489</v>
      </c>
      <c r="K130" s="12">
        <v>8654</v>
      </c>
      <c r="L130" s="12">
        <v>3606</v>
      </c>
      <c r="M130" s="12">
        <v>1072</v>
      </c>
      <c r="N130" s="12">
        <v>1329</v>
      </c>
      <c r="O130" s="12">
        <v>1668</v>
      </c>
      <c r="P130" s="45">
        <f>IF(D130*E130*F130*G130*H130*I130*J130*K130*L130*M130*N130*O130&gt;0,SUM(D130:O130),0)</f>
        <v>166164</v>
      </c>
      <c r="Q130" s="45">
        <f>IF(D130*E130*F130&gt;0,SUM(D130:F130),0)</f>
        <v>54715</v>
      </c>
      <c r="R130" s="45">
        <f>IF(G130*H130*I130&gt;0,SUM(G130:I130),0)</f>
        <v>77631</v>
      </c>
      <c r="S130" s="45">
        <f>IF(J130*K130*L130&gt;0,SUM(J130:L130),0)</f>
        <v>29749</v>
      </c>
      <c r="T130" s="45">
        <f>IF(M130*N130*O130&gt;0,SUM(M130:O130),0)</f>
        <v>4069</v>
      </c>
    </row>
    <row r="131" spans="2:20" ht="15" customHeight="1" x14ac:dyDescent="0.15">
      <c r="B131" s="89"/>
      <c r="C131" s="70" t="s">
        <v>69</v>
      </c>
      <c r="D131" s="13">
        <f t="shared" ref="D131:T131" si="13">IF(D130&gt;0,D130/D129," ")</f>
        <v>0.9156010230179028</v>
      </c>
      <c r="E131" s="13">
        <f t="shared" si="13"/>
        <v>1.0313057089438671</v>
      </c>
      <c r="F131" s="13">
        <f t="shared" si="13"/>
        <v>1.0961862976712791</v>
      </c>
      <c r="G131" s="13">
        <f t="shared" si="13"/>
        <v>0.83348896051085875</v>
      </c>
      <c r="H131" s="13">
        <f t="shared" si="13"/>
        <v>0.78907180764648543</v>
      </c>
      <c r="I131" s="13">
        <f t="shared" si="13"/>
        <v>0.85755478662053053</v>
      </c>
      <c r="J131" s="13">
        <f t="shared" si="13"/>
        <v>0.86433725412671736</v>
      </c>
      <c r="K131" s="13">
        <f t="shared" si="13"/>
        <v>0.95529307870625901</v>
      </c>
      <c r="L131" s="13">
        <f t="shared" si="13"/>
        <v>1.102078239608802</v>
      </c>
      <c r="M131" s="13">
        <f t="shared" si="13"/>
        <v>0.5343968095712861</v>
      </c>
      <c r="N131" s="13">
        <f t="shared" si="13"/>
        <v>0.76511226252158893</v>
      </c>
      <c r="O131" s="13">
        <f t="shared" si="13"/>
        <v>0.87238493723849375</v>
      </c>
      <c r="P131" s="13">
        <f t="shared" si="13"/>
        <v>0.89913638232938686</v>
      </c>
      <c r="Q131" s="13">
        <f t="shared" si="13"/>
        <v>1.0486421220077813</v>
      </c>
      <c r="R131" s="13">
        <f t="shared" si="13"/>
        <v>0.82230131240268201</v>
      </c>
      <c r="S131" s="13">
        <f t="shared" si="13"/>
        <v>0.91352679256870872</v>
      </c>
      <c r="T131" s="13">
        <f t="shared" si="13"/>
        <v>0.7195402298850575</v>
      </c>
    </row>
    <row r="132" spans="2:20" ht="16.5" customHeight="1" x14ac:dyDescent="0.15"/>
    <row r="133" spans="2:20" ht="15" customHeight="1" x14ac:dyDescent="0.15">
      <c r="B133" s="80" t="s">
        <v>23</v>
      </c>
      <c r="C133" s="10" t="s">
        <v>0</v>
      </c>
      <c r="D133" s="10" t="s">
        <v>1</v>
      </c>
      <c r="E133" s="10" t="s">
        <v>2</v>
      </c>
      <c r="F133" s="10" t="s">
        <v>3</v>
      </c>
      <c r="G133" s="10" t="s">
        <v>4</v>
      </c>
      <c r="H133" s="10" t="s">
        <v>5</v>
      </c>
      <c r="I133" s="10" t="s">
        <v>6</v>
      </c>
      <c r="J133" s="10" t="s">
        <v>7</v>
      </c>
      <c r="K133" s="10" t="s">
        <v>8</v>
      </c>
      <c r="L133" s="10" t="s">
        <v>9</v>
      </c>
      <c r="M133" s="10" t="s">
        <v>10</v>
      </c>
      <c r="N133" s="10" t="s">
        <v>11</v>
      </c>
      <c r="O133" s="10" t="s">
        <v>12</v>
      </c>
      <c r="P133" s="10" t="s">
        <v>42</v>
      </c>
      <c r="Q133" s="10" t="s">
        <v>43</v>
      </c>
      <c r="R133" s="10" t="s">
        <v>44</v>
      </c>
      <c r="S133" s="10" t="s">
        <v>45</v>
      </c>
      <c r="T133" s="10" t="s">
        <v>46</v>
      </c>
    </row>
    <row r="134" spans="2:20" ht="15" customHeight="1" x14ac:dyDescent="0.15">
      <c r="B134" s="81"/>
      <c r="C134" s="20" t="s">
        <v>49</v>
      </c>
      <c r="D134" s="11">
        <v>9483</v>
      </c>
      <c r="E134" s="11">
        <v>22591</v>
      </c>
      <c r="F134" s="11">
        <v>47810</v>
      </c>
      <c r="G134" s="11">
        <v>48854</v>
      </c>
      <c r="H134" s="11">
        <v>37149</v>
      </c>
      <c r="I134" s="11">
        <v>24886</v>
      </c>
      <c r="J134" s="11">
        <v>13380</v>
      </c>
      <c r="K134" s="11">
        <v>5068</v>
      </c>
      <c r="L134" s="11">
        <v>4368</v>
      </c>
      <c r="M134" s="11">
        <v>4019</v>
      </c>
      <c r="N134" s="11">
        <v>3420</v>
      </c>
      <c r="O134" s="11">
        <v>4126</v>
      </c>
      <c r="P134" s="11">
        <f>SUM(D134:O134)</f>
        <v>225154</v>
      </c>
      <c r="Q134" s="11">
        <f>SUM(D134:F134)</f>
        <v>79884</v>
      </c>
      <c r="R134" s="11">
        <f>SUM(G134:I134)</f>
        <v>110889</v>
      </c>
      <c r="S134" s="11">
        <f>SUM(J134:L134)</f>
        <v>22816</v>
      </c>
      <c r="T134" s="11">
        <f>SUM(M134:O134)</f>
        <v>11565</v>
      </c>
    </row>
    <row r="135" spans="2:20" ht="15" customHeight="1" x14ac:dyDescent="0.15">
      <c r="B135" s="81"/>
      <c r="C135" s="10" t="s">
        <v>13</v>
      </c>
      <c r="D135" s="11">
        <v>7828</v>
      </c>
      <c r="E135" s="11">
        <v>19129</v>
      </c>
      <c r="F135" s="11">
        <v>44195</v>
      </c>
      <c r="G135" s="11">
        <v>44410</v>
      </c>
      <c r="H135" s="11">
        <v>33288</v>
      </c>
      <c r="I135" s="11">
        <v>28203</v>
      </c>
      <c r="J135" s="11">
        <v>13883</v>
      </c>
      <c r="K135" s="11">
        <v>5038</v>
      </c>
      <c r="L135" s="11">
        <v>3779</v>
      </c>
      <c r="M135" s="11">
        <v>3892</v>
      </c>
      <c r="N135" s="11">
        <v>3604</v>
      </c>
      <c r="O135" s="11">
        <v>5288</v>
      </c>
      <c r="P135" s="11">
        <f>SUM(D135:O135)</f>
        <v>212537</v>
      </c>
      <c r="Q135" s="11">
        <f>SUM(D135:F135)</f>
        <v>71152</v>
      </c>
      <c r="R135" s="11">
        <f>SUM(G135:I135)</f>
        <v>105901</v>
      </c>
      <c r="S135" s="11">
        <f>SUM(J135:L135)</f>
        <v>22700</v>
      </c>
      <c r="T135" s="11">
        <f>SUM(M135:O135)</f>
        <v>12784</v>
      </c>
    </row>
    <row r="136" spans="2:20" ht="15" customHeight="1" x14ac:dyDescent="0.15">
      <c r="B136" s="81"/>
      <c r="C136" s="10" t="s">
        <v>47</v>
      </c>
      <c r="D136" s="12">
        <v>8485</v>
      </c>
      <c r="E136" s="12">
        <v>21645</v>
      </c>
      <c r="F136" s="12">
        <v>37247</v>
      </c>
      <c r="G136" s="12">
        <v>40892</v>
      </c>
      <c r="H136" s="12">
        <v>32210</v>
      </c>
      <c r="I136" s="12">
        <v>29673</v>
      </c>
      <c r="J136" s="12">
        <v>14714</v>
      </c>
      <c r="K136" s="12">
        <v>5447</v>
      </c>
      <c r="L136" s="12">
        <v>4285</v>
      </c>
      <c r="M136" s="12">
        <v>4156</v>
      </c>
      <c r="N136" s="12">
        <v>4108</v>
      </c>
      <c r="O136" s="12">
        <v>5553</v>
      </c>
      <c r="P136" s="11">
        <f>SUM(D136:O136)</f>
        <v>208415</v>
      </c>
      <c r="Q136" s="11">
        <f>SUM(D136:F136)</f>
        <v>67377</v>
      </c>
      <c r="R136" s="11">
        <f>SUM(G136:I136)</f>
        <v>102775</v>
      </c>
      <c r="S136" s="11">
        <f>SUM(J136:L136)</f>
        <v>24446</v>
      </c>
      <c r="T136" s="11">
        <f>SUM(M136:O136)</f>
        <v>13817</v>
      </c>
    </row>
    <row r="137" spans="2:20" ht="15" customHeight="1" x14ac:dyDescent="0.15">
      <c r="B137" s="81"/>
      <c r="C137" s="10" t="s">
        <v>50</v>
      </c>
      <c r="D137" s="12">
        <v>7812</v>
      </c>
      <c r="E137" s="12">
        <v>14472</v>
      </c>
      <c r="F137" s="12">
        <v>30982</v>
      </c>
      <c r="G137" s="12">
        <v>39485</v>
      </c>
      <c r="H137" s="12">
        <v>34620</v>
      </c>
      <c r="I137" s="12">
        <v>24798</v>
      </c>
      <c r="J137" s="12">
        <v>13105</v>
      </c>
      <c r="K137" s="12">
        <v>5257</v>
      </c>
      <c r="L137" s="12">
        <v>3803</v>
      </c>
      <c r="M137" s="12">
        <v>4213</v>
      </c>
      <c r="N137" s="12">
        <v>3408</v>
      </c>
      <c r="O137" s="12">
        <v>4555</v>
      </c>
      <c r="P137" s="11">
        <f>SUM(D137:O137)</f>
        <v>186510</v>
      </c>
      <c r="Q137" s="11">
        <f>SUM(D137:F137)</f>
        <v>53266</v>
      </c>
      <c r="R137" s="11">
        <f>SUM(G137:I137)</f>
        <v>98903</v>
      </c>
      <c r="S137" s="11">
        <f>SUM(J137:L137)</f>
        <v>22165</v>
      </c>
      <c r="T137" s="11">
        <f>SUM(M137:O137)</f>
        <v>12176</v>
      </c>
    </row>
    <row r="138" spans="2:20" ht="15" customHeight="1" x14ac:dyDescent="0.15">
      <c r="B138" s="81"/>
      <c r="C138" s="10" t="s">
        <v>65</v>
      </c>
      <c r="D138" s="12">
        <v>7921</v>
      </c>
      <c r="E138" s="12">
        <v>16788</v>
      </c>
      <c r="F138" s="12">
        <v>33047</v>
      </c>
      <c r="G138" s="12">
        <v>38003</v>
      </c>
      <c r="H138" s="12">
        <v>30346</v>
      </c>
      <c r="I138" s="12">
        <v>22346</v>
      </c>
      <c r="J138" s="12">
        <v>15291</v>
      </c>
      <c r="K138" s="12">
        <v>4771</v>
      </c>
      <c r="L138" s="12">
        <v>3589</v>
      </c>
      <c r="M138" s="12">
        <v>3868</v>
      </c>
      <c r="N138" s="12">
        <v>2988</v>
      </c>
      <c r="O138" s="12">
        <v>3963</v>
      </c>
      <c r="P138" s="45">
        <f>IF(D138*E138*F138*G138*H138*I138*J138*K138*L138*M138*N138*O138&gt;0,SUM(D138:O138),0)</f>
        <v>182921</v>
      </c>
      <c r="Q138" s="45">
        <f>IF(D138*E138*F138&gt;0,SUM(D138:F138),0)</f>
        <v>57756</v>
      </c>
      <c r="R138" s="45">
        <f>IF(G138*H138*I138&gt;0,SUM(G138:I138),0)</f>
        <v>90695</v>
      </c>
      <c r="S138" s="45">
        <f>IF(J138*K138*L138&gt;0,SUM(J138:L138),0)</f>
        <v>23651</v>
      </c>
      <c r="T138" s="45">
        <f>IF(M138*N138*O138&gt;0,SUM(M138:O138),0)</f>
        <v>10819</v>
      </c>
    </row>
    <row r="139" spans="2:20" ht="15" customHeight="1" x14ac:dyDescent="0.15">
      <c r="B139" s="81"/>
      <c r="C139" s="10" t="s">
        <v>68</v>
      </c>
      <c r="D139" s="12">
        <v>9654</v>
      </c>
      <c r="E139" s="12">
        <v>19993</v>
      </c>
      <c r="F139" s="12">
        <v>31302</v>
      </c>
      <c r="G139" s="12">
        <v>35868</v>
      </c>
      <c r="H139" s="12">
        <v>29750</v>
      </c>
      <c r="I139" s="12">
        <v>23227</v>
      </c>
      <c r="J139" s="12">
        <v>15592</v>
      </c>
      <c r="K139" s="12">
        <v>4723</v>
      </c>
      <c r="L139" s="12">
        <v>4012</v>
      </c>
      <c r="M139" s="12">
        <v>3961</v>
      </c>
      <c r="N139" s="12">
        <v>3164</v>
      </c>
      <c r="O139" s="12">
        <v>4742</v>
      </c>
      <c r="P139" s="45">
        <f>IF(D139*E139*F139*G139*H139*I139*J139*K139*L139*M139*N139*O139&gt;0,SUM(D139:O139),0)</f>
        <v>185988</v>
      </c>
      <c r="Q139" s="45">
        <f>IF(D139*E139*F139&gt;0,SUM(D139:F139),0)</f>
        <v>60949</v>
      </c>
      <c r="R139" s="45">
        <f>IF(G139*H139*I139&gt;0,SUM(G139:I139),0)</f>
        <v>88845</v>
      </c>
      <c r="S139" s="45">
        <f>IF(J139*K139*L139&gt;0,SUM(J139:L139),0)</f>
        <v>24327</v>
      </c>
      <c r="T139" s="45">
        <f>IF(M139*N139*O139&gt;0,SUM(M139:O139),0)</f>
        <v>11867</v>
      </c>
    </row>
    <row r="140" spans="2:20" ht="15" customHeight="1" x14ac:dyDescent="0.15">
      <c r="B140" s="82"/>
      <c r="C140" s="70" t="s">
        <v>69</v>
      </c>
      <c r="D140" s="13">
        <f t="shared" ref="D140:T140" si="14">IF(D139&gt;0,D139/D138," ")</f>
        <v>1.2187855068804443</v>
      </c>
      <c r="E140" s="13">
        <f t="shared" si="14"/>
        <v>1.1909101739337622</v>
      </c>
      <c r="F140" s="13">
        <f t="shared" si="14"/>
        <v>0.94719641722395376</v>
      </c>
      <c r="G140" s="13">
        <f t="shared" si="14"/>
        <v>0.9438202247191011</v>
      </c>
      <c r="H140" s="13">
        <f>H139/H138</f>
        <v>0.98035984973307855</v>
      </c>
      <c r="I140" s="13">
        <f t="shared" si="14"/>
        <v>1.0394254005191086</v>
      </c>
      <c r="J140" s="13">
        <f t="shared" si="14"/>
        <v>1.0196847818978485</v>
      </c>
      <c r="K140" s="13">
        <f t="shared" si="14"/>
        <v>0.98993921609725422</v>
      </c>
      <c r="L140" s="13">
        <f t="shared" si="14"/>
        <v>1.1178601281694065</v>
      </c>
      <c r="M140" s="13">
        <f t="shared" si="14"/>
        <v>1.0240434332988624</v>
      </c>
      <c r="N140" s="13">
        <f t="shared" si="14"/>
        <v>1.0589022757697457</v>
      </c>
      <c r="O140" s="13">
        <f t="shared" si="14"/>
        <v>1.1965682563714357</v>
      </c>
      <c r="P140" s="13">
        <f t="shared" si="14"/>
        <v>1.0167668009687243</v>
      </c>
      <c r="Q140" s="13">
        <f t="shared" si="14"/>
        <v>1.055284299466722</v>
      </c>
      <c r="R140" s="13">
        <f t="shared" si="14"/>
        <v>0.97960196262197474</v>
      </c>
      <c r="S140" s="13">
        <f t="shared" si="14"/>
        <v>1.0285823009597903</v>
      </c>
      <c r="T140" s="13">
        <f t="shared" si="14"/>
        <v>1.0968666235326741</v>
      </c>
    </row>
    <row r="141" spans="2:20" ht="15" customHeight="1" x14ac:dyDescent="0.15"/>
    <row r="142" spans="2:20" ht="15" customHeight="1" x14ac:dyDescent="0.15">
      <c r="B142" s="1" t="s">
        <v>34</v>
      </c>
    </row>
    <row r="143" spans="2:20" ht="15" customHeight="1" x14ac:dyDescent="0.15">
      <c r="B143" s="83" t="s">
        <v>24</v>
      </c>
      <c r="C143" s="10" t="s">
        <v>0</v>
      </c>
      <c r="D143" s="10" t="s">
        <v>1</v>
      </c>
      <c r="E143" s="10" t="s">
        <v>2</v>
      </c>
      <c r="F143" s="10" t="s">
        <v>3</v>
      </c>
      <c r="G143" s="10" t="s">
        <v>4</v>
      </c>
      <c r="H143" s="10" t="s">
        <v>5</v>
      </c>
      <c r="I143" s="10" t="s">
        <v>6</v>
      </c>
      <c r="J143" s="10" t="s">
        <v>7</v>
      </c>
      <c r="K143" s="10" t="s">
        <v>8</v>
      </c>
      <c r="L143" s="10" t="s">
        <v>9</v>
      </c>
      <c r="M143" s="10" t="s">
        <v>10</v>
      </c>
      <c r="N143" s="10" t="s">
        <v>11</v>
      </c>
      <c r="O143" s="10" t="s">
        <v>12</v>
      </c>
      <c r="P143" s="10" t="s">
        <v>42</v>
      </c>
      <c r="Q143" s="10" t="s">
        <v>43</v>
      </c>
      <c r="R143" s="10" t="s">
        <v>44</v>
      </c>
      <c r="S143" s="10" t="s">
        <v>45</v>
      </c>
      <c r="T143" s="10" t="s">
        <v>46</v>
      </c>
    </row>
    <row r="144" spans="2:20" ht="15" customHeight="1" x14ac:dyDescent="0.15">
      <c r="B144" s="84"/>
      <c r="C144" s="20" t="s">
        <v>49</v>
      </c>
      <c r="D144" s="11">
        <v>10596</v>
      </c>
      <c r="E144" s="11">
        <v>30164</v>
      </c>
      <c r="F144" s="11">
        <v>28844</v>
      </c>
      <c r="G144" s="21">
        <v>35827</v>
      </c>
      <c r="H144" s="21">
        <v>52181</v>
      </c>
      <c r="I144" s="21">
        <v>36836</v>
      </c>
      <c r="J144" s="21">
        <v>29778</v>
      </c>
      <c r="K144" s="21">
        <v>12557</v>
      </c>
      <c r="L144" s="21">
        <v>5050</v>
      </c>
      <c r="M144" s="21">
        <v>4780</v>
      </c>
      <c r="N144" s="21">
        <v>15621</v>
      </c>
      <c r="O144" s="21">
        <v>13252</v>
      </c>
      <c r="P144" s="11">
        <f>SUM(D144:O144)</f>
        <v>275486</v>
      </c>
      <c r="Q144" s="11">
        <f>SUM(D144:F144)</f>
        <v>69604</v>
      </c>
      <c r="R144" s="11">
        <f>SUM(G144:I144)</f>
        <v>124844</v>
      </c>
      <c r="S144" s="11">
        <f>SUM(J144:L144)</f>
        <v>47385</v>
      </c>
      <c r="T144" s="11">
        <f>SUM(M144:O144)</f>
        <v>33653</v>
      </c>
    </row>
    <row r="145" spans="2:20" ht="15" customHeight="1" x14ac:dyDescent="0.15">
      <c r="B145" s="84"/>
      <c r="C145" s="10" t="s">
        <v>13</v>
      </c>
      <c r="D145" s="11">
        <v>5753</v>
      </c>
      <c r="E145" s="11">
        <v>26515</v>
      </c>
      <c r="F145" s="11">
        <v>23032</v>
      </c>
      <c r="G145" s="21">
        <v>30125</v>
      </c>
      <c r="H145" s="21">
        <v>41779</v>
      </c>
      <c r="I145" s="21">
        <v>37135</v>
      </c>
      <c r="J145" s="21">
        <v>20007</v>
      </c>
      <c r="K145" s="21">
        <v>7902</v>
      </c>
      <c r="L145" s="21">
        <v>3758</v>
      </c>
      <c r="M145" s="21">
        <v>4022</v>
      </c>
      <c r="N145" s="21">
        <v>19007</v>
      </c>
      <c r="O145" s="21">
        <v>13529</v>
      </c>
      <c r="P145" s="11">
        <f>SUM(D145:O145)</f>
        <v>232564</v>
      </c>
      <c r="Q145" s="11">
        <f>SUM(D145:F145)</f>
        <v>55300</v>
      </c>
      <c r="R145" s="11">
        <f>SUM(G145:I145)</f>
        <v>109039</v>
      </c>
      <c r="S145" s="11">
        <f>SUM(J145:L145)</f>
        <v>31667</v>
      </c>
      <c r="T145" s="11">
        <f>SUM(M145:O145)</f>
        <v>36558</v>
      </c>
    </row>
    <row r="146" spans="2:20" ht="15" customHeight="1" x14ac:dyDescent="0.15">
      <c r="B146" s="84"/>
      <c r="C146" s="10" t="s">
        <v>47</v>
      </c>
      <c r="D146" s="12">
        <v>6010</v>
      </c>
      <c r="E146" s="12">
        <v>28576</v>
      </c>
      <c r="F146" s="12">
        <v>22740</v>
      </c>
      <c r="G146" s="12">
        <v>32638</v>
      </c>
      <c r="H146" s="12">
        <v>45830</v>
      </c>
      <c r="I146" s="12">
        <v>32587</v>
      </c>
      <c r="J146" s="12">
        <v>20849</v>
      </c>
      <c r="K146" s="12">
        <v>7035</v>
      </c>
      <c r="L146" s="12">
        <v>2871</v>
      </c>
      <c r="M146" s="12">
        <v>3406</v>
      </c>
      <c r="N146" s="12">
        <v>14465</v>
      </c>
      <c r="O146" s="12">
        <v>7852</v>
      </c>
      <c r="P146" s="11">
        <f>SUM(D146:O146)</f>
        <v>224859</v>
      </c>
      <c r="Q146" s="11">
        <f>SUM(D146:F146)</f>
        <v>57326</v>
      </c>
      <c r="R146" s="11">
        <f>SUM(G146:I146)</f>
        <v>111055</v>
      </c>
      <c r="S146" s="11">
        <f>SUM(J146:L146)</f>
        <v>30755</v>
      </c>
      <c r="T146" s="11">
        <f>SUM(M146:O146)</f>
        <v>25723</v>
      </c>
    </row>
    <row r="147" spans="2:20" ht="15" customHeight="1" x14ac:dyDescent="0.15">
      <c r="B147" s="84"/>
      <c r="C147" s="10" t="s">
        <v>50</v>
      </c>
      <c r="D147" s="12">
        <v>4862</v>
      </c>
      <c r="E147" s="12">
        <v>21015</v>
      </c>
      <c r="F147" s="12">
        <v>21486</v>
      </c>
      <c r="G147" s="12">
        <v>24903</v>
      </c>
      <c r="H147" s="12">
        <v>39139</v>
      </c>
      <c r="I147" s="12">
        <v>26480</v>
      </c>
      <c r="J147" s="12">
        <v>16671</v>
      </c>
      <c r="K147" s="12">
        <v>6218</v>
      </c>
      <c r="L147" s="12">
        <v>2517</v>
      </c>
      <c r="M147" s="12">
        <v>3951</v>
      </c>
      <c r="N147" s="12">
        <v>13461</v>
      </c>
      <c r="O147" s="12">
        <v>7069</v>
      </c>
      <c r="P147" s="11">
        <f>SUM(D147:O147)</f>
        <v>187772</v>
      </c>
      <c r="Q147" s="11">
        <f>SUM(D147:F147)</f>
        <v>47363</v>
      </c>
      <c r="R147" s="11">
        <f>SUM(G147:I147)</f>
        <v>90522</v>
      </c>
      <c r="S147" s="11">
        <f>SUM(J147:L147)</f>
        <v>25406</v>
      </c>
      <c r="T147" s="11">
        <f>SUM(M147:O147)</f>
        <v>24481</v>
      </c>
    </row>
    <row r="148" spans="2:20" ht="15" customHeight="1" x14ac:dyDescent="0.15">
      <c r="B148" s="84"/>
      <c r="C148" s="10" t="s">
        <v>65</v>
      </c>
      <c r="D148" s="12">
        <v>5876</v>
      </c>
      <c r="E148" s="12">
        <v>21060</v>
      </c>
      <c r="F148" s="12">
        <v>20048</v>
      </c>
      <c r="G148" s="12">
        <v>27937</v>
      </c>
      <c r="H148" s="12">
        <v>42189</v>
      </c>
      <c r="I148" s="12">
        <v>25732</v>
      </c>
      <c r="J148" s="12">
        <v>18958</v>
      </c>
      <c r="K148" s="12">
        <v>5977</v>
      </c>
      <c r="L148" s="12">
        <v>2462</v>
      </c>
      <c r="M148" s="12">
        <v>3932</v>
      </c>
      <c r="N148" s="12">
        <v>14175</v>
      </c>
      <c r="O148" s="12">
        <v>7558</v>
      </c>
      <c r="P148" s="45">
        <f>IF(D148*E148*F148*G148*H148*I148*J148*K148*L148*M148*N148*O148&gt;0,SUM(D148:O148),0)</f>
        <v>195904</v>
      </c>
      <c r="Q148" s="45">
        <f>IF(D148*E148*F148&gt;0,SUM(D148:F148),0)</f>
        <v>46984</v>
      </c>
      <c r="R148" s="45">
        <f>IF(G148*H148*I148&gt;0,SUM(G148:I148),0)</f>
        <v>95858</v>
      </c>
      <c r="S148" s="45">
        <f>IF(J139*K139*L148&gt;0,SUM(J148:L148),0)</f>
        <v>27397</v>
      </c>
      <c r="T148" s="45">
        <f>IF(M148*N148*O148&gt;0,SUM(M148:O148),0)</f>
        <v>25665</v>
      </c>
    </row>
    <row r="149" spans="2:20" ht="15" customHeight="1" x14ac:dyDescent="0.15">
      <c r="B149" s="84"/>
      <c r="C149" s="10" t="s">
        <v>68</v>
      </c>
      <c r="D149" s="12">
        <v>5142</v>
      </c>
      <c r="E149" s="12">
        <v>17749</v>
      </c>
      <c r="F149" s="12">
        <v>22320</v>
      </c>
      <c r="G149" s="12">
        <v>28740</v>
      </c>
      <c r="H149" s="12">
        <v>44176</v>
      </c>
      <c r="I149" s="12">
        <v>27626</v>
      </c>
      <c r="J149" s="12">
        <v>19208</v>
      </c>
      <c r="K149" s="12">
        <v>8347</v>
      </c>
      <c r="L149" s="12">
        <v>3739</v>
      </c>
      <c r="M149" s="12">
        <v>4077</v>
      </c>
      <c r="N149" s="12">
        <v>12003</v>
      </c>
      <c r="O149" s="12">
        <v>8142</v>
      </c>
      <c r="P149" s="45">
        <f>IF(D149*E149*F149*G149*H149*I149*J149*K149*L149*M149*N149*O149&gt;0,SUM(D149:O149),0)</f>
        <v>201269</v>
      </c>
      <c r="Q149" s="45">
        <f>IF(D149*E149*F149&gt;0,SUM(D149:F149),0)</f>
        <v>45211</v>
      </c>
      <c r="R149" s="45">
        <f>IF(G149*H149*I149&gt;0,SUM(G149:I149),0)</f>
        <v>100542</v>
      </c>
      <c r="S149" s="45">
        <f>IF(J149*K149*L149&gt;0,SUM(J149:L149),0)</f>
        <v>31294</v>
      </c>
      <c r="T149" s="45">
        <f>IF(M149*N149*O149&gt;0,SUM(M149:O149),0)</f>
        <v>24222</v>
      </c>
    </row>
    <row r="150" spans="2:20" ht="15" customHeight="1" x14ac:dyDescent="0.15">
      <c r="B150" s="85"/>
      <c r="C150" s="70" t="s">
        <v>69</v>
      </c>
      <c r="D150" s="13">
        <f t="shared" ref="D150:T150" si="15">IF(D149&gt;0,D149/D148," ")</f>
        <v>0.87508509189925121</v>
      </c>
      <c r="E150" s="13">
        <f t="shared" si="15"/>
        <v>0.84278252611585946</v>
      </c>
      <c r="F150" s="13">
        <f t="shared" si="15"/>
        <v>1.1133280127693534</v>
      </c>
      <c r="G150" s="13">
        <f t="shared" si="15"/>
        <v>1.028743243726957</v>
      </c>
      <c r="H150" s="13">
        <f t="shared" si="15"/>
        <v>1.0470975846784707</v>
      </c>
      <c r="I150" s="13">
        <f t="shared" si="15"/>
        <v>1.0736048499922275</v>
      </c>
      <c r="J150" s="13">
        <f t="shared" si="15"/>
        <v>1.0131870450469458</v>
      </c>
      <c r="K150" s="13">
        <f t="shared" si="15"/>
        <v>1.3965199933076795</v>
      </c>
      <c r="L150" s="13">
        <f t="shared" si="15"/>
        <v>1.5186839967506092</v>
      </c>
      <c r="M150" s="13">
        <f t="shared" si="15"/>
        <v>1.0368769074262463</v>
      </c>
      <c r="N150" s="13">
        <f t="shared" si="15"/>
        <v>0.84677248677248673</v>
      </c>
      <c r="O150" s="13">
        <f t="shared" si="15"/>
        <v>1.0772691188145012</v>
      </c>
      <c r="P150" s="13">
        <f t="shared" si="15"/>
        <v>1.0273858624632473</v>
      </c>
      <c r="Q150" s="13">
        <f t="shared" si="15"/>
        <v>0.96226374936148473</v>
      </c>
      <c r="R150" s="13">
        <f t="shared" si="15"/>
        <v>1.0488639445846981</v>
      </c>
      <c r="S150" s="13">
        <f t="shared" si="15"/>
        <v>1.1422418512975874</v>
      </c>
      <c r="T150" s="13">
        <f t="shared" si="15"/>
        <v>0.94377556984219757</v>
      </c>
    </row>
    <row r="151" spans="2:20" ht="15" customHeight="1" x14ac:dyDescent="0.15"/>
    <row r="152" spans="2:20" ht="15" customHeight="1" x14ac:dyDescent="0.15">
      <c r="B152" s="83" t="s">
        <v>25</v>
      </c>
      <c r="C152" s="10" t="s">
        <v>0</v>
      </c>
      <c r="D152" s="10" t="s">
        <v>1</v>
      </c>
      <c r="E152" s="10" t="s">
        <v>2</v>
      </c>
      <c r="F152" s="10" t="s">
        <v>3</v>
      </c>
      <c r="G152" s="10" t="s">
        <v>4</v>
      </c>
      <c r="H152" s="10" t="s">
        <v>5</v>
      </c>
      <c r="I152" s="10" t="s">
        <v>6</v>
      </c>
      <c r="J152" s="10" t="s">
        <v>7</v>
      </c>
      <c r="K152" s="10" t="s">
        <v>8</v>
      </c>
      <c r="L152" s="10" t="s">
        <v>9</v>
      </c>
      <c r="M152" s="10" t="s">
        <v>10</v>
      </c>
      <c r="N152" s="10" t="s">
        <v>11</v>
      </c>
      <c r="O152" s="10" t="s">
        <v>12</v>
      </c>
      <c r="P152" s="10" t="s">
        <v>42</v>
      </c>
      <c r="Q152" s="10" t="s">
        <v>43</v>
      </c>
      <c r="R152" s="10" t="s">
        <v>44</v>
      </c>
      <c r="S152" s="10" t="s">
        <v>45</v>
      </c>
      <c r="T152" s="10" t="s">
        <v>46</v>
      </c>
    </row>
    <row r="153" spans="2:20" ht="15" customHeight="1" x14ac:dyDescent="0.15">
      <c r="B153" s="84"/>
      <c r="C153" s="20" t="s">
        <v>49</v>
      </c>
      <c r="D153" s="14">
        <v>14243</v>
      </c>
      <c r="E153" s="14">
        <v>41732</v>
      </c>
      <c r="F153" s="14">
        <v>54934</v>
      </c>
      <c r="G153" s="16">
        <v>58626</v>
      </c>
      <c r="H153" s="16">
        <v>72932</v>
      </c>
      <c r="I153" s="16">
        <v>61524</v>
      </c>
      <c r="J153" s="16">
        <v>51917</v>
      </c>
      <c r="K153" s="16">
        <v>25171</v>
      </c>
      <c r="L153" s="16">
        <v>11534</v>
      </c>
      <c r="M153" s="16">
        <v>14992</v>
      </c>
      <c r="N153" s="16">
        <v>27849</v>
      </c>
      <c r="O153" s="16">
        <v>23950</v>
      </c>
      <c r="P153" s="11">
        <f>SUM(D153:O153)</f>
        <v>459404</v>
      </c>
      <c r="Q153" s="11">
        <f>SUM(D153:F153)</f>
        <v>110909</v>
      </c>
      <c r="R153" s="11">
        <f>SUM(G153:I153)</f>
        <v>193082</v>
      </c>
      <c r="S153" s="11">
        <f>SUM(J153:L153)</f>
        <v>88622</v>
      </c>
      <c r="T153" s="11">
        <f>SUM(M153:O153)</f>
        <v>66791</v>
      </c>
    </row>
    <row r="154" spans="2:20" ht="15" customHeight="1" x14ac:dyDescent="0.15">
      <c r="B154" s="84"/>
      <c r="C154" s="10" t="s">
        <v>13</v>
      </c>
      <c r="D154" s="14">
        <v>14928</v>
      </c>
      <c r="E154" s="14">
        <v>34712</v>
      </c>
      <c r="F154" s="14">
        <v>42112</v>
      </c>
      <c r="G154" s="16">
        <v>51456</v>
      </c>
      <c r="H154" s="16">
        <v>64618</v>
      </c>
      <c r="I154" s="16">
        <v>53123</v>
      </c>
      <c r="J154" s="16">
        <v>43962</v>
      </c>
      <c r="K154" s="16">
        <v>21009</v>
      </c>
      <c r="L154" s="16">
        <v>13853</v>
      </c>
      <c r="M154" s="16">
        <v>18387</v>
      </c>
      <c r="N154" s="16">
        <v>31584</v>
      </c>
      <c r="O154" s="16">
        <v>21263</v>
      </c>
      <c r="P154" s="11">
        <f>SUM(D154:O154)</f>
        <v>411007</v>
      </c>
      <c r="Q154" s="11">
        <f>SUM(D154:F154)</f>
        <v>91752</v>
      </c>
      <c r="R154" s="11">
        <f>SUM(G154:I154)</f>
        <v>169197</v>
      </c>
      <c r="S154" s="11">
        <f>SUM(J154:L154)</f>
        <v>78824</v>
      </c>
      <c r="T154" s="11">
        <f>SUM(M154:O154)</f>
        <v>71234</v>
      </c>
    </row>
    <row r="155" spans="2:20" ht="15" customHeight="1" x14ac:dyDescent="0.15">
      <c r="B155" s="84"/>
      <c r="C155" s="10" t="s">
        <v>47</v>
      </c>
      <c r="D155" s="12">
        <v>13070</v>
      </c>
      <c r="E155" s="12">
        <v>29599</v>
      </c>
      <c r="F155" s="12">
        <v>39642</v>
      </c>
      <c r="G155" s="12">
        <v>52575</v>
      </c>
      <c r="H155" s="12">
        <v>67916</v>
      </c>
      <c r="I155" s="12">
        <v>54863</v>
      </c>
      <c r="J155" s="12">
        <v>43355</v>
      </c>
      <c r="K155" s="12">
        <v>19458</v>
      </c>
      <c r="L155" s="12">
        <v>10575</v>
      </c>
      <c r="M155" s="12">
        <v>14621</v>
      </c>
      <c r="N155" s="12">
        <v>29938</v>
      </c>
      <c r="O155" s="12">
        <v>18559</v>
      </c>
      <c r="P155" s="11">
        <f>SUM(D155:O155)</f>
        <v>394171</v>
      </c>
      <c r="Q155" s="11">
        <f>SUM(D155:F155)</f>
        <v>82311</v>
      </c>
      <c r="R155" s="11">
        <f>SUM(G155:I155)</f>
        <v>175354</v>
      </c>
      <c r="S155" s="11">
        <f>SUM(J155:L155)</f>
        <v>73388</v>
      </c>
      <c r="T155" s="11">
        <f>SUM(M155:O155)</f>
        <v>63118</v>
      </c>
    </row>
    <row r="156" spans="2:20" ht="15" customHeight="1" x14ac:dyDescent="0.15">
      <c r="B156" s="84"/>
      <c r="C156" s="10" t="s">
        <v>50</v>
      </c>
      <c r="D156" s="12">
        <v>12676</v>
      </c>
      <c r="E156" s="12">
        <v>25765</v>
      </c>
      <c r="F156" s="12">
        <v>36042</v>
      </c>
      <c r="G156" s="12">
        <v>47859</v>
      </c>
      <c r="H156" s="12">
        <v>70609</v>
      </c>
      <c r="I156" s="12">
        <v>55741</v>
      </c>
      <c r="J156" s="12">
        <v>42980</v>
      </c>
      <c r="K156" s="12">
        <v>19309</v>
      </c>
      <c r="L156" s="12">
        <v>12145</v>
      </c>
      <c r="M156" s="12">
        <v>17684</v>
      </c>
      <c r="N156" s="12">
        <v>28615</v>
      </c>
      <c r="O156" s="12">
        <v>16727</v>
      </c>
      <c r="P156" s="11">
        <f>SUM(D156:O156)</f>
        <v>386152</v>
      </c>
      <c r="Q156" s="11">
        <f>SUM(D156:F156)</f>
        <v>74483</v>
      </c>
      <c r="R156" s="11">
        <f>SUM(G156:I156)</f>
        <v>174209</v>
      </c>
      <c r="S156" s="11">
        <f>SUM(J156:L156)</f>
        <v>74434</v>
      </c>
      <c r="T156" s="11">
        <f>SUM(M156:O156)</f>
        <v>63026</v>
      </c>
    </row>
    <row r="157" spans="2:20" ht="15" customHeight="1" x14ac:dyDescent="0.15">
      <c r="B157" s="84"/>
      <c r="C157" s="10" t="s">
        <v>65</v>
      </c>
      <c r="D157" s="12">
        <v>11627</v>
      </c>
      <c r="E157" s="12">
        <v>29585</v>
      </c>
      <c r="F157" s="12">
        <v>41188</v>
      </c>
      <c r="G157" s="12">
        <v>55609</v>
      </c>
      <c r="H157" s="12">
        <v>73704</v>
      </c>
      <c r="I157" s="12">
        <v>56271</v>
      </c>
      <c r="J157" s="12">
        <v>51099</v>
      </c>
      <c r="K157" s="12">
        <v>20934</v>
      </c>
      <c r="L157" s="12">
        <v>11673</v>
      </c>
      <c r="M157" s="12">
        <v>16405</v>
      </c>
      <c r="N157" s="12">
        <v>26737</v>
      </c>
      <c r="O157" s="12">
        <v>16859</v>
      </c>
      <c r="P157" s="45">
        <f>IF(D157*E157*F157*G157*H157*I157*J148*K148*L157*M157*N157*O157&gt;0,SUM(D157:O157),0)</f>
        <v>411691</v>
      </c>
      <c r="Q157" s="45">
        <f>IF(D157*E157*F157&gt;0,SUM(D157:F157),0)</f>
        <v>82400</v>
      </c>
      <c r="R157" s="45">
        <f>IF(G157*H157*I157&gt;0,SUM(G157:I157),0)</f>
        <v>185584</v>
      </c>
      <c r="S157" s="45">
        <f>IF(J148*K148*L157&gt;0,SUM(J157:L157),0)</f>
        <v>83706</v>
      </c>
      <c r="T157" s="45">
        <f>IF(M157*N157*O157&gt;0,SUM(M157:O157),0)</f>
        <v>60001</v>
      </c>
    </row>
    <row r="158" spans="2:20" ht="15" customHeight="1" x14ac:dyDescent="0.15">
      <c r="B158" s="84"/>
      <c r="C158" s="10" t="s">
        <v>68</v>
      </c>
      <c r="D158" s="12">
        <v>10708</v>
      </c>
      <c r="E158" s="12">
        <v>25848</v>
      </c>
      <c r="F158" s="12">
        <v>42860</v>
      </c>
      <c r="G158" s="12">
        <v>56218</v>
      </c>
      <c r="H158" s="12">
        <v>72899</v>
      </c>
      <c r="I158" s="12">
        <v>53757</v>
      </c>
      <c r="J158" s="12">
        <v>47021</v>
      </c>
      <c r="K158" s="12">
        <v>22062</v>
      </c>
      <c r="L158" s="12">
        <v>11285</v>
      </c>
      <c r="M158" s="12">
        <v>16062</v>
      </c>
      <c r="N158" s="12">
        <v>23134</v>
      </c>
      <c r="O158" s="12">
        <v>17590</v>
      </c>
      <c r="P158" s="45">
        <f>IF(D158*E158*F158*G158*H158*I158*J158*K158*L158*M158*N158*O158&gt;0,SUM(D158:O158),0)</f>
        <v>399444</v>
      </c>
      <c r="Q158" s="45">
        <f>IF(D158*E158*F158&gt;0,SUM(D158:F158),0)</f>
        <v>79416</v>
      </c>
      <c r="R158" s="45">
        <f>IF(G158*H158*I158&gt;0,SUM(G158:I158),0)</f>
        <v>182874</v>
      </c>
      <c r="S158" s="45">
        <f>IF(J158*K158*L158&gt;0,SUM(J158:L158),0)</f>
        <v>80368</v>
      </c>
      <c r="T158" s="45">
        <f>IF(M158*N158*O158&gt;0,SUM(M158:O158),0)</f>
        <v>56786</v>
      </c>
    </row>
    <row r="159" spans="2:20" ht="15" customHeight="1" x14ac:dyDescent="0.15">
      <c r="B159" s="85"/>
      <c r="C159" s="70" t="s">
        <v>69</v>
      </c>
      <c r="D159" s="13">
        <f t="shared" ref="D159:T159" si="16">IF(D158&gt;0,D158/D157," ")</f>
        <v>0.92095983486711963</v>
      </c>
      <c r="E159" s="13">
        <f t="shared" si="16"/>
        <v>0.87368598952171705</v>
      </c>
      <c r="F159" s="13">
        <f t="shared" si="16"/>
        <v>1.0405943478683111</v>
      </c>
      <c r="G159" s="13">
        <f t="shared" si="16"/>
        <v>1.0109514646909672</v>
      </c>
      <c r="H159" s="13">
        <f t="shared" si="16"/>
        <v>0.98907793335504179</v>
      </c>
      <c r="I159" s="13">
        <f t="shared" si="16"/>
        <v>0.955323345950845</v>
      </c>
      <c r="J159" s="13">
        <f t="shared" si="16"/>
        <v>0.92019413295759211</v>
      </c>
      <c r="K159" s="13">
        <f t="shared" si="16"/>
        <v>1.0538836342791631</v>
      </c>
      <c r="L159" s="13">
        <f t="shared" si="16"/>
        <v>0.96676090122504921</v>
      </c>
      <c r="M159" s="13">
        <f t="shared" si="16"/>
        <v>0.97909174032307222</v>
      </c>
      <c r="N159" s="13">
        <f t="shared" si="16"/>
        <v>0.86524292179376894</v>
      </c>
      <c r="O159" s="13">
        <f t="shared" si="16"/>
        <v>1.0433596298712853</v>
      </c>
      <c r="P159" s="13">
        <f t="shared" si="16"/>
        <v>0.97025196081527165</v>
      </c>
      <c r="Q159" s="13">
        <f t="shared" si="16"/>
        <v>0.96378640776699032</v>
      </c>
      <c r="R159" s="13">
        <f t="shared" si="16"/>
        <v>0.98539744805586693</v>
      </c>
      <c r="S159" s="13">
        <f t="shared" si="16"/>
        <v>0.96012233292714977</v>
      </c>
      <c r="T159" s="13">
        <f t="shared" si="16"/>
        <v>0.94641755970733821</v>
      </c>
    </row>
    <row r="160" spans="2:20" ht="15" customHeight="1" x14ac:dyDescent="0.15">
      <c r="B160" s="3"/>
      <c r="C160" s="3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2:20" ht="15" customHeight="1" x14ac:dyDescent="0.15">
      <c r="B161" s="1" t="s">
        <v>35</v>
      </c>
    </row>
    <row r="162" spans="2:20" ht="15" customHeight="1" x14ac:dyDescent="0.15">
      <c r="B162" s="80" t="s">
        <v>28</v>
      </c>
      <c r="C162" s="10" t="s">
        <v>0</v>
      </c>
      <c r="D162" s="10" t="s">
        <v>1</v>
      </c>
      <c r="E162" s="10" t="s">
        <v>2</v>
      </c>
      <c r="F162" s="10" t="s">
        <v>3</v>
      </c>
      <c r="G162" s="10" t="s">
        <v>4</v>
      </c>
      <c r="H162" s="10" t="s">
        <v>5</v>
      </c>
      <c r="I162" s="10" t="s">
        <v>6</v>
      </c>
      <c r="J162" s="10" t="s">
        <v>7</v>
      </c>
      <c r="K162" s="10" t="s">
        <v>8</v>
      </c>
      <c r="L162" s="10" t="s">
        <v>9</v>
      </c>
      <c r="M162" s="10" t="s">
        <v>10</v>
      </c>
      <c r="N162" s="10" t="s">
        <v>11</v>
      </c>
      <c r="O162" s="10" t="s">
        <v>12</v>
      </c>
      <c r="P162" s="10" t="s">
        <v>42</v>
      </c>
      <c r="Q162" s="10" t="s">
        <v>43</v>
      </c>
      <c r="R162" s="10" t="s">
        <v>44</v>
      </c>
      <c r="S162" s="10" t="s">
        <v>45</v>
      </c>
      <c r="T162" s="10" t="s">
        <v>46</v>
      </c>
    </row>
    <row r="163" spans="2:20" ht="15" customHeight="1" x14ac:dyDescent="0.15">
      <c r="B163" s="81"/>
      <c r="C163" s="20" t="s">
        <v>49</v>
      </c>
      <c r="D163" s="19">
        <v>16361</v>
      </c>
      <c r="E163" s="19">
        <v>30372</v>
      </c>
      <c r="F163" s="19">
        <v>21904</v>
      </c>
      <c r="G163" s="18">
        <v>25752</v>
      </c>
      <c r="H163" s="18">
        <v>36223</v>
      </c>
      <c r="I163" s="18">
        <v>25472</v>
      </c>
      <c r="J163" s="18">
        <v>27886</v>
      </c>
      <c r="K163" s="18">
        <v>13825</v>
      </c>
      <c r="L163" s="18">
        <v>8673</v>
      </c>
      <c r="M163" s="18">
        <v>8618</v>
      </c>
      <c r="N163" s="18">
        <v>8854</v>
      </c>
      <c r="O163" s="18">
        <v>10509</v>
      </c>
      <c r="P163" s="11">
        <f>SUM(D163:O163)</f>
        <v>234449</v>
      </c>
      <c r="Q163" s="11">
        <f>SUM(D163:F163)</f>
        <v>68637</v>
      </c>
      <c r="R163" s="11">
        <f>SUM(G163:I163)</f>
        <v>87447</v>
      </c>
      <c r="S163" s="11">
        <f>SUM(J163:L163)</f>
        <v>50384</v>
      </c>
      <c r="T163" s="11">
        <f>SUM(M163:O163)</f>
        <v>27981</v>
      </c>
    </row>
    <row r="164" spans="2:20" ht="15" customHeight="1" x14ac:dyDescent="0.15">
      <c r="B164" s="81"/>
      <c r="C164" s="10" t="s">
        <v>13</v>
      </c>
      <c r="D164" s="19">
        <v>12339</v>
      </c>
      <c r="E164" s="19">
        <v>31886</v>
      </c>
      <c r="F164" s="19">
        <v>18332</v>
      </c>
      <c r="G164" s="18">
        <v>25723</v>
      </c>
      <c r="H164" s="18">
        <v>37925</v>
      </c>
      <c r="I164" s="18">
        <v>32418</v>
      </c>
      <c r="J164" s="18">
        <v>27693</v>
      </c>
      <c r="K164" s="18">
        <v>12804</v>
      </c>
      <c r="L164" s="18">
        <v>8549</v>
      </c>
      <c r="M164" s="18">
        <v>8385</v>
      </c>
      <c r="N164" s="18">
        <v>12105</v>
      </c>
      <c r="O164" s="18">
        <v>13658</v>
      </c>
      <c r="P164" s="11">
        <f>SUM(D164:O164)</f>
        <v>241817</v>
      </c>
      <c r="Q164" s="11">
        <f>SUM(D164:F164)</f>
        <v>62557</v>
      </c>
      <c r="R164" s="11">
        <f>SUM(G164:I164)</f>
        <v>96066</v>
      </c>
      <c r="S164" s="11">
        <f>SUM(J164:L164)</f>
        <v>49046</v>
      </c>
      <c r="T164" s="11">
        <f>SUM(M164:O164)</f>
        <v>34148</v>
      </c>
    </row>
    <row r="165" spans="2:20" ht="15" customHeight="1" x14ac:dyDescent="0.15">
      <c r="B165" s="81"/>
      <c r="C165" s="10" t="s">
        <v>47</v>
      </c>
      <c r="D165" s="12">
        <v>11428</v>
      </c>
      <c r="E165" s="12">
        <v>27615</v>
      </c>
      <c r="F165" s="12">
        <v>19821</v>
      </c>
      <c r="G165" s="12">
        <v>28175</v>
      </c>
      <c r="H165" s="12">
        <v>37074</v>
      </c>
      <c r="I165" s="12">
        <v>30094</v>
      </c>
      <c r="J165" s="12">
        <v>29248</v>
      </c>
      <c r="K165" s="12">
        <v>13191</v>
      </c>
      <c r="L165" s="12">
        <v>9250</v>
      </c>
      <c r="M165" s="12">
        <v>8003</v>
      </c>
      <c r="N165" s="12">
        <v>10613</v>
      </c>
      <c r="O165" s="12">
        <v>8509</v>
      </c>
      <c r="P165" s="11">
        <f>SUM(D165:O165)</f>
        <v>233021</v>
      </c>
      <c r="Q165" s="11">
        <f>SUM(D165:F165)</f>
        <v>58864</v>
      </c>
      <c r="R165" s="11">
        <f>SUM(G165:I165)</f>
        <v>95343</v>
      </c>
      <c r="S165" s="11">
        <f>SUM(J165:L165)</f>
        <v>51689</v>
      </c>
      <c r="T165" s="11">
        <f>SUM(M165:O165)</f>
        <v>27125</v>
      </c>
    </row>
    <row r="166" spans="2:20" ht="15" customHeight="1" x14ac:dyDescent="0.15">
      <c r="B166" s="81"/>
      <c r="C166" s="10" t="s">
        <v>50</v>
      </c>
      <c r="D166" s="12">
        <v>10871</v>
      </c>
      <c r="E166" s="12">
        <v>22116</v>
      </c>
      <c r="F166" s="12">
        <v>16665</v>
      </c>
      <c r="G166" s="12">
        <v>24393</v>
      </c>
      <c r="H166" s="12">
        <v>29221</v>
      </c>
      <c r="I166" s="12">
        <v>22652</v>
      </c>
      <c r="J166" s="12">
        <v>24708</v>
      </c>
      <c r="K166" s="12">
        <v>14658</v>
      </c>
      <c r="L166" s="12">
        <v>7677</v>
      </c>
      <c r="M166" s="12">
        <v>9749</v>
      </c>
      <c r="N166" s="12">
        <v>9585</v>
      </c>
      <c r="O166" s="12">
        <v>9639</v>
      </c>
      <c r="P166" s="11">
        <f>SUM(D166:O166)</f>
        <v>201934</v>
      </c>
      <c r="Q166" s="11">
        <f>SUM(D166:F166)</f>
        <v>49652</v>
      </c>
      <c r="R166" s="11">
        <f>SUM(G166:I166)</f>
        <v>76266</v>
      </c>
      <c r="S166" s="11">
        <f>SUM(J166:L166)</f>
        <v>47043</v>
      </c>
      <c r="T166" s="11">
        <f>SUM(M166:O166)</f>
        <v>28973</v>
      </c>
    </row>
    <row r="167" spans="2:20" ht="15" customHeight="1" x14ac:dyDescent="0.15">
      <c r="B167" s="81"/>
      <c r="C167" s="10" t="s">
        <v>65</v>
      </c>
      <c r="D167" s="12">
        <v>14463</v>
      </c>
      <c r="E167" s="12">
        <v>23293</v>
      </c>
      <c r="F167" s="12">
        <v>16967</v>
      </c>
      <c r="G167" s="12">
        <v>24037</v>
      </c>
      <c r="H167" s="12">
        <v>34184</v>
      </c>
      <c r="I167" s="12">
        <v>25879</v>
      </c>
      <c r="J167" s="12">
        <v>27801</v>
      </c>
      <c r="K167" s="12">
        <v>13978</v>
      </c>
      <c r="L167" s="12">
        <v>7048</v>
      </c>
      <c r="M167" s="12">
        <v>7361</v>
      </c>
      <c r="N167" s="12">
        <v>8983</v>
      </c>
      <c r="O167" s="12">
        <v>11218</v>
      </c>
      <c r="P167" s="45">
        <f>IF(D167*E167*F167*G167*H167*I167*J167*K167*L167*M167*N167*O167&gt;0,SUM(D167:O167),0)</f>
        <v>215212</v>
      </c>
      <c r="Q167" s="45">
        <f>IF(D167*E167*F167&gt;0,SUM(D167:F167),0)</f>
        <v>54723</v>
      </c>
      <c r="R167" s="45">
        <f>IF(G167*H167*I167&gt;0,SUM(G167:I167),0)</f>
        <v>84100</v>
      </c>
      <c r="S167" s="45">
        <f>IF(J167*K167*L167&gt;0,SUM(J167:L167),0)</f>
        <v>48827</v>
      </c>
      <c r="T167" s="45">
        <f>IF(M167*N167*O167&gt;0,SUM(M167:O167),0)</f>
        <v>27562</v>
      </c>
    </row>
    <row r="168" spans="2:20" ht="15" customHeight="1" x14ac:dyDescent="0.15">
      <c r="B168" s="81"/>
      <c r="C168" s="10" t="s">
        <v>68</v>
      </c>
      <c r="D168" s="12">
        <v>12401</v>
      </c>
      <c r="E168" s="12">
        <v>24790</v>
      </c>
      <c r="F168" s="12">
        <v>21133</v>
      </c>
      <c r="G168" s="12">
        <v>25315</v>
      </c>
      <c r="H168" s="12">
        <v>36254</v>
      </c>
      <c r="I168" s="12">
        <v>27752</v>
      </c>
      <c r="J168" s="12">
        <v>30915</v>
      </c>
      <c r="K168" s="12">
        <v>15120</v>
      </c>
      <c r="L168" s="12">
        <v>9150</v>
      </c>
      <c r="M168" s="12">
        <v>9764</v>
      </c>
      <c r="N168" s="12">
        <v>12514</v>
      </c>
      <c r="O168" s="12">
        <v>12568</v>
      </c>
      <c r="P168" s="45">
        <f>IF(D168*E168*F168*G168*H168*I168*J168*K168*L168*M168*N168*O168&gt;0,SUM(D168:O168),0)</f>
        <v>237676</v>
      </c>
      <c r="Q168" s="45">
        <f>IF(D168*E168*F168&gt;0,SUM(D168:F168),0)</f>
        <v>58324</v>
      </c>
      <c r="R168" s="45">
        <f>IF(G168*H168*I168&gt;0,SUM(G168:I168),0)</f>
        <v>89321</v>
      </c>
      <c r="S168" s="45">
        <f>IF(J168*K168*L168&gt;0,SUM(J168:L168),0)</f>
        <v>55185</v>
      </c>
      <c r="T168" s="45">
        <f>IF(M168*N168*O168&gt;0,SUM(M168:O168),0)</f>
        <v>34846</v>
      </c>
    </row>
    <row r="169" spans="2:20" ht="15" customHeight="1" x14ac:dyDescent="0.15">
      <c r="B169" s="82"/>
      <c r="C169" s="70" t="s">
        <v>69</v>
      </c>
      <c r="D169" s="13">
        <f t="shared" ref="D169:T169" si="17">IF(D168&gt;0,D168/D167," ")</f>
        <v>0.8574293023577404</v>
      </c>
      <c r="E169" s="13">
        <f t="shared" si="17"/>
        <v>1.0642682350920878</v>
      </c>
      <c r="F169" s="13">
        <f t="shared" si="17"/>
        <v>1.2455354511699182</v>
      </c>
      <c r="G169" s="13">
        <f t="shared" si="17"/>
        <v>1.053168032616383</v>
      </c>
      <c r="H169" s="13">
        <f t="shared" si="17"/>
        <v>1.0605546454481629</v>
      </c>
      <c r="I169" s="13">
        <f t="shared" si="17"/>
        <v>1.0723752849800996</v>
      </c>
      <c r="J169" s="13">
        <f t="shared" si="17"/>
        <v>1.112010359339592</v>
      </c>
      <c r="K169" s="13">
        <f t="shared" si="17"/>
        <v>1.0816998139934182</v>
      </c>
      <c r="L169" s="13">
        <f t="shared" si="17"/>
        <v>1.2982406356413168</v>
      </c>
      <c r="M169" s="13">
        <f t="shared" si="17"/>
        <v>1.3264502105692162</v>
      </c>
      <c r="N169" s="13">
        <f t="shared" si="17"/>
        <v>1.3930758098630747</v>
      </c>
      <c r="O169" s="13">
        <f t="shared" si="17"/>
        <v>1.1203423070065965</v>
      </c>
      <c r="P169" s="13">
        <f t="shared" si="17"/>
        <v>1.1043807966098544</v>
      </c>
      <c r="Q169" s="13">
        <f t="shared" si="17"/>
        <v>1.0658041408548509</v>
      </c>
      <c r="R169" s="13">
        <f t="shared" si="17"/>
        <v>1.0620808561236623</v>
      </c>
      <c r="S169" s="13">
        <f t="shared" si="17"/>
        <v>1.130214840149917</v>
      </c>
      <c r="T169" s="13">
        <f t="shared" si="17"/>
        <v>1.2642769029823671</v>
      </c>
    </row>
    <row r="170" spans="2:20" ht="15" customHeight="1" x14ac:dyDescent="0.15"/>
    <row r="171" spans="2:20" ht="15" customHeight="1" x14ac:dyDescent="0.15">
      <c r="B171" s="80" t="s">
        <v>29</v>
      </c>
      <c r="C171" s="10" t="s">
        <v>0</v>
      </c>
      <c r="D171" s="10" t="s">
        <v>1</v>
      </c>
      <c r="E171" s="10" t="s">
        <v>2</v>
      </c>
      <c r="F171" s="10" t="s">
        <v>3</v>
      </c>
      <c r="G171" s="10" t="s">
        <v>4</v>
      </c>
      <c r="H171" s="10" t="s">
        <v>5</v>
      </c>
      <c r="I171" s="10" t="s">
        <v>6</v>
      </c>
      <c r="J171" s="10" t="s">
        <v>7</v>
      </c>
      <c r="K171" s="10" t="s">
        <v>8</v>
      </c>
      <c r="L171" s="10" t="s">
        <v>9</v>
      </c>
      <c r="M171" s="10" t="s">
        <v>10</v>
      </c>
      <c r="N171" s="10" t="s">
        <v>11</v>
      </c>
      <c r="O171" s="10" t="s">
        <v>12</v>
      </c>
      <c r="P171" s="10" t="s">
        <v>42</v>
      </c>
      <c r="Q171" s="10" t="s">
        <v>43</v>
      </c>
      <c r="R171" s="10" t="s">
        <v>44</v>
      </c>
      <c r="S171" s="10" t="s">
        <v>45</v>
      </c>
      <c r="T171" s="10" t="s">
        <v>46</v>
      </c>
    </row>
    <row r="172" spans="2:20" ht="15" customHeight="1" x14ac:dyDescent="0.15">
      <c r="B172" s="81"/>
      <c r="C172" s="20" t="s">
        <v>49</v>
      </c>
      <c r="D172" s="11">
        <v>26536.400000000001</v>
      </c>
      <c r="E172" s="11">
        <v>42381.9</v>
      </c>
      <c r="F172" s="11">
        <v>45958.000000000007</v>
      </c>
      <c r="G172" s="21">
        <v>48120.600000000006</v>
      </c>
      <c r="H172" s="21">
        <v>48983.000000000007</v>
      </c>
      <c r="I172" s="21">
        <v>49667.200000000004</v>
      </c>
      <c r="J172" s="21">
        <v>56516.9</v>
      </c>
      <c r="K172" s="21">
        <v>38919.100000000006</v>
      </c>
      <c r="L172" s="21">
        <v>33984.5</v>
      </c>
      <c r="M172" s="21">
        <v>40427.200000000004</v>
      </c>
      <c r="N172" s="21">
        <v>37776.200000000004</v>
      </c>
      <c r="O172" s="21">
        <v>36785.100000000006</v>
      </c>
      <c r="P172" s="11">
        <f>SUM(D172:O172)</f>
        <v>506056.10000000009</v>
      </c>
      <c r="Q172" s="11">
        <f>SUM(D172:F172)</f>
        <v>114876.30000000002</v>
      </c>
      <c r="R172" s="11">
        <f>SUM(G172:I172)</f>
        <v>146770.80000000002</v>
      </c>
      <c r="S172" s="11">
        <f>SUM(J172:L172)</f>
        <v>129420.5</v>
      </c>
      <c r="T172" s="11">
        <f>SUM(M172:O172)</f>
        <v>114988.50000000001</v>
      </c>
    </row>
    <row r="173" spans="2:20" ht="15" customHeight="1" x14ac:dyDescent="0.15">
      <c r="B173" s="81"/>
      <c r="C173" s="10" t="s">
        <v>13</v>
      </c>
      <c r="D173" s="11">
        <v>22585.200000000001</v>
      </c>
      <c r="E173" s="11">
        <v>37987.4</v>
      </c>
      <c r="F173" s="11">
        <v>40150</v>
      </c>
      <c r="G173" s="21">
        <v>45463.000000000007</v>
      </c>
      <c r="H173" s="21">
        <v>47907.200000000004</v>
      </c>
      <c r="I173" s="21">
        <v>50081.9</v>
      </c>
      <c r="J173" s="21">
        <v>51300</v>
      </c>
      <c r="K173" s="21">
        <v>32833</v>
      </c>
      <c r="L173" s="21">
        <v>30462</v>
      </c>
      <c r="M173" s="21">
        <v>34175.9</v>
      </c>
      <c r="N173" s="21">
        <v>37088.700000000004</v>
      </c>
      <c r="O173" s="21">
        <v>33475.200000000004</v>
      </c>
      <c r="P173" s="11">
        <f>SUM(D173:O173)</f>
        <v>463509.50000000006</v>
      </c>
      <c r="Q173" s="11">
        <f>SUM(D173:F173)</f>
        <v>100722.6</v>
      </c>
      <c r="R173" s="11">
        <f>SUM(G173:I173)</f>
        <v>143452.1</v>
      </c>
      <c r="S173" s="11">
        <f>SUM(J173:L173)</f>
        <v>114595</v>
      </c>
      <c r="T173" s="11">
        <f>SUM(M173:O173)</f>
        <v>104739.80000000002</v>
      </c>
    </row>
    <row r="174" spans="2:20" ht="15" customHeight="1" x14ac:dyDescent="0.15">
      <c r="B174" s="81"/>
      <c r="C174" s="10" t="s">
        <v>47</v>
      </c>
      <c r="D174" s="12">
        <v>21336</v>
      </c>
      <c r="E174" s="12">
        <v>35515</v>
      </c>
      <c r="F174" s="12">
        <v>39061</v>
      </c>
      <c r="G174" s="12">
        <v>41807</v>
      </c>
      <c r="H174" s="12">
        <v>43995</v>
      </c>
      <c r="I174" s="12">
        <v>41289</v>
      </c>
      <c r="J174" s="12">
        <v>46001</v>
      </c>
      <c r="K174" s="12">
        <v>32210</v>
      </c>
      <c r="L174" s="12">
        <v>31424</v>
      </c>
      <c r="M174" s="12">
        <v>33451</v>
      </c>
      <c r="N174" s="12">
        <v>32489</v>
      </c>
      <c r="O174" s="12">
        <v>26440</v>
      </c>
      <c r="P174" s="11">
        <f>SUM(D174:O174)</f>
        <v>425018</v>
      </c>
      <c r="Q174" s="11">
        <f>SUM(D174:F174)</f>
        <v>95912</v>
      </c>
      <c r="R174" s="11">
        <f>SUM(G174:I174)</f>
        <v>127091</v>
      </c>
      <c r="S174" s="11">
        <f>SUM(J174:L174)</f>
        <v>109635</v>
      </c>
      <c r="T174" s="11">
        <f>SUM(M174:O174)</f>
        <v>92380</v>
      </c>
    </row>
    <row r="175" spans="2:20" ht="15" customHeight="1" x14ac:dyDescent="0.15">
      <c r="B175" s="81"/>
      <c r="C175" s="10" t="s">
        <v>50</v>
      </c>
      <c r="D175" s="12">
        <v>17545</v>
      </c>
      <c r="E175" s="12">
        <v>28754</v>
      </c>
      <c r="F175" s="12">
        <v>36728</v>
      </c>
      <c r="G175" s="12">
        <v>42016</v>
      </c>
      <c r="H175" s="12">
        <v>42713</v>
      </c>
      <c r="I175" s="12">
        <v>42054</v>
      </c>
      <c r="J175" s="12">
        <v>45576</v>
      </c>
      <c r="K175" s="12">
        <v>31918</v>
      </c>
      <c r="L175" s="12">
        <v>29975</v>
      </c>
      <c r="M175" s="12">
        <v>36522</v>
      </c>
      <c r="N175" s="12">
        <v>31841</v>
      </c>
      <c r="O175" s="12">
        <v>25344</v>
      </c>
      <c r="P175" s="11">
        <f>SUM(D175:O175)</f>
        <v>410986</v>
      </c>
      <c r="Q175" s="11">
        <f>SUM(D175:F175)</f>
        <v>83027</v>
      </c>
      <c r="R175" s="11">
        <f>SUM(G175:I175)</f>
        <v>126783</v>
      </c>
      <c r="S175" s="11">
        <f>SUM(J175:L175)</f>
        <v>107469</v>
      </c>
      <c r="T175" s="11">
        <f>SUM(M175:O175)</f>
        <v>93707</v>
      </c>
    </row>
    <row r="176" spans="2:20" ht="15" customHeight="1" x14ac:dyDescent="0.15">
      <c r="B176" s="81"/>
      <c r="C176" s="10" t="s">
        <v>65</v>
      </c>
      <c r="D176" s="12">
        <v>20583</v>
      </c>
      <c r="E176" s="12">
        <v>30253</v>
      </c>
      <c r="F176" s="12">
        <v>39872</v>
      </c>
      <c r="G176" s="12">
        <v>42338</v>
      </c>
      <c r="H176" s="12">
        <v>42612</v>
      </c>
      <c r="I176" s="12">
        <v>40192</v>
      </c>
      <c r="J176" s="12">
        <v>48275</v>
      </c>
      <c r="K176" s="12">
        <v>30004</v>
      </c>
      <c r="L176" s="12">
        <v>26725</v>
      </c>
      <c r="M176" s="12">
        <v>30348</v>
      </c>
      <c r="N176" s="12">
        <v>29785</v>
      </c>
      <c r="O176" s="12">
        <v>25967</v>
      </c>
      <c r="P176" s="45">
        <f>IF(D176*E176*F176*G176*H176*I176*J176*K176*L176*M176*N176*O176&gt;0,SUM(D176:O176),0)</f>
        <v>406954</v>
      </c>
      <c r="Q176" s="45">
        <f>IF(D176*E176*F176&gt;0,SUM(D176:F176),0)</f>
        <v>90708</v>
      </c>
      <c r="R176" s="45">
        <f>IF(G176*H176*I176&gt;0,SUM(G176:I176),0)</f>
        <v>125142</v>
      </c>
      <c r="S176" s="45">
        <f>IF(J176*K176*L176&gt;0,SUM(J176:L176),0)</f>
        <v>105004</v>
      </c>
      <c r="T176" s="45">
        <f>IF(M176*N176*O176&gt;0,SUM(M176:O176),0)</f>
        <v>86100</v>
      </c>
    </row>
    <row r="177" spans="1:20" ht="15" customHeight="1" x14ac:dyDescent="0.15">
      <c r="B177" s="81"/>
      <c r="C177" s="10" t="s">
        <v>68</v>
      </c>
      <c r="D177" s="12">
        <v>20658</v>
      </c>
      <c r="E177" s="12">
        <v>30523</v>
      </c>
      <c r="F177" s="12">
        <v>36650</v>
      </c>
      <c r="G177" s="12">
        <v>41337</v>
      </c>
      <c r="H177" s="12">
        <v>42874</v>
      </c>
      <c r="I177" s="12">
        <v>38972</v>
      </c>
      <c r="J177" s="12">
        <v>43632</v>
      </c>
      <c r="K177" s="12">
        <v>28257</v>
      </c>
      <c r="L177" s="12">
        <v>26904</v>
      </c>
      <c r="M177" s="12">
        <v>29114</v>
      </c>
      <c r="N177" s="12">
        <v>29250</v>
      </c>
      <c r="O177" s="12">
        <v>25402</v>
      </c>
      <c r="P177" s="45">
        <f>IF(D177*E177*F177*G177*H177*I177*J177*K177*L177*M177*N177*O177&gt;0,SUM(D177:O177),0)</f>
        <v>393573</v>
      </c>
      <c r="Q177" s="45">
        <f>IF(D177*E177*F177&gt;0,SUM(D177:F177),0)</f>
        <v>87831</v>
      </c>
      <c r="R177" s="45">
        <f>IF(G177*H177*I177&gt;0,SUM(G177:I177),0)</f>
        <v>123183</v>
      </c>
      <c r="S177" s="45">
        <f>IF(J177*K177*L177&gt;0,SUM(J177:L177),0)</f>
        <v>98793</v>
      </c>
      <c r="T177" s="45">
        <f>IF(M177*N177*O177&gt;0,SUM(M177:O177),0)</f>
        <v>83766</v>
      </c>
    </row>
    <row r="178" spans="1:20" ht="15" customHeight="1" x14ac:dyDescent="0.15">
      <c r="B178" s="82"/>
      <c r="C178" s="70" t="s">
        <v>69</v>
      </c>
      <c r="D178" s="13">
        <f t="shared" ref="D178:T178" si="18">IF(D177&gt;0,D177/D176," ")</f>
        <v>1.0036437837049992</v>
      </c>
      <c r="E178" s="13">
        <f t="shared" si="18"/>
        <v>1.0089247347370509</v>
      </c>
      <c r="F178" s="13">
        <f t="shared" si="18"/>
        <v>0.9191914125200642</v>
      </c>
      <c r="G178" s="13">
        <f t="shared" si="18"/>
        <v>0.97635693703056359</v>
      </c>
      <c r="H178" s="13">
        <f t="shared" si="18"/>
        <v>1.006148502769173</v>
      </c>
      <c r="I178" s="13">
        <f t="shared" si="18"/>
        <v>0.96964570063694266</v>
      </c>
      <c r="J178" s="13">
        <f t="shared" si="18"/>
        <v>0.90382185396167791</v>
      </c>
      <c r="K178" s="13">
        <f t="shared" si="18"/>
        <v>0.94177443007598982</v>
      </c>
      <c r="L178" s="13">
        <f t="shared" si="18"/>
        <v>1.0066978484565015</v>
      </c>
      <c r="M178" s="13">
        <f t="shared" si="18"/>
        <v>0.95933834190061951</v>
      </c>
      <c r="N178" s="13">
        <f t="shared" si="18"/>
        <v>0.98203793855967769</v>
      </c>
      <c r="O178" s="13">
        <f t="shared" si="18"/>
        <v>0.97824161435668344</v>
      </c>
      <c r="P178" s="13">
        <f t="shared" si="18"/>
        <v>0.96711913385788073</v>
      </c>
      <c r="Q178" s="13">
        <f t="shared" si="18"/>
        <v>0.96828284164572032</v>
      </c>
      <c r="R178" s="13">
        <f t="shared" si="18"/>
        <v>0.98434578319029586</v>
      </c>
      <c r="S178" s="13">
        <f t="shared" si="18"/>
        <v>0.94084987238581386</v>
      </c>
      <c r="T178" s="13">
        <f t="shared" si="18"/>
        <v>0.97289198606271776</v>
      </c>
    </row>
    <row r="179" spans="1:20" ht="15" customHeight="1" x14ac:dyDescent="0.15"/>
    <row r="180" spans="1:20" ht="15" customHeight="1" x14ac:dyDescent="0.15">
      <c r="B180" s="1" t="s">
        <v>36</v>
      </c>
    </row>
    <row r="181" spans="1:20" ht="15" customHeight="1" x14ac:dyDescent="0.15">
      <c r="B181" s="90" t="s">
        <v>63</v>
      </c>
      <c r="C181" s="27" t="s">
        <v>0</v>
      </c>
      <c r="D181" s="27" t="s">
        <v>1</v>
      </c>
      <c r="E181" s="27" t="s">
        <v>2</v>
      </c>
      <c r="F181" s="27" t="s">
        <v>3</v>
      </c>
      <c r="G181" s="27" t="s">
        <v>4</v>
      </c>
      <c r="H181" s="27" t="s">
        <v>5</v>
      </c>
      <c r="I181" s="27" t="s">
        <v>6</v>
      </c>
      <c r="J181" s="27" t="s">
        <v>7</v>
      </c>
      <c r="K181" s="27" t="s">
        <v>8</v>
      </c>
      <c r="L181" s="27" t="s">
        <v>9</v>
      </c>
      <c r="M181" s="27" t="s">
        <v>10</v>
      </c>
      <c r="N181" s="27" t="s">
        <v>11</v>
      </c>
      <c r="O181" s="27" t="s">
        <v>12</v>
      </c>
      <c r="P181" s="27" t="s">
        <v>42</v>
      </c>
      <c r="Q181" s="27" t="s">
        <v>43</v>
      </c>
      <c r="R181" s="27" t="s">
        <v>44</v>
      </c>
      <c r="S181" s="27" t="s">
        <v>45</v>
      </c>
      <c r="T181" s="27" t="s">
        <v>46</v>
      </c>
    </row>
    <row r="182" spans="1:20" ht="15" customHeight="1" x14ac:dyDescent="0.15">
      <c r="B182" s="91"/>
      <c r="C182" s="28" t="s">
        <v>49</v>
      </c>
      <c r="D182" s="29">
        <v>15295</v>
      </c>
      <c r="E182" s="29">
        <v>25938</v>
      </c>
      <c r="F182" s="29">
        <v>27199</v>
      </c>
      <c r="G182" s="29">
        <v>29861</v>
      </c>
      <c r="H182" s="29">
        <v>35532</v>
      </c>
      <c r="I182" s="29">
        <v>35563</v>
      </c>
      <c r="J182" s="29">
        <v>28721</v>
      </c>
      <c r="K182" s="29">
        <v>13146</v>
      </c>
      <c r="L182" s="29">
        <v>8830</v>
      </c>
      <c r="M182" s="29">
        <v>14997</v>
      </c>
      <c r="N182" s="29">
        <v>14850</v>
      </c>
      <c r="O182" s="29">
        <v>12569</v>
      </c>
      <c r="P182" s="11">
        <f>SUM(D182:O182)</f>
        <v>262501</v>
      </c>
      <c r="Q182" s="11">
        <f>SUM(D182:F182)</f>
        <v>68432</v>
      </c>
      <c r="R182" s="11">
        <f>SUM(G182:I182)</f>
        <v>100956</v>
      </c>
      <c r="S182" s="11">
        <f>SUM(J182:L182)</f>
        <v>50697</v>
      </c>
      <c r="T182" s="11">
        <f>SUM(M182:O182)</f>
        <v>42416</v>
      </c>
    </row>
    <row r="183" spans="1:20" s="22" customFormat="1" ht="15" customHeight="1" x14ac:dyDescent="0.15">
      <c r="A183" s="1"/>
      <c r="B183" s="91"/>
      <c r="C183" s="27" t="s">
        <v>13</v>
      </c>
      <c r="D183" s="29">
        <v>11715</v>
      </c>
      <c r="E183" s="29">
        <v>20804</v>
      </c>
      <c r="F183" s="29">
        <v>21421</v>
      </c>
      <c r="G183" s="29">
        <v>21427</v>
      </c>
      <c r="H183" s="29">
        <v>23375</v>
      </c>
      <c r="I183" s="29">
        <v>21500</v>
      </c>
      <c r="J183" s="29">
        <v>24203</v>
      </c>
      <c r="K183" s="29">
        <v>11640</v>
      </c>
      <c r="L183" s="29">
        <v>7364</v>
      </c>
      <c r="M183" s="29">
        <v>12703</v>
      </c>
      <c r="N183" s="29">
        <v>12225</v>
      </c>
      <c r="O183" s="29">
        <v>9157</v>
      </c>
      <c r="P183" s="11">
        <f>SUM(D183:O183)</f>
        <v>197534</v>
      </c>
      <c r="Q183" s="11">
        <f>SUM(D183:F183)</f>
        <v>53940</v>
      </c>
      <c r="R183" s="11">
        <f>SUM(G183:I183)</f>
        <v>66302</v>
      </c>
      <c r="S183" s="11">
        <f>SUM(J183:L183)</f>
        <v>43207</v>
      </c>
      <c r="T183" s="11">
        <f>SUM(M183:O183)</f>
        <v>34085</v>
      </c>
    </row>
    <row r="184" spans="1:20" s="22" customFormat="1" ht="15" customHeight="1" x14ac:dyDescent="0.15">
      <c r="A184" s="1"/>
      <c r="B184" s="91"/>
      <c r="C184" s="27" t="s">
        <v>47</v>
      </c>
      <c r="D184" s="30">
        <v>11077</v>
      </c>
      <c r="E184" s="30">
        <v>18762</v>
      </c>
      <c r="F184" s="30">
        <v>18275</v>
      </c>
      <c r="G184" s="30">
        <v>20617</v>
      </c>
      <c r="H184" s="44">
        <v>25335</v>
      </c>
      <c r="I184" s="30">
        <v>25011</v>
      </c>
      <c r="J184" s="30">
        <v>21085</v>
      </c>
      <c r="K184" s="30">
        <v>9988</v>
      </c>
      <c r="L184" s="30">
        <v>6772</v>
      </c>
      <c r="M184" s="30">
        <v>12790</v>
      </c>
      <c r="N184" s="30">
        <v>12516</v>
      </c>
      <c r="O184" s="30">
        <v>8682</v>
      </c>
      <c r="P184" s="11">
        <f>SUM(D184:O184)</f>
        <v>190910</v>
      </c>
      <c r="Q184" s="11">
        <f>SUM(D184:F184)</f>
        <v>48114</v>
      </c>
      <c r="R184" s="11">
        <f>SUM(G184:I184)</f>
        <v>70963</v>
      </c>
      <c r="S184" s="11">
        <f>SUM(J184:L184)</f>
        <v>37845</v>
      </c>
      <c r="T184" s="11">
        <f>SUM(M184:O184)</f>
        <v>33988</v>
      </c>
    </row>
    <row r="185" spans="1:20" s="22" customFormat="1" ht="15" customHeight="1" x14ac:dyDescent="0.15">
      <c r="A185" s="1"/>
      <c r="B185" s="91"/>
      <c r="C185" s="27" t="s">
        <v>50</v>
      </c>
      <c r="D185" s="30">
        <v>9559</v>
      </c>
      <c r="E185" s="30">
        <v>14914</v>
      </c>
      <c r="F185" s="30">
        <v>16854</v>
      </c>
      <c r="G185" s="30">
        <v>18613</v>
      </c>
      <c r="H185" s="44">
        <v>23588</v>
      </c>
      <c r="I185" s="30">
        <v>24949</v>
      </c>
      <c r="J185" s="30">
        <v>22195</v>
      </c>
      <c r="K185" s="30">
        <v>10125</v>
      </c>
      <c r="L185" s="30">
        <v>8561</v>
      </c>
      <c r="M185" s="30">
        <v>13887</v>
      </c>
      <c r="N185" s="30">
        <v>14045</v>
      </c>
      <c r="O185" s="30">
        <v>10248</v>
      </c>
      <c r="P185" s="11">
        <f>SUM(D185:O185)</f>
        <v>187538</v>
      </c>
      <c r="Q185" s="11">
        <f>SUM(D185:F185)</f>
        <v>41327</v>
      </c>
      <c r="R185" s="11">
        <f>SUM(G185:I185)</f>
        <v>67150</v>
      </c>
      <c r="S185" s="11">
        <f>SUM(J185:L185)</f>
        <v>40881</v>
      </c>
      <c r="T185" s="11">
        <f>SUM(M185:O185)</f>
        <v>38180</v>
      </c>
    </row>
    <row r="186" spans="1:20" s="22" customFormat="1" ht="15" customHeight="1" x14ac:dyDescent="0.15">
      <c r="A186" s="1"/>
      <c r="B186" s="91"/>
      <c r="C186" s="10" t="s">
        <v>65</v>
      </c>
      <c r="D186" s="46">
        <v>10981</v>
      </c>
      <c r="E186" s="46">
        <v>15217</v>
      </c>
      <c r="F186" s="12">
        <v>15867</v>
      </c>
      <c r="G186" s="12">
        <v>18220</v>
      </c>
      <c r="H186" s="12">
        <v>24508</v>
      </c>
      <c r="I186" s="76">
        <v>21644</v>
      </c>
      <c r="J186" s="12">
        <v>19622</v>
      </c>
      <c r="K186" s="12">
        <v>9160</v>
      </c>
      <c r="L186" s="12">
        <v>7566</v>
      </c>
      <c r="M186" s="12">
        <v>11761</v>
      </c>
      <c r="N186" s="12">
        <v>13709</v>
      </c>
      <c r="O186" s="12">
        <v>9212</v>
      </c>
      <c r="P186" s="45">
        <f>IF(D186*E186*F186*G186*H186*I186*J186*K186*L186*M186*N186*O186&gt;0,SUM(D186:O186),0)</f>
        <v>177467</v>
      </c>
      <c r="Q186" s="45">
        <f>IF(D186*E186*F186&gt;0,SUM(D186:F186),0)</f>
        <v>42065</v>
      </c>
      <c r="R186" s="45">
        <f>IF(G186*H186*I186&gt;0,SUM(G186:I186),0)</f>
        <v>64372</v>
      </c>
      <c r="S186" s="45">
        <f>IF(J186*K186*L186&gt;0,SUM(J186:L186),0)</f>
        <v>36348</v>
      </c>
      <c r="T186" s="45">
        <f>IF(M186*N186*O186&gt;0,SUM(M186:O186),0)</f>
        <v>34682</v>
      </c>
    </row>
    <row r="187" spans="1:20" s="22" customFormat="1" ht="15" customHeight="1" x14ac:dyDescent="0.15">
      <c r="A187" s="1"/>
      <c r="B187" s="91"/>
      <c r="C187" s="10" t="s">
        <v>68</v>
      </c>
      <c r="D187" s="46">
        <v>12869</v>
      </c>
      <c r="E187" s="46">
        <v>14609</v>
      </c>
      <c r="F187" s="12">
        <v>15987</v>
      </c>
      <c r="G187" s="12">
        <v>18852</v>
      </c>
      <c r="H187" s="12">
        <v>21318</v>
      </c>
      <c r="I187" s="49">
        <v>18108</v>
      </c>
      <c r="J187" s="12">
        <v>18146</v>
      </c>
      <c r="K187" s="12">
        <v>9230</v>
      </c>
      <c r="L187" s="12">
        <v>7369</v>
      </c>
      <c r="M187" s="12">
        <v>11546</v>
      </c>
      <c r="N187" s="12">
        <v>10720</v>
      </c>
      <c r="O187" s="12">
        <v>10049</v>
      </c>
      <c r="P187" s="45">
        <f>IF(D187*E187*F187*G187*H187*I187*J187*K187*L187*M187*N187*O187&gt;0,SUM(D187:O187),0)</f>
        <v>168803</v>
      </c>
      <c r="Q187" s="45">
        <f>IF(D187*E187*F187&gt;0,SUM(D187:F187),0)</f>
        <v>43465</v>
      </c>
      <c r="R187" s="45">
        <f>IF(G187*H187*I187&gt;0,SUM(G187:I187),0)</f>
        <v>58278</v>
      </c>
      <c r="S187" s="45">
        <f>IF(J187*K187*L187&gt;0,SUM(J187:L187),0)</f>
        <v>34745</v>
      </c>
      <c r="T187" s="45">
        <f>IF(M187*N187*O187&gt;0,SUM(M187:O187),0)</f>
        <v>32315</v>
      </c>
    </row>
    <row r="188" spans="1:20" s="22" customFormat="1" ht="15" customHeight="1" x14ac:dyDescent="0.15">
      <c r="A188" s="1"/>
      <c r="B188" s="92"/>
      <c r="C188" s="70" t="s">
        <v>69</v>
      </c>
      <c r="D188" s="13">
        <f t="shared" ref="D188:T188" si="19">IF(D187&gt;0,D187/D186," ")</f>
        <v>1.1719333394044258</v>
      </c>
      <c r="E188" s="13">
        <f t="shared" si="19"/>
        <v>0.96004468686337652</v>
      </c>
      <c r="F188" s="13">
        <f t="shared" si="19"/>
        <v>1.0075628663263376</v>
      </c>
      <c r="G188" s="13">
        <f t="shared" si="19"/>
        <v>1.0346871569703622</v>
      </c>
      <c r="H188" s="13">
        <f t="shared" si="19"/>
        <v>0.86983842010771995</v>
      </c>
      <c r="I188" s="13">
        <f t="shared" si="19"/>
        <v>0.8366290888929957</v>
      </c>
      <c r="J188" s="13">
        <f t="shared" si="19"/>
        <v>0.92477831006013655</v>
      </c>
      <c r="K188" s="13">
        <f t="shared" si="19"/>
        <v>1.00764192139738</v>
      </c>
      <c r="L188" s="13">
        <f t="shared" si="19"/>
        <v>0.97396246365318528</v>
      </c>
      <c r="M188" s="13">
        <f t="shared" si="19"/>
        <v>0.98171924156109169</v>
      </c>
      <c r="N188" s="13">
        <f t="shared" si="19"/>
        <v>0.78196805018600923</v>
      </c>
      <c r="O188" s="13">
        <f t="shared" si="19"/>
        <v>1.090859748154581</v>
      </c>
      <c r="P188" s="13">
        <f t="shared" si="19"/>
        <v>0.95117965593603315</v>
      </c>
      <c r="Q188" s="13">
        <f t="shared" si="19"/>
        <v>1.0332818257458696</v>
      </c>
      <c r="R188" s="13">
        <f t="shared" si="19"/>
        <v>0.90533151059466854</v>
      </c>
      <c r="S188" s="13">
        <f t="shared" si="19"/>
        <v>0.95589853637063937</v>
      </c>
      <c r="T188" s="13">
        <f t="shared" si="19"/>
        <v>0.93175134075312838</v>
      </c>
    </row>
    <row r="189" spans="1:20" ht="15" customHeight="1" x14ac:dyDescent="0.15"/>
    <row r="190" spans="1:20" ht="15" customHeight="1" x14ac:dyDescent="0.15">
      <c r="B190" s="80" t="s">
        <v>30</v>
      </c>
      <c r="C190" s="10" t="s">
        <v>0</v>
      </c>
      <c r="D190" s="10" t="s">
        <v>1</v>
      </c>
      <c r="E190" s="10" t="s">
        <v>2</v>
      </c>
      <c r="F190" s="10" t="s">
        <v>3</v>
      </c>
      <c r="G190" s="10" t="s">
        <v>4</v>
      </c>
      <c r="H190" s="10" t="s">
        <v>5</v>
      </c>
      <c r="I190" s="10" t="s">
        <v>6</v>
      </c>
      <c r="J190" s="10" t="s">
        <v>7</v>
      </c>
      <c r="K190" s="10" t="s">
        <v>8</v>
      </c>
      <c r="L190" s="10" t="s">
        <v>9</v>
      </c>
      <c r="M190" s="10" t="s">
        <v>10</v>
      </c>
      <c r="N190" s="10" t="s">
        <v>11</v>
      </c>
      <c r="O190" s="10" t="s">
        <v>12</v>
      </c>
      <c r="P190" s="10" t="s">
        <v>42</v>
      </c>
      <c r="Q190" s="10" t="s">
        <v>43</v>
      </c>
      <c r="R190" s="10" t="s">
        <v>44</v>
      </c>
      <c r="S190" s="10" t="s">
        <v>45</v>
      </c>
      <c r="T190" s="10" t="s">
        <v>46</v>
      </c>
    </row>
    <row r="191" spans="1:20" ht="15" customHeight="1" x14ac:dyDescent="0.15">
      <c r="B191" s="81"/>
      <c r="C191" s="28" t="s">
        <v>49</v>
      </c>
      <c r="D191" s="11">
        <v>10876</v>
      </c>
      <c r="E191" s="11">
        <v>19975</v>
      </c>
      <c r="F191" s="11">
        <v>15882</v>
      </c>
      <c r="G191" s="11">
        <v>16268</v>
      </c>
      <c r="H191" s="11">
        <v>22456</v>
      </c>
      <c r="I191" s="11">
        <v>23737</v>
      </c>
      <c r="J191" s="11">
        <v>14606</v>
      </c>
      <c r="K191" s="11">
        <v>6842</v>
      </c>
      <c r="L191" s="11">
        <v>3327</v>
      </c>
      <c r="M191" s="11">
        <v>3146</v>
      </c>
      <c r="N191" s="11">
        <v>3835</v>
      </c>
      <c r="O191" s="11">
        <v>5007</v>
      </c>
      <c r="P191" s="11">
        <f>SUM(D191:O191)</f>
        <v>145957</v>
      </c>
      <c r="Q191" s="11">
        <f>SUM(D191:F191)</f>
        <v>46733</v>
      </c>
      <c r="R191" s="11">
        <f>SUM(G191:I191)</f>
        <v>62461</v>
      </c>
      <c r="S191" s="11">
        <f>SUM(J191:L191)</f>
        <v>24775</v>
      </c>
      <c r="T191" s="11">
        <f>SUM(M191:O191)</f>
        <v>11988</v>
      </c>
    </row>
    <row r="192" spans="1:20" ht="15" customHeight="1" x14ac:dyDescent="0.15">
      <c r="B192" s="81"/>
      <c r="C192" s="27" t="s">
        <v>13</v>
      </c>
      <c r="D192" s="11">
        <v>10449</v>
      </c>
      <c r="E192" s="11">
        <v>18746</v>
      </c>
      <c r="F192" s="11">
        <v>11908</v>
      </c>
      <c r="G192" s="11">
        <v>23513</v>
      </c>
      <c r="H192" s="11">
        <v>30648</v>
      </c>
      <c r="I192" s="11">
        <v>25649</v>
      </c>
      <c r="J192" s="11">
        <v>13926</v>
      </c>
      <c r="K192" s="11">
        <v>9320</v>
      </c>
      <c r="L192" s="11">
        <v>3931</v>
      </c>
      <c r="M192" s="11">
        <v>3953</v>
      </c>
      <c r="N192" s="11">
        <v>4740</v>
      </c>
      <c r="O192" s="11">
        <v>5091</v>
      </c>
      <c r="P192" s="11">
        <f>SUM(D192:O192)</f>
        <v>161874</v>
      </c>
      <c r="Q192" s="11">
        <f>SUM(D192:F192)</f>
        <v>41103</v>
      </c>
      <c r="R192" s="11">
        <f>SUM(G192:I192)</f>
        <v>79810</v>
      </c>
      <c r="S192" s="11">
        <f>SUM(J192:L192)</f>
        <v>27177</v>
      </c>
      <c r="T192" s="11">
        <f>SUM(M192:O192)</f>
        <v>13784</v>
      </c>
    </row>
    <row r="193" spans="2:20" ht="15" customHeight="1" x14ac:dyDescent="0.15">
      <c r="B193" s="81"/>
      <c r="C193" s="27" t="s">
        <v>47</v>
      </c>
      <c r="D193" s="12">
        <v>9828</v>
      </c>
      <c r="E193" s="12">
        <v>19704</v>
      </c>
      <c r="F193" s="12">
        <v>13899</v>
      </c>
      <c r="G193" s="12">
        <v>21051</v>
      </c>
      <c r="H193" s="12">
        <v>31446</v>
      </c>
      <c r="I193" s="12">
        <v>27836</v>
      </c>
      <c r="J193" s="12">
        <v>17143</v>
      </c>
      <c r="K193" s="12">
        <v>7509</v>
      </c>
      <c r="L193" s="12">
        <v>3249</v>
      </c>
      <c r="M193" s="12">
        <v>3244</v>
      </c>
      <c r="N193" s="12">
        <v>4989</v>
      </c>
      <c r="O193" s="12">
        <v>5353</v>
      </c>
      <c r="P193" s="11">
        <f>SUM(D193:O193)</f>
        <v>165251</v>
      </c>
      <c r="Q193" s="11">
        <f>SUM(D193:F193)</f>
        <v>43431</v>
      </c>
      <c r="R193" s="11">
        <f>SUM(G193:I193)</f>
        <v>80333</v>
      </c>
      <c r="S193" s="11">
        <f>SUM(J193:L193)</f>
        <v>27901</v>
      </c>
      <c r="T193" s="11">
        <f>SUM(M193:O193)</f>
        <v>13586</v>
      </c>
    </row>
    <row r="194" spans="2:20" ht="15" customHeight="1" x14ac:dyDescent="0.15">
      <c r="B194" s="81"/>
      <c r="C194" s="27" t="s">
        <v>50</v>
      </c>
      <c r="D194" s="12">
        <v>7482</v>
      </c>
      <c r="E194" s="12">
        <v>12899</v>
      </c>
      <c r="F194" s="12">
        <v>11887</v>
      </c>
      <c r="G194" s="12">
        <v>17864</v>
      </c>
      <c r="H194" s="12">
        <v>23476</v>
      </c>
      <c r="I194" s="12">
        <v>26109</v>
      </c>
      <c r="J194" s="12">
        <v>11720</v>
      </c>
      <c r="K194" s="12">
        <v>7014</v>
      </c>
      <c r="L194" s="12">
        <v>3532</v>
      </c>
      <c r="M194" s="12">
        <v>3690</v>
      </c>
      <c r="N194" s="12">
        <v>4948</v>
      </c>
      <c r="O194" s="12">
        <v>5229</v>
      </c>
      <c r="P194" s="11">
        <f>SUM(D194:O194)</f>
        <v>135850</v>
      </c>
      <c r="Q194" s="11">
        <f>SUM(D194:F194)</f>
        <v>32268</v>
      </c>
      <c r="R194" s="11">
        <f>SUM(G194:I194)</f>
        <v>67449</v>
      </c>
      <c r="S194" s="11">
        <f>SUM(J194:L194)</f>
        <v>22266</v>
      </c>
      <c r="T194" s="11">
        <f>SUM(M194:O194)</f>
        <v>13867</v>
      </c>
    </row>
    <row r="195" spans="2:20" ht="15" customHeight="1" x14ac:dyDescent="0.15">
      <c r="B195" s="81"/>
      <c r="C195" s="10" t="s">
        <v>65</v>
      </c>
      <c r="D195" s="12">
        <v>10481</v>
      </c>
      <c r="E195" s="12">
        <v>13630</v>
      </c>
      <c r="F195" s="21">
        <v>13509</v>
      </c>
      <c r="G195" s="12">
        <v>18217</v>
      </c>
      <c r="H195" s="12">
        <v>26282</v>
      </c>
      <c r="I195" s="12">
        <v>31467</v>
      </c>
      <c r="J195" s="12">
        <v>15862</v>
      </c>
      <c r="K195" s="12">
        <v>6217</v>
      </c>
      <c r="L195" s="12">
        <v>4830</v>
      </c>
      <c r="M195" s="12">
        <v>4154</v>
      </c>
      <c r="N195" s="12">
        <v>5721</v>
      </c>
      <c r="O195" s="12">
        <v>6233</v>
      </c>
      <c r="P195" s="45">
        <f>IF(D195*E195*F195*G195*H195*I195*J195*K195*L195*M195*N195*O195&gt;0,SUM(D195:O195),0)</f>
        <v>156603</v>
      </c>
      <c r="Q195" s="45">
        <f>IF(D195*E195*F195&gt;0,SUM(D195:F195),0)</f>
        <v>37620</v>
      </c>
      <c r="R195" s="45">
        <f>IF(G195*H195*I195&gt;0,SUM(G195:I195),0)</f>
        <v>75966</v>
      </c>
      <c r="S195" s="45">
        <f>IF(J195*K195*L195&gt;0,SUM(J195:L195),0)</f>
        <v>26909</v>
      </c>
      <c r="T195" s="45">
        <f>IF(M195*N195*O195&gt;0,SUM(M195:O195),0)</f>
        <v>16108</v>
      </c>
    </row>
    <row r="196" spans="2:20" ht="15" customHeight="1" x14ac:dyDescent="0.15">
      <c r="B196" s="81"/>
      <c r="C196" s="10" t="s">
        <v>68</v>
      </c>
      <c r="D196" s="12">
        <v>12307</v>
      </c>
      <c r="E196" s="12">
        <v>17700</v>
      </c>
      <c r="F196" s="21">
        <v>16046</v>
      </c>
      <c r="G196" s="12">
        <v>21835</v>
      </c>
      <c r="H196" s="12">
        <v>29935</v>
      </c>
      <c r="I196" s="12">
        <v>28080</v>
      </c>
      <c r="J196" s="12">
        <v>17695</v>
      </c>
      <c r="K196" s="12">
        <v>8336</v>
      </c>
      <c r="L196" s="12">
        <v>3586</v>
      </c>
      <c r="M196" s="12">
        <v>3988</v>
      </c>
      <c r="N196" s="12">
        <v>3826</v>
      </c>
      <c r="O196" s="12">
        <v>4336</v>
      </c>
      <c r="P196" s="45">
        <f>IF(D196*E196*F196*G196*H196*I196*J196*K196*L196*M196*N196*O196&gt;0,SUM(D196:O196),0)</f>
        <v>167670</v>
      </c>
      <c r="Q196" s="45">
        <f>IF(D196*E196*F196&gt;0,SUM(D196:F196),0)</f>
        <v>46053</v>
      </c>
      <c r="R196" s="45">
        <f>IF(G196*H196*I196&gt;0,SUM(G196:I196),0)</f>
        <v>79850</v>
      </c>
      <c r="S196" s="45">
        <f>IF(J196*K196*L196&gt;0,SUM(J196:L196),0)</f>
        <v>29617</v>
      </c>
      <c r="T196" s="45">
        <f>IF(M196*N196*O196&gt;0,SUM(M196:O196),0)</f>
        <v>12150</v>
      </c>
    </row>
    <row r="197" spans="2:20" ht="15" customHeight="1" x14ac:dyDescent="0.15">
      <c r="B197" s="82"/>
      <c r="C197" s="70" t="s">
        <v>69</v>
      </c>
      <c r="D197" s="13">
        <f t="shared" ref="D197:T197" si="20">IF(D196&gt;0,D196/D195," ")</f>
        <v>1.1742200171739339</v>
      </c>
      <c r="E197" s="13">
        <f t="shared" si="20"/>
        <v>1.2986060161408657</v>
      </c>
      <c r="F197" s="13">
        <f t="shared" si="20"/>
        <v>1.1878007254422978</v>
      </c>
      <c r="G197" s="13">
        <f t="shared" si="20"/>
        <v>1.1986056979744195</v>
      </c>
      <c r="H197" s="13">
        <f t="shared" si="20"/>
        <v>1.1389924663267637</v>
      </c>
      <c r="I197" s="13">
        <f t="shared" si="20"/>
        <v>0.89236342835351323</v>
      </c>
      <c r="J197" s="13">
        <f t="shared" si="20"/>
        <v>1.11555919808347</v>
      </c>
      <c r="K197" s="13">
        <f t="shared" si="20"/>
        <v>1.3408396332636319</v>
      </c>
      <c r="L197" s="13">
        <f t="shared" si="20"/>
        <v>0.74244306418219463</v>
      </c>
      <c r="M197" s="13">
        <f t="shared" si="20"/>
        <v>0.96003851709195953</v>
      </c>
      <c r="N197" s="13">
        <f t="shared" si="20"/>
        <v>0.66876420206257647</v>
      </c>
      <c r="O197" s="13">
        <f t="shared" si="20"/>
        <v>0.69565217391304346</v>
      </c>
      <c r="P197" s="13">
        <f t="shared" si="20"/>
        <v>1.0706691442692668</v>
      </c>
      <c r="Q197" s="13">
        <f t="shared" si="20"/>
        <v>1.2241626794258373</v>
      </c>
      <c r="R197" s="13">
        <f t="shared" si="20"/>
        <v>1.0511281362714899</v>
      </c>
      <c r="S197" s="13">
        <f t="shared" si="20"/>
        <v>1.1006354751198484</v>
      </c>
      <c r="T197" s="13">
        <f t="shared" si="20"/>
        <v>0.75428358579587784</v>
      </c>
    </row>
    <row r="198" spans="2:20" ht="15" customHeight="1" x14ac:dyDescent="0.15"/>
    <row r="199" spans="2:20" ht="15" customHeight="1" x14ac:dyDescent="0.15">
      <c r="B199" s="83" t="s">
        <v>37</v>
      </c>
      <c r="C199" s="10" t="s">
        <v>0</v>
      </c>
      <c r="D199" s="10" t="s">
        <v>1</v>
      </c>
      <c r="E199" s="10" t="s">
        <v>2</v>
      </c>
      <c r="F199" s="10" t="s">
        <v>3</v>
      </c>
      <c r="G199" s="10" t="s">
        <v>4</v>
      </c>
      <c r="H199" s="10" t="s">
        <v>5</v>
      </c>
      <c r="I199" s="10" t="s">
        <v>6</v>
      </c>
      <c r="J199" s="10" t="s">
        <v>7</v>
      </c>
      <c r="K199" s="10" t="s">
        <v>8</v>
      </c>
      <c r="L199" s="10" t="s">
        <v>9</v>
      </c>
      <c r="M199" s="10" t="s">
        <v>10</v>
      </c>
      <c r="N199" s="10" t="s">
        <v>11</v>
      </c>
      <c r="O199" s="10" t="s">
        <v>12</v>
      </c>
      <c r="P199" s="10" t="s">
        <v>42</v>
      </c>
      <c r="Q199" s="10" t="s">
        <v>43</v>
      </c>
      <c r="R199" s="10" t="s">
        <v>44</v>
      </c>
      <c r="S199" s="10" t="s">
        <v>45</v>
      </c>
      <c r="T199" s="10" t="s">
        <v>46</v>
      </c>
    </row>
    <row r="200" spans="2:20" ht="15" customHeight="1" x14ac:dyDescent="0.15">
      <c r="B200" s="84"/>
      <c r="C200" s="28" t="s">
        <v>49</v>
      </c>
      <c r="D200" s="11">
        <v>6040</v>
      </c>
      <c r="E200" s="11">
        <v>18446</v>
      </c>
      <c r="F200" s="11">
        <v>15031</v>
      </c>
      <c r="G200" s="11">
        <v>22416</v>
      </c>
      <c r="H200" s="11">
        <v>36364</v>
      </c>
      <c r="I200" s="11">
        <v>19901</v>
      </c>
      <c r="J200" s="11">
        <v>16157</v>
      </c>
      <c r="K200" s="11">
        <v>3651</v>
      </c>
      <c r="L200" s="11">
        <v>2260</v>
      </c>
      <c r="M200" s="11">
        <v>1944</v>
      </c>
      <c r="N200" s="11">
        <v>2707</v>
      </c>
      <c r="O200" s="11">
        <v>3362</v>
      </c>
      <c r="P200" s="11">
        <f>SUM(D200:O200)</f>
        <v>148279</v>
      </c>
      <c r="Q200" s="11">
        <f>SUM(D200:F200)</f>
        <v>39517</v>
      </c>
      <c r="R200" s="11">
        <f>SUM(G200:I200)</f>
        <v>78681</v>
      </c>
      <c r="S200" s="11">
        <f>SUM(J200:L200)</f>
        <v>22068</v>
      </c>
      <c r="T200" s="11">
        <f>SUM(M200:O200)</f>
        <v>8013</v>
      </c>
    </row>
    <row r="201" spans="2:20" ht="15" customHeight="1" x14ac:dyDescent="0.15">
      <c r="B201" s="84"/>
      <c r="C201" s="27" t="s">
        <v>13</v>
      </c>
      <c r="D201" s="11">
        <v>4772</v>
      </c>
      <c r="E201" s="11">
        <v>20338</v>
      </c>
      <c r="F201" s="11">
        <v>13602</v>
      </c>
      <c r="G201" s="11">
        <v>16853</v>
      </c>
      <c r="H201" s="11">
        <v>29250</v>
      </c>
      <c r="I201" s="11">
        <v>20662</v>
      </c>
      <c r="J201" s="11">
        <v>11218</v>
      </c>
      <c r="K201" s="11">
        <v>2783</v>
      </c>
      <c r="L201" s="11">
        <v>2509</v>
      </c>
      <c r="M201" s="11">
        <v>1615</v>
      </c>
      <c r="N201" s="11">
        <v>3395</v>
      </c>
      <c r="O201" s="11">
        <v>2707</v>
      </c>
      <c r="P201" s="11">
        <f>SUM(D201:O201)</f>
        <v>129704</v>
      </c>
      <c r="Q201" s="11">
        <f>SUM(D201:F201)</f>
        <v>38712</v>
      </c>
      <c r="R201" s="11">
        <f>SUM(G201:I201)</f>
        <v>66765</v>
      </c>
      <c r="S201" s="11">
        <f>SUM(J201:L201)</f>
        <v>16510</v>
      </c>
      <c r="T201" s="11">
        <f>SUM(M201:O201)</f>
        <v>7717</v>
      </c>
    </row>
    <row r="202" spans="2:20" ht="15" customHeight="1" x14ac:dyDescent="0.15">
      <c r="B202" s="84"/>
      <c r="C202" s="27" t="s">
        <v>47</v>
      </c>
      <c r="D202" s="12">
        <v>4078</v>
      </c>
      <c r="E202" s="12">
        <v>15960</v>
      </c>
      <c r="F202" s="12">
        <v>11171</v>
      </c>
      <c r="G202" s="12">
        <v>11044</v>
      </c>
      <c r="H202" s="12">
        <v>15981</v>
      </c>
      <c r="I202" s="12">
        <v>10725</v>
      </c>
      <c r="J202" s="12">
        <v>9066</v>
      </c>
      <c r="K202" s="12">
        <v>1828</v>
      </c>
      <c r="L202" s="12">
        <v>1155</v>
      </c>
      <c r="M202" s="12">
        <v>1008</v>
      </c>
      <c r="N202" s="12">
        <v>2342</v>
      </c>
      <c r="O202" s="12">
        <v>1889</v>
      </c>
      <c r="P202" s="11">
        <f>SUM(D202:O202)</f>
        <v>86247</v>
      </c>
      <c r="Q202" s="11">
        <f>SUM(D202:F202)</f>
        <v>31209</v>
      </c>
      <c r="R202" s="11">
        <f>SUM(G202:I202)</f>
        <v>37750</v>
      </c>
      <c r="S202" s="11">
        <f>SUM(J202:L202)</f>
        <v>12049</v>
      </c>
      <c r="T202" s="11">
        <f>SUM(M202:O202)</f>
        <v>5239</v>
      </c>
    </row>
    <row r="203" spans="2:20" ht="15" customHeight="1" x14ac:dyDescent="0.15">
      <c r="B203" s="84"/>
      <c r="C203" s="27" t="s">
        <v>50</v>
      </c>
      <c r="D203" s="12">
        <v>4624</v>
      </c>
      <c r="E203" s="12">
        <v>7033</v>
      </c>
      <c r="F203" s="12">
        <v>8255</v>
      </c>
      <c r="G203" s="12">
        <v>12462</v>
      </c>
      <c r="H203" s="12">
        <v>15454</v>
      </c>
      <c r="I203" s="12">
        <v>8555</v>
      </c>
      <c r="J203" s="12">
        <v>5194</v>
      </c>
      <c r="K203" s="12">
        <v>1321</v>
      </c>
      <c r="L203" s="12">
        <v>745</v>
      </c>
      <c r="M203" s="12">
        <v>573</v>
      </c>
      <c r="N203" s="12">
        <v>1463</v>
      </c>
      <c r="O203" s="12">
        <v>1120</v>
      </c>
      <c r="P203" s="11">
        <f>SUM(D203:O203)</f>
        <v>66799</v>
      </c>
      <c r="Q203" s="11">
        <f>SUM(D203:F203)</f>
        <v>19912</v>
      </c>
      <c r="R203" s="11">
        <f>SUM(G203:I203)</f>
        <v>36471</v>
      </c>
      <c r="S203" s="11">
        <f>SUM(J203:L203)</f>
        <v>7260</v>
      </c>
      <c r="T203" s="11">
        <f>SUM(M203:O203)</f>
        <v>3156</v>
      </c>
    </row>
    <row r="204" spans="2:20" ht="15" customHeight="1" x14ac:dyDescent="0.15">
      <c r="B204" s="84"/>
      <c r="C204" s="10" t="s">
        <v>65</v>
      </c>
      <c r="D204" s="12">
        <v>4514</v>
      </c>
      <c r="E204" s="12">
        <v>17025</v>
      </c>
      <c r="F204" s="12">
        <v>20721</v>
      </c>
      <c r="G204" s="12">
        <v>24289</v>
      </c>
      <c r="H204" s="12">
        <v>37921</v>
      </c>
      <c r="I204" s="12">
        <v>22323</v>
      </c>
      <c r="J204" s="12">
        <v>18223</v>
      </c>
      <c r="K204" s="12">
        <v>3563</v>
      </c>
      <c r="L204" s="12">
        <v>2474</v>
      </c>
      <c r="M204" s="12">
        <v>1615</v>
      </c>
      <c r="N204" s="12">
        <v>5595</v>
      </c>
      <c r="O204" s="12">
        <v>3273</v>
      </c>
      <c r="P204" s="45">
        <f>IF(D204*E204*F204*G204*H204*I204*J204*K204*L204*M204*N204*O204&gt;0,SUM(D204:O204),0)</f>
        <v>161536</v>
      </c>
      <c r="Q204" s="45">
        <f>IF(D204*E204*F204&gt;0,SUM(D204:F204),0)</f>
        <v>42260</v>
      </c>
      <c r="R204" s="45">
        <f>IF(G204*H204*I204&gt;0,SUM(G204:I204),0)</f>
        <v>84533</v>
      </c>
      <c r="S204" s="45">
        <f>IF(J204*K204*L204&gt;0,SUM(J204:L204),0)</f>
        <v>24260</v>
      </c>
      <c r="T204" s="45">
        <f>IF(M204*N204*O204&gt;0,SUM(M204:O204),0)</f>
        <v>10483</v>
      </c>
    </row>
    <row r="205" spans="2:20" ht="15" customHeight="1" x14ac:dyDescent="0.15">
      <c r="B205" s="84"/>
      <c r="C205" s="10" t="s">
        <v>68</v>
      </c>
      <c r="D205" s="12">
        <v>4605</v>
      </c>
      <c r="E205" s="12">
        <v>6793</v>
      </c>
      <c r="F205" s="12">
        <v>18615</v>
      </c>
      <c r="G205" s="12">
        <v>22326</v>
      </c>
      <c r="H205" s="12">
        <v>32188</v>
      </c>
      <c r="I205" s="12">
        <v>22973</v>
      </c>
      <c r="J205" s="12">
        <v>14907</v>
      </c>
      <c r="K205" s="12">
        <v>3874</v>
      </c>
      <c r="L205" s="12">
        <v>2229</v>
      </c>
      <c r="M205" s="12">
        <v>1603</v>
      </c>
      <c r="N205" s="12">
        <v>4322</v>
      </c>
      <c r="O205" s="12">
        <v>2630</v>
      </c>
      <c r="P205" s="45">
        <f>IF(D205*E205*F205*G205*H205*I205*J205*K205*L205*M205*N205*O205&gt;0,SUM(D205:O205),0)</f>
        <v>137065</v>
      </c>
      <c r="Q205" s="45">
        <f>IF(D205*E205*F205&gt;0,SUM(D205:F205),0)</f>
        <v>30013</v>
      </c>
      <c r="R205" s="45">
        <f>IF(G205*H205*I205&gt;0,SUM(G205:I205),0)</f>
        <v>77487</v>
      </c>
      <c r="S205" s="45">
        <f>IF(J205*K205*L205&gt;0,SUM(J205:L205),0)</f>
        <v>21010</v>
      </c>
      <c r="T205" s="45">
        <f>IF(M205*N205*O205&gt;0,SUM(M205:O205),0)</f>
        <v>8555</v>
      </c>
    </row>
    <row r="206" spans="2:20" ht="15" customHeight="1" x14ac:dyDescent="0.15">
      <c r="B206" s="85"/>
      <c r="C206" s="70" t="s">
        <v>69</v>
      </c>
      <c r="D206" s="13">
        <f t="shared" ref="D206:T206" si="21">IF(D205&gt;0,D205/D204," ")</f>
        <v>1.0201595037660611</v>
      </c>
      <c r="E206" s="13">
        <f t="shared" si="21"/>
        <v>0.3990014684287812</v>
      </c>
      <c r="F206" s="13">
        <f t="shared" si="21"/>
        <v>0.89836397857246275</v>
      </c>
      <c r="G206" s="13">
        <f t="shared" si="21"/>
        <v>0.91918152249989704</v>
      </c>
      <c r="H206" s="13">
        <f t="shared" si="21"/>
        <v>0.84881727802536855</v>
      </c>
      <c r="I206" s="13">
        <f t="shared" si="21"/>
        <v>1.0291179500963132</v>
      </c>
      <c r="J206" s="13">
        <f t="shared" si="21"/>
        <v>0.81803215716402344</v>
      </c>
      <c r="K206" s="13">
        <f t="shared" si="21"/>
        <v>1.0872859949480775</v>
      </c>
      <c r="L206" s="13">
        <f t="shared" si="21"/>
        <v>0.90097008892481811</v>
      </c>
      <c r="M206" s="13">
        <f t="shared" si="21"/>
        <v>0.99256965944272446</v>
      </c>
      <c r="N206" s="13">
        <f t="shared" si="21"/>
        <v>0.77247542448614837</v>
      </c>
      <c r="O206" s="13">
        <f t="shared" si="21"/>
        <v>0.80354414909868621</v>
      </c>
      <c r="P206" s="13">
        <f t="shared" si="21"/>
        <v>0.84851054873217113</v>
      </c>
      <c r="Q206" s="13">
        <f t="shared" si="21"/>
        <v>0.71019876952200667</v>
      </c>
      <c r="R206" s="13">
        <f t="shared" si="21"/>
        <v>0.91664793630889707</v>
      </c>
      <c r="S206" s="13">
        <f t="shared" si="21"/>
        <v>0.86603462489694971</v>
      </c>
      <c r="T206" s="13">
        <f t="shared" si="21"/>
        <v>0.81608318229514454</v>
      </c>
    </row>
    <row r="207" spans="2:20" ht="15" customHeight="1" x14ac:dyDescent="0.15">
      <c r="B207" s="3"/>
      <c r="C207" s="32"/>
      <c r="D207" s="33"/>
      <c r="E207" s="33"/>
      <c r="F207" s="33"/>
      <c r="G207" s="34"/>
      <c r="H207" s="34"/>
      <c r="I207" s="34"/>
      <c r="J207" s="34"/>
      <c r="K207" s="34"/>
      <c r="L207" s="34"/>
      <c r="M207" s="34"/>
      <c r="N207" s="34"/>
      <c r="O207" s="34"/>
      <c r="P207" s="33"/>
      <c r="Q207" s="33"/>
      <c r="R207" s="33"/>
      <c r="S207" s="33"/>
      <c r="T207" s="33"/>
    </row>
    <row r="208" spans="2:20" ht="25.5" customHeight="1" x14ac:dyDescent="0.15">
      <c r="B208" s="78" t="s">
        <v>64</v>
      </c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</row>
    <row r="209" spans="2:20" ht="15" customHeight="1" x14ac:dyDescent="0.15">
      <c r="B209" s="31" t="str">
        <f>B2</f>
        <v>Ｈ26年6月6日現在</v>
      </c>
      <c r="C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T209" s="9" t="s">
        <v>39</v>
      </c>
    </row>
    <row r="210" spans="2:20" ht="5.25" customHeight="1" x14ac:dyDescent="0.15">
      <c r="B210" s="3"/>
      <c r="C210" s="32"/>
      <c r="D210" s="33"/>
      <c r="E210" s="33"/>
      <c r="F210" s="33"/>
      <c r="G210" s="34"/>
      <c r="H210" s="34"/>
      <c r="I210" s="34"/>
      <c r="J210" s="34"/>
      <c r="K210" s="34"/>
      <c r="L210" s="34"/>
      <c r="M210" s="34"/>
      <c r="N210" s="34"/>
      <c r="O210" s="34"/>
      <c r="P210" s="33"/>
      <c r="Q210" s="33"/>
      <c r="R210" s="33"/>
      <c r="S210" s="33"/>
      <c r="T210" s="9"/>
    </row>
    <row r="211" spans="2:20" ht="15" customHeight="1" x14ac:dyDescent="0.15">
      <c r="B211" s="35"/>
      <c r="C211" s="38" t="s">
        <v>0</v>
      </c>
      <c r="D211" s="10" t="s">
        <v>1</v>
      </c>
      <c r="E211" s="10" t="s">
        <v>2</v>
      </c>
      <c r="F211" s="10" t="s">
        <v>3</v>
      </c>
      <c r="G211" s="10" t="s">
        <v>4</v>
      </c>
      <c r="H211" s="10" t="s">
        <v>5</v>
      </c>
      <c r="I211" s="10" t="s">
        <v>6</v>
      </c>
      <c r="J211" s="10" t="s">
        <v>7</v>
      </c>
      <c r="K211" s="10" t="s">
        <v>8</v>
      </c>
      <c r="L211" s="10" t="s">
        <v>9</v>
      </c>
      <c r="M211" s="10" t="s">
        <v>10</v>
      </c>
      <c r="N211" s="10" t="s">
        <v>11</v>
      </c>
      <c r="O211" s="10" t="s">
        <v>12</v>
      </c>
      <c r="P211" s="10" t="s">
        <v>42</v>
      </c>
      <c r="Q211" s="10" t="s">
        <v>43</v>
      </c>
      <c r="R211" s="10" t="s">
        <v>44</v>
      </c>
      <c r="S211" s="10" t="s">
        <v>45</v>
      </c>
      <c r="T211" s="10" t="s">
        <v>46</v>
      </c>
    </row>
    <row r="212" spans="2:20" ht="15" customHeight="1" x14ac:dyDescent="0.15">
      <c r="B212" s="36"/>
      <c r="C212" s="39" t="s">
        <v>49</v>
      </c>
      <c r="D212" s="53">
        <f t="shared" ref="D212:T212" si="22">D5+D14+D23+D32+D41+D50+D60</f>
        <v>265307</v>
      </c>
      <c r="E212" s="53">
        <f t="shared" si="22"/>
        <v>438586</v>
      </c>
      <c r="F212" s="53">
        <f t="shared" si="22"/>
        <v>380620</v>
      </c>
      <c r="G212" s="53">
        <f t="shared" si="22"/>
        <v>406664</v>
      </c>
      <c r="H212" s="53">
        <f t="shared" si="22"/>
        <v>498724</v>
      </c>
      <c r="I212" s="53">
        <f t="shared" si="22"/>
        <v>411818</v>
      </c>
      <c r="J212" s="53">
        <f t="shared" si="22"/>
        <v>432482</v>
      </c>
      <c r="K212" s="53">
        <f t="shared" si="22"/>
        <v>247692</v>
      </c>
      <c r="L212" s="53">
        <f t="shared" si="22"/>
        <v>204123</v>
      </c>
      <c r="M212" s="53">
        <f t="shared" si="22"/>
        <v>210188</v>
      </c>
      <c r="N212" s="53">
        <f t="shared" si="22"/>
        <v>187418</v>
      </c>
      <c r="O212" s="53">
        <f t="shared" si="22"/>
        <v>241848</v>
      </c>
      <c r="P212" s="53">
        <f t="shared" si="22"/>
        <v>3925470</v>
      </c>
      <c r="Q212" s="53">
        <f t="shared" si="22"/>
        <v>1084513</v>
      </c>
      <c r="R212" s="53">
        <f t="shared" si="22"/>
        <v>1317206</v>
      </c>
      <c r="S212" s="53">
        <f t="shared" si="22"/>
        <v>884297</v>
      </c>
      <c r="T212" s="53">
        <f t="shared" si="22"/>
        <v>639454</v>
      </c>
    </row>
    <row r="213" spans="2:20" ht="15" customHeight="1" x14ac:dyDescent="0.15">
      <c r="B213" s="42" t="s">
        <v>51</v>
      </c>
      <c r="C213" s="40" t="s">
        <v>13</v>
      </c>
      <c r="D213" s="53">
        <f t="shared" ref="D213:T213" si="23">D6+D15+D24+D33+D42+D51+D61</f>
        <v>190860</v>
      </c>
      <c r="E213" s="53">
        <f t="shared" si="23"/>
        <v>339859</v>
      </c>
      <c r="F213" s="53">
        <f t="shared" si="23"/>
        <v>316201</v>
      </c>
      <c r="G213" s="53">
        <f t="shared" si="23"/>
        <v>344343</v>
      </c>
      <c r="H213" s="53">
        <f t="shared" si="23"/>
        <v>466091</v>
      </c>
      <c r="I213" s="53">
        <f t="shared" si="23"/>
        <v>407051</v>
      </c>
      <c r="J213" s="53">
        <f t="shared" si="23"/>
        <v>399384</v>
      </c>
      <c r="K213" s="53">
        <f t="shared" si="23"/>
        <v>209060</v>
      </c>
      <c r="L213" s="53">
        <f t="shared" si="23"/>
        <v>213196</v>
      </c>
      <c r="M213" s="53">
        <f t="shared" si="23"/>
        <v>218716</v>
      </c>
      <c r="N213" s="53">
        <f t="shared" si="23"/>
        <v>225417</v>
      </c>
      <c r="O213" s="53">
        <f t="shared" si="23"/>
        <v>224501</v>
      </c>
      <c r="P213" s="53">
        <f t="shared" si="23"/>
        <v>3554679</v>
      </c>
      <c r="Q213" s="53">
        <f t="shared" si="23"/>
        <v>846920</v>
      </c>
      <c r="R213" s="53">
        <f t="shared" si="23"/>
        <v>1217485</v>
      </c>
      <c r="S213" s="53">
        <f t="shared" si="23"/>
        <v>821640</v>
      </c>
      <c r="T213" s="53">
        <f t="shared" si="23"/>
        <v>668634</v>
      </c>
    </row>
    <row r="214" spans="2:20" ht="15" customHeight="1" x14ac:dyDescent="0.15">
      <c r="B214" s="36"/>
      <c r="C214" s="40" t="s">
        <v>47</v>
      </c>
      <c r="D214" s="53">
        <f t="shared" ref="D214:T214" si="24">D7+D16+D25+D34+D43+D52+D62</f>
        <v>195389</v>
      </c>
      <c r="E214" s="53">
        <f t="shared" si="24"/>
        <v>346932</v>
      </c>
      <c r="F214" s="53">
        <f t="shared" si="24"/>
        <v>315168</v>
      </c>
      <c r="G214" s="53">
        <f t="shared" si="24"/>
        <v>361102</v>
      </c>
      <c r="H214" s="53">
        <f t="shared" si="24"/>
        <v>471381</v>
      </c>
      <c r="I214" s="53">
        <f t="shared" si="24"/>
        <v>372957</v>
      </c>
      <c r="J214" s="53">
        <f t="shared" si="24"/>
        <v>390784</v>
      </c>
      <c r="K214" s="53">
        <f t="shared" si="24"/>
        <v>204348</v>
      </c>
      <c r="L214" s="53">
        <f t="shared" si="24"/>
        <v>198074</v>
      </c>
      <c r="M214" s="53">
        <f t="shared" si="24"/>
        <v>175380</v>
      </c>
      <c r="N214" s="53">
        <f t="shared" si="24"/>
        <v>188013</v>
      </c>
      <c r="O214" s="53">
        <f t="shared" si="24"/>
        <v>139478</v>
      </c>
      <c r="P214" s="53">
        <f t="shared" si="24"/>
        <v>3359006</v>
      </c>
      <c r="Q214" s="53">
        <f t="shared" si="24"/>
        <v>857489</v>
      </c>
      <c r="R214" s="53">
        <f t="shared" si="24"/>
        <v>1205440</v>
      </c>
      <c r="S214" s="53">
        <f t="shared" si="24"/>
        <v>793206</v>
      </c>
      <c r="T214" s="53">
        <f t="shared" si="24"/>
        <v>502871</v>
      </c>
    </row>
    <row r="215" spans="2:20" ht="15" customHeight="1" x14ac:dyDescent="0.15">
      <c r="B215" s="36" t="s">
        <v>53</v>
      </c>
      <c r="C215" s="40" t="s">
        <v>50</v>
      </c>
      <c r="D215" s="53">
        <f t="shared" ref="D215:T215" si="25">D8+D17+D26+D35+D44+D53+D63</f>
        <v>144489</v>
      </c>
      <c r="E215" s="53">
        <f t="shared" si="25"/>
        <v>273831</v>
      </c>
      <c r="F215" s="53">
        <f t="shared" si="25"/>
        <v>262843</v>
      </c>
      <c r="G215" s="53">
        <f t="shared" si="25"/>
        <v>320179</v>
      </c>
      <c r="H215" s="53">
        <f t="shared" si="25"/>
        <v>457080</v>
      </c>
      <c r="I215" s="53">
        <f t="shared" si="25"/>
        <v>346247</v>
      </c>
      <c r="J215" s="53">
        <f t="shared" si="25"/>
        <v>363057</v>
      </c>
      <c r="K215" s="53">
        <f t="shared" si="25"/>
        <v>210605</v>
      </c>
      <c r="L215" s="53">
        <f t="shared" si="25"/>
        <v>191984</v>
      </c>
      <c r="M215" s="53">
        <f t="shared" si="25"/>
        <v>218935</v>
      </c>
      <c r="N215" s="53">
        <f t="shared" si="25"/>
        <v>187644</v>
      </c>
      <c r="O215" s="53">
        <f t="shared" si="25"/>
        <v>206976</v>
      </c>
      <c r="P215" s="53">
        <f t="shared" si="25"/>
        <v>3183870</v>
      </c>
      <c r="Q215" s="53">
        <f t="shared" si="25"/>
        <v>681163</v>
      </c>
      <c r="R215" s="53">
        <f t="shared" si="25"/>
        <v>1123506</v>
      </c>
      <c r="S215" s="53">
        <f t="shared" si="25"/>
        <v>765646</v>
      </c>
      <c r="T215" s="53">
        <f t="shared" si="25"/>
        <v>613555</v>
      </c>
    </row>
    <row r="216" spans="2:20" ht="15" customHeight="1" x14ac:dyDescent="0.15">
      <c r="B216" s="36"/>
      <c r="C216" s="10" t="s">
        <v>65</v>
      </c>
      <c r="D216" s="58">
        <f t="shared" ref="D216:O216" si="26">D9+D18+D27+D36+D45+D54+D64</f>
        <v>193842</v>
      </c>
      <c r="E216" s="58">
        <f t="shared" si="26"/>
        <v>240702</v>
      </c>
      <c r="F216" s="58">
        <f t="shared" si="26"/>
        <v>310916</v>
      </c>
      <c r="G216" s="58">
        <f t="shared" si="26"/>
        <v>360657</v>
      </c>
      <c r="H216" s="58">
        <f t="shared" si="26"/>
        <v>469673</v>
      </c>
      <c r="I216" s="58">
        <f t="shared" si="26"/>
        <v>352833</v>
      </c>
      <c r="J216" s="58">
        <f t="shared" si="26"/>
        <v>361154</v>
      </c>
      <c r="K216" s="58">
        <f t="shared" si="26"/>
        <v>212855</v>
      </c>
      <c r="L216" s="58">
        <f t="shared" si="26"/>
        <v>188896</v>
      </c>
      <c r="M216" s="58">
        <f t="shared" si="26"/>
        <v>193927</v>
      </c>
      <c r="N216" s="58">
        <f t="shared" si="26"/>
        <v>192123</v>
      </c>
      <c r="O216" s="58">
        <f t="shared" si="26"/>
        <v>201026</v>
      </c>
      <c r="P216" s="54">
        <f>IF(D216*E216*F216*G216*H216*I216*J216*K216*L216*M216*N216*O216&gt;0,SUM(D216:O216),0)</f>
        <v>3278604</v>
      </c>
      <c r="Q216" s="54">
        <f>IF(D216*E216*F216&gt;0,SUM(D216:F216),0)</f>
        <v>745460</v>
      </c>
      <c r="R216" s="54">
        <f>IF(G216*H216*I216&gt;0,SUM(G216:I216),0)</f>
        <v>1183163</v>
      </c>
      <c r="S216" s="54">
        <f>IF(J216*K216*L216&gt;0,SUM(J216:L216),0)</f>
        <v>762905</v>
      </c>
      <c r="T216" s="54">
        <f>IF(M216*N216*O216&gt;0,SUM(M216:O216),0)</f>
        <v>587076</v>
      </c>
    </row>
    <row r="217" spans="2:20" ht="15" customHeight="1" x14ac:dyDescent="0.15">
      <c r="B217" s="36"/>
      <c r="C217" s="10" t="s">
        <v>68</v>
      </c>
      <c r="D217" s="58">
        <f t="shared" ref="D217:O217" si="27">D10+D19+D28+D37+D46+D55+D65</f>
        <v>173988</v>
      </c>
      <c r="E217" s="58">
        <f t="shared" si="27"/>
        <v>296718</v>
      </c>
      <c r="F217" s="58">
        <f t="shared" si="27"/>
        <v>336425</v>
      </c>
      <c r="G217" s="58">
        <f t="shared" si="27"/>
        <v>359689</v>
      </c>
      <c r="H217" s="58">
        <f t="shared" si="27"/>
        <v>472091</v>
      </c>
      <c r="I217" s="58">
        <f t="shared" si="27"/>
        <v>374394</v>
      </c>
      <c r="J217" s="58">
        <f t="shared" si="27"/>
        <v>335199</v>
      </c>
      <c r="K217" s="58">
        <f t="shared" si="27"/>
        <v>225065</v>
      </c>
      <c r="L217" s="58">
        <f t="shared" si="27"/>
        <v>216905</v>
      </c>
      <c r="M217" s="58">
        <f t="shared" si="27"/>
        <v>208841</v>
      </c>
      <c r="N217" s="58">
        <f t="shared" si="27"/>
        <v>211099</v>
      </c>
      <c r="O217" s="58">
        <f t="shared" si="27"/>
        <v>219490</v>
      </c>
      <c r="P217" s="54">
        <f>IF(D217*E217*F217*G217*H217*I217*J217*K217*L217*M217*N217*O217&gt;0,SUM(D217:O217),0)</f>
        <v>3429904</v>
      </c>
      <c r="Q217" s="54">
        <f>IF(D217*E217*F217&gt;0,SUM(D217:F217),0)</f>
        <v>807131</v>
      </c>
      <c r="R217" s="54">
        <f>IF(G217*H217*I217&gt;0,SUM(G217:I217),0)</f>
        <v>1206174</v>
      </c>
      <c r="S217" s="54">
        <f>IF(J217*K217*L217&gt;0,SUM(J217:L217),0)</f>
        <v>777169</v>
      </c>
      <c r="T217" s="54">
        <f>IF(M217*N217*O217&gt;0,SUM(M217:O217),0)</f>
        <v>639430</v>
      </c>
    </row>
    <row r="218" spans="2:20" ht="12.75" customHeight="1" x14ac:dyDescent="0.15">
      <c r="B218" s="37"/>
      <c r="C218" s="70" t="s">
        <v>69</v>
      </c>
      <c r="D218" s="13">
        <f>IF(D217&gt;0,D217/D220," ")</f>
        <v>0.89757637663664225</v>
      </c>
      <c r="E218" s="13">
        <f t="shared" ref="E218:T218" si="28">IF(E217&gt;0,E217/E220," ")</f>
        <v>1.2327192960590274</v>
      </c>
      <c r="F218" s="13">
        <f t="shared" si="28"/>
        <v>1.0820446680132254</v>
      </c>
      <c r="G218" s="13">
        <f t="shared" si="28"/>
        <v>0.99731600939396714</v>
      </c>
      <c r="H218" s="13">
        <f t="shared" si="28"/>
        <v>1.0051482627274722</v>
      </c>
      <c r="I218" s="13">
        <f t="shared" si="28"/>
        <v>1.0611082296723946</v>
      </c>
      <c r="J218" s="13">
        <f t="shared" si="28"/>
        <v>0.92813315095499427</v>
      </c>
      <c r="K218" s="13">
        <f t="shared" si="28"/>
        <v>1.0573629935871838</v>
      </c>
      <c r="L218" s="13">
        <f t="shared" si="28"/>
        <v>1.1482773589700153</v>
      </c>
      <c r="M218" s="13">
        <f t="shared" si="28"/>
        <v>1.0769052272246773</v>
      </c>
      <c r="N218" s="13">
        <f t="shared" si="28"/>
        <v>1.0987700587644373</v>
      </c>
      <c r="O218" s="13">
        <f t="shared" si="28"/>
        <v>1.0918488155760946</v>
      </c>
      <c r="P218" s="13">
        <f t="shared" si="28"/>
        <v>1.0461476896874402</v>
      </c>
      <c r="Q218" s="13">
        <f t="shared" si="28"/>
        <v>1.0827287849113298</v>
      </c>
      <c r="R218" s="13">
        <f t="shared" si="28"/>
        <v>1.0194487150122173</v>
      </c>
      <c r="S218" s="13">
        <f t="shared" si="28"/>
        <v>1.0186969544045459</v>
      </c>
      <c r="T218" s="13">
        <f t="shared" si="28"/>
        <v>1.0891775511177428</v>
      </c>
    </row>
    <row r="219" spans="2:20" ht="15" hidden="1" customHeight="1" x14ac:dyDescent="0.15">
      <c r="B219" s="3"/>
      <c r="C219" s="71" t="s">
        <v>70</v>
      </c>
      <c r="D219" s="47">
        <f>IF(D10&gt;0,1,0)+IF(D19&gt;0,1,0)+IF(D28&gt;0,1,0)+IF(D37&gt;0,1,0)+IF(D46&gt;0,1,0)+IF(D55&gt;0,1,0)+IF(D65&gt;0,1,0)</f>
        <v>7</v>
      </c>
      <c r="E219" s="47">
        <f t="shared" ref="E219:O219" si="29">IF(E10&gt;0,1,0)+IF(E19&gt;0,1,0)+IF(E28&gt;0,1,0)+IF(E37&gt;0,1,0)+IF(E46&gt;0,1,0)+IF(E55&gt;0,1,0)+IF(E65&gt;0,1,0)</f>
        <v>7</v>
      </c>
      <c r="F219" s="47">
        <f t="shared" si="29"/>
        <v>7</v>
      </c>
      <c r="G219" s="47">
        <f t="shared" si="29"/>
        <v>7</v>
      </c>
      <c r="H219" s="47">
        <f t="shared" si="29"/>
        <v>7</v>
      </c>
      <c r="I219" s="47">
        <f t="shared" si="29"/>
        <v>7</v>
      </c>
      <c r="J219" s="47">
        <f t="shared" si="29"/>
        <v>7</v>
      </c>
      <c r="K219" s="47">
        <f t="shared" si="29"/>
        <v>7</v>
      </c>
      <c r="L219" s="47">
        <f t="shared" si="29"/>
        <v>7</v>
      </c>
      <c r="M219" s="47">
        <f t="shared" si="29"/>
        <v>7</v>
      </c>
      <c r="N219" s="47">
        <f t="shared" si="29"/>
        <v>7</v>
      </c>
      <c r="O219" s="47">
        <f t="shared" si="29"/>
        <v>7</v>
      </c>
      <c r="P219" s="33"/>
      <c r="Q219" s="33"/>
      <c r="R219" s="33"/>
      <c r="S219" s="33"/>
      <c r="T219" s="33"/>
    </row>
    <row r="220" spans="2:20" ht="15" hidden="1" customHeight="1" x14ac:dyDescent="0.15">
      <c r="B220" s="3"/>
      <c r="C220" s="72" t="s">
        <v>71</v>
      </c>
      <c r="D220" s="43">
        <f>IF(D10&gt;0,D9,0)+IF(D19&gt;0,D18,0)+IF(D28&gt;0,D27,0)+IF(D37&gt;0,D36,0)+IF(D46&gt;0,D45,0)+IF(D55&gt;0,D54,0)+IF(D65&gt;0,D64,0)</f>
        <v>193842</v>
      </c>
      <c r="E220" s="43">
        <f t="shared" ref="E220:O220" si="30">IF(E10&gt;0,E9,0)+IF(E19&gt;0,E18,0)+IF(E28&gt;0,E27,0)+IF(E37&gt;0,E36,0)+IF(E46&gt;0,E45,0)+IF(E55&gt;0,E54,0)+IF(E65&gt;0,E64,0)</f>
        <v>240702</v>
      </c>
      <c r="F220" s="43">
        <f t="shared" si="30"/>
        <v>310916</v>
      </c>
      <c r="G220" s="43">
        <f t="shared" si="30"/>
        <v>360657</v>
      </c>
      <c r="H220" s="43">
        <f t="shared" si="30"/>
        <v>469673</v>
      </c>
      <c r="I220" s="43">
        <f t="shared" si="30"/>
        <v>352833</v>
      </c>
      <c r="J220" s="43">
        <f t="shared" si="30"/>
        <v>361154</v>
      </c>
      <c r="K220" s="43">
        <f t="shared" si="30"/>
        <v>212855</v>
      </c>
      <c r="L220" s="43">
        <f t="shared" si="30"/>
        <v>188896</v>
      </c>
      <c r="M220" s="43">
        <f t="shared" si="30"/>
        <v>193927</v>
      </c>
      <c r="N220" s="43">
        <f t="shared" si="30"/>
        <v>192123</v>
      </c>
      <c r="O220" s="43">
        <f t="shared" si="30"/>
        <v>201026</v>
      </c>
      <c r="P220" s="43">
        <f>IF(D220*E220*F220*G220*H220*I220*J220*K220*L220*M220*N220*O220&gt;0,SUM(D220:O220),0)</f>
        <v>3278604</v>
      </c>
      <c r="Q220" s="43">
        <f>IF(D220*E220*F220&gt;0,SUM(D220:F220),0)</f>
        <v>745460</v>
      </c>
      <c r="R220" s="43">
        <f>IF(G220*H220*I220&gt;0,SUM(G220:I220),0)</f>
        <v>1183163</v>
      </c>
      <c r="S220" s="43">
        <f>IF(J220*K220*L220&gt;0,SUM(J220:L220),0)</f>
        <v>762905</v>
      </c>
      <c r="T220" s="43">
        <f>IF(M220*N220*O220&gt;0,SUM(M220:O220),0)</f>
        <v>587076</v>
      </c>
    </row>
    <row r="221" spans="2:20" ht="15" hidden="1" customHeight="1" x14ac:dyDescent="0.15">
      <c r="B221" s="3"/>
      <c r="C221" s="72" t="s">
        <v>72</v>
      </c>
      <c r="D221" s="43">
        <f>IF(D10&gt;0,D8,0)+IF(D19&gt;0,D17,0)+IF(D28&gt;0,D26,0)+IF(D37&gt;0,D35,0)+IF(D46&gt;0,D44,0)+IF(D55&gt;0,D53,0)+IF(D65&gt;0,D63,0)</f>
        <v>144489</v>
      </c>
      <c r="E221" s="43">
        <f t="shared" ref="E221:O221" si="31">IF(E10&gt;0,E8,0)+IF(E19&gt;0,E17,0)+IF(E28&gt;0,E26,0)+IF(E37&gt;0,E35,0)+IF(E46&gt;0,E44,0)+IF(E55&gt;0,E53,0)+IF(E65&gt;0,E63,0)</f>
        <v>273831</v>
      </c>
      <c r="F221" s="43">
        <f t="shared" si="31"/>
        <v>262843</v>
      </c>
      <c r="G221" s="43">
        <f t="shared" si="31"/>
        <v>320179</v>
      </c>
      <c r="H221" s="43">
        <f t="shared" si="31"/>
        <v>457080</v>
      </c>
      <c r="I221" s="43">
        <f t="shared" si="31"/>
        <v>346247</v>
      </c>
      <c r="J221" s="43">
        <f t="shared" si="31"/>
        <v>363057</v>
      </c>
      <c r="K221" s="43">
        <f t="shared" si="31"/>
        <v>210605</v>
      </c>
      <c r="L221" s="43">
        <f t="shared" si="31"/>
        <v>191984</v>
      </c>
      <c r="M221" s="43">
        <f t="shared" si="31"/>
        <v>218935</v>
      </c>
      <c r="N221" s="43">
        <f t="shared" si="31"/>
        <v>187644</v>
      </c>
      <c r="O221" s="43">
        <f t="shared" si="31"/>
        <v>206976</v>
      </c>
      <c r="P221" s="43">
        <f>IF(D221*E221*F221*G221*H221*I221*J221*K221*L221*M221*N221*O221&gt;0,SUM(D221:O221),0)</f>
        <v>3183870</v>
      </c>
      <c r="Q221" s="43">
        <f>IF(D221*E221*F221&gt;0,SUM(D221:F221),0)</f>
        <v>681163</v>
      </c>
      <c r="R221" s="43">
        <f>IF(G221*H221*I221&gt;0,SUM(G221:I221),0)</f>
        <v>1123506</v>
      </c>
      <c r="S221" s="43">
        <f>IF(J221*K221*L221&gt;0,SUM(J221:L221),0)</f>
        <v>765646</v>
      </c>
      <c r="T221" s="43">
        <f>IF(M221*N221*O221&gt;0,SUM(M221:O221),0)</f>
        <v>613555</v>
      </c>
    </row>
    <row r="222" spans="2:20" ht="15" customHeight="1" x14ac:dyDescent="0.15"/>
    <row r="223" spans="2:20" ht="15" customHeight="1" x14ac:dyDescent="0.15">
      <c r="B223" s="35"/>
      <c r="C223" s="38" t="s">
        <v>0</v>
      </c>
      <c r="D223" s="10" t="s">
        <v>1</v>
      </c>
      <c r="E223" s="10" t="s">
        <v>2</v>
      </c>
      <c r="F223" s="10" t="s">
        <v>3</v>
      </c>
      <c r="G223" s="10" t="s">
        <v>4</v>
      </c>
      <c r="H223" s="10" t="s">
        <v>5</v>
      </c>
      <c r="I223" s="10" t="s">
        <v>6</v>
      </c>
      <c r="J223" s="10" t="s">
        <v>7</v>
      </c>
      <c r="K223" s="10" t="s">
        <v>8</v>
      </c>
      <c r="L223" s="10" t="s">
        <v>9</v>
      </c>
      <c r="M223" s="10" t="s">
        <v>10</v>
      </c>
      <c r="N223" s="10" t="s">
        <v>11</v>
      </c>
      <c r="O223" s="10" t="s">
        <v>12</v>
      </c>
      <c r="P223" s="10" t="s">
        <v>42</v>
      </c>
      <c r="Q223" s="10" t="s">
        <v>43</v>
      </c>
      <c r="R223" s="10" t="s">
        <v>44</v>
      </c>
      <c r="S223" s="10" t="s">
        <v>45</v>
      </c>
      <c r="T223" s="10" t="s">
        <v>46</v>
      </c>
    </row>
    <row r="224" spans="2:20" ht="15" customHeight="1" x14ac:dyDescent="0.15">
      <c r="B224" s="36"/>
      <c r="C224" s="39" t="s">
        <v>49</v>
      </c>
      <c r="D224" s="12">
        <f t="shared" ref="D224:T224" si="32">D70+D79+D88+D97</f>
        <v>91379</v>
      </c>
      <c r="E224" s="12">
        <f t="shared" si="32"/>
        <v>136058</v>
      </c>
      <c r="F224" s="12">
        <f t="shared" si="32"/>
        <v>133309</v>
      </c>
      <c r="G224" s="12">
        <f t="shared" si="32"/>
        <v>124857</v>
      </c>
      <c r="H224" s="12">
        <f t="shared" si="32"/>
        <v>162657</v>
      </c>
      <c r="I224" s="12">
        <f t="shared" si="32"/>
        <v>149636</v>
      </c>
      <c r="J224" s="12">
        <f t="shared" si="32"/>
        <v>135593</v>
      </c>
      <c r="K224" s="12">
        <f t="shared" si="32"/>
        <v>97041</v>
      </c>
      <c r="L224" s="12">
        <f t="shared" si="32"/>
        <v>93378</v>
      </c>
      <c r="M224" s="12">
        <f t="shared" si="32"/>
        <v>73023</v>
      </c>
      <c r="N224" s="12">
        <f t="shared" si="32"/>
        <v>69250</v>
      </c>
      <c r="O224" s="12">
        <f t="shared" si="32"/>
        <v>88886</v>
      </c>
      <c r="P224" s="12">
        <f t="shared" si="32"/>
        <v>1355067</v>
      </c>
      <c r="Q224" s="12">
        <f t="shared" si="32"/>
        <v>360746</v>
      </c>
      <c r="R224" s="12">
        <f t="shared" si="32"/>
        <v>437150</v>
      </c>
      <c r="S224" s="12">
        <f t="shared" si="32"/>
        <v>326012</v>
      </c>
      <c r="T224" s="12">
        <f t="shared" si="32"/>
        <v>231159</v>
      </c>
    </row>
    <row r="225" spans="2:20" ht="15" customHeight="1" x14ac:dyDescent="0.15">
      <c r="B225" s="42" t="s">
        <v>52</v>
      </c>
      <c r="C225" s="40" t="s">
        <v>13</v>
      </c>
      <c r="D225" s="12">
        <f t="shared" ref="D225:T225" si="33">D71+D80+D89+D98</f>
        <v>74000</v>
      </c>
      <c r="E225" s="12">
        <f t="shared" si="33"/>
        <v>121866</v>
      </c>
      <c r="F225" s="12">
        <f t="shared" si="33"/>
        <v>98637</v>
      </c>
      <c r="G225" s="12">
        <f t="shared" si="33"/>
        <v>111425</v>
      </c>
      <c r="H225" s="12">
        <f t="shared" si="33"/>
        <v>142756</v>
      </c>
      <c r="I225" s="12">
        <f t="shared" si="33"/>
        <v>144597</v>
      </c>
      <c r="J225" s="12">
        <f t="shared" si="33"/>
        <v>122709</v>
      </c>
      <c r="K225" s="12">
        <f t="shared" si="33"/>
        <v>97884</v>
      </c>
      <c r="L225" s="12">
        <f t="shared" si="33"/>
        <v>92680</v>
      </c>
      <c r="M225" s="12">
        <f t="shared" si="33"/>
        <v>78632</v>
      </c>
      <c r="N225" s="12">
        <f t="shared" si="33"/>
        <v>73727</v>
      </c>
      <c r="O225" s="12">
        <f t="shared" si="33"/>
        <v>100097</v>
      </c>
      <c r="P225" s="12">
        <f t="shared" si="33"/>
        <v>1259010</v>
      </c>
      <c r="Q225" s="12">
        <f t="shared" si="33"/>
        <v>294503</v>
      </c>
      <c r="R225" s="12">
        <f t="shared" si="33"/>
        <v>398778</v>
      </c>
      <c r="S225" s="12">
        <f t="shared" si="33"/>
        <v>313273</v>
      </c>
      <c r="T225" s="12">
        <f t="shared" si="33"/>
        <v>252456</v>
      </c>
    </row>
    <row r="226" spans="2:20" ht="15" customHeight="1" x14ac:dyDescent="0.15">
      <c r="B226" s="36"/>
      <c r="C226" s="40" t="s">
        <v>47</v>
      </c>
      <c r="D226" s="12">
        <f t="shared" ref="D226:T226" si="34">D72+D81+D90+D99</f>
        <v>85913</v>
      </c>
      <c r="E226" s="12">
        <f t="shared" si="34"/>
        <v>131858</v>
      </c>
      <c r="F226" s="12">
        <f t="shared" si="34"/>
        <v>119313</v>
      </c>
      <c r="G226" s="12">
        <f t="shared" si="34"/>
        <v>126725</v>
      </c>
      <c r="H226" s="12">
        <f t="shared" si="34"/>
        <v>148090</v>
      </c>
      <c r="I226" s="12">
        <f t="shared" si="34"/>
        <v>130562</v>
      </c>
      <c r="J226" s="12">
        <f t="shared" si="34"/>
        <v>120000</v>
      </c>
      <c r="K226" s="12">
        <f t="shared" si="34"/>
        <v>84516</v>
      </c>
      <c r="L226" s="12">
        <f t="shared" si="34"/>
        <v>89479</v>
      </c>
      <c r="M226" s="12">
        <f t="shared" si="34"/>
        <v>83204</v>
      </c>
      <c r="N226" s="12">
        <f t="shared" si="34"/>
        <v>77328</v>
      </c>
      <c r="O226" s="12">
        <f t="shared" si="34"/>
        <v>57752</v>
      </c>
      <c r="P226" s="12">
        <f t="shared" si="34"/>
        <v>1254740</v>
      </c>
      <c r="Q226" s="12">
        <f t="shared" si="34"/>
        <v>337084</v>
      </c>
      <c r="R226" s="12">
        <f t="shared" si="34"/>
        <v>405377</v>
      </c>
      <c r="S226" s="12">
        <f t="shared" si="34"/>
        <v>293995</v>
      </c>
      <c r="T226" s="12">
        <f t="shared" si="34"/>
        <v>218284</v>
      </c>
    </row>
    <row r="227" spans="2:20" ht="15" customHeight="1" x14ac:dyDescent="0.15">
      <c r="B227" s="36" t="s">
        <v>55</v>
      </c>
      <c r="C227" s="40" t="s">
        <v>50</v>
      </c>
      <c r="D227" s="12">
        <f t="shared" ref="D227:T227" si="35">D73+D82+D91+D100</f>
        <v>46694</v>
      </c>
      <c r="E227" s="12">
        <f t="shared" si="35"/>
        <v>108609</v>
      </c>
      <c r="F227" s="12">
        <f t="shared" si="35"/>
        <v>87252</v>
      </c>
      <c r="G227" s="12">
        <f t="shared" si="35"/>
        <v>105084</v>
      </c>
      <c r="H227" s="12">
        <f t="shared" si="35"/>
        <v>152230</v>
      </c>
      <c r="I227" s="12">
        <f t="shared" si="35"/>
        <v>134417</v>
      </c>
      <c r="J227" s="12">
        <f t="shared" si="35"/>
        <v>121571</v>
      </c>
      <c r="K227" s="12">
        <f t="shared" si="35"/>
        <v>81685</v>
      </c>
      <c r="L227" s="12">
        <f t="shared" si="35"/>
        <v>90914</v>
      </c>
      <c r="M227" s="12">
        <f t="shared" si="35"/>
        <v>72830</v>
      </c>
      <c r="N227" s="12">
        <f t="shared" si="35"/>
        <v>59425</v>
      </c>
      <c r="O227" s="12">
        <f t="shared" si="35"/>
        <v>84779</v>
      </c>
      <c r="P227" s="12">
        <f t="shared" si="35"/>
        <v>1145490</v>
      </c>
      <c r="Q227" s="12">
        <f t="shared" si="35"/>
        <v>242555</v>
      </c>
      <c r="R227" s="12">
        <f t="shared" si="35"/>
        <v>391731</v>
      </c>
      <c r="S227" s="12">
        <f t="shared" si="35"/>
        <v>294170</v>
      </c>
      <c r="T227" s="12">
        <f t="shared" si="35"/>
        <v>217034</v>
      </c>
    </row>
    <row r="228" spans="2:20" ht="15" customHeight="1" x14ac:dyDescent="0.15">
      <c r="B228" s="36"/>
      <c r="C228" s="10" t="s">
        <v>65</v>
      </c>
      <c r="D228" s="48">
        <f t="shared" ref="D228:O228" si="36">D74+D83+D92+D101</f>
        <v>76508</v>
      </c>
      <c r="E228" s="48">
        <f t="shared" si="36"/>
        <v>128234</v>
      </c>
      <c r="F228" s="48">
        <f t="shared" si="36"/>
        <v>113315</v>
      </c>
      <c r="G228" s="48">
        <f t="shared" si="36"/>
        <v>110711</v>
      </c>
      <c r="H228" s="48">
        <f t="shared" si="36"/>
        <v>159226</v>
      </c>
      <c r="I228" s="48">
        <f t="shared" si="36"/>
        <v>133411</v>
      </c>
      <c r="J228" s="48">
        <f t="shared" si="36"/>
        <v>125097</v>
      </c>
      <c r="K228" s="48">
        <f t="shared" si="36"/>
        <v>85035</v>
      </c>
      <c r="L228" s="48">
        <f t="shared" si="36"/>
        <v>83181</v>
      </c>
      <c r="M228" s="48">
        <f t="shared" si="36"/>
        <v>66380</v>
      </c>
      <c r="N228" s="48">
        <f t="shared" si="36"/>
        <v>62238</v>
      </c>
      <c r="O228" s="48">
        <f t="shared" si="36"/>
        <v>82590</v>
      </c>
      <c r="P228" s="45">
        <f>IF(D228*E228*F228*G228*H228*I228*J228*K228*L228*M228*N228*O228&gt;0,SUM(D228:O228),0)</f>
        <v>1225926</v>
      </c>
      <c r="Q228" s="45">
        <f>IF(D228*E228*F228&gt;0,SUM(D228:F228),0)</f>
        <v>318057</v>
      </c>
      <c r="R228" s="45">
        <f>IF(G228*H228*I228&gt;0,SUM(G228:I228),0)</f>
        <v>403348</v>
      </c>
      <c r="S228" s="45">
        <f>IF(J228*K228*L228&gt;0,SUM(J228:L228),0)</f>
        <v>293313</v>
      </c>
      <c r="T228" s="45">
        <f>IF(M228*N228*O228&gt;0,SUM(M228:O228),0)</f>
        <v>211208</v>
      </c>
    </row>
    <row r="229" spans="2:20" ht="15" customHeight="1" x14ac:dyDescent="0.15">
      <c r="B229" s="36"/>
      <c r="C229" s="10" t="s">
        <v>68</v>
      </c>
      <c r="D229" s="48">
        <f t="shared" ref="D229:O229" si="37">D75+D84+D93+D102</f>
        <v>86227</v>
      </c>
      <c r="E229" s="48">
        <f t="shared" si="37"/>
        <v>132575</v>
      </c>
      <c r="F229" s="48">
        <f t="shared" si="37"/>
        <v>123535</v>
      </c>
      <c r="G229" s="48">
        <f t="shared" si="37"/>
        <v>122435</v>
      </c>
      <c r="H229" s="48">
        <f t="shared" si="37"/>
        <v>157259</v>
      </c>
      <c r="I229" s="48">
        <f t="shared" si="37"/>
        <v>135132</v>
      </c>
      <c r="J229" s="48">
        <f t="shared" si="37"/>
        <v>121656</v>
      </c>
      <c r="K229" s="48">
        <f t="shared" si="37"/>
        <v>87943</v>
      </c>
      <c r="L229" s="48">
        <f t="shared" si="37"/>
        <v>91471</v>
      </c>
      <c r="M229" s="48">
        <f t="shared" si="37"/>
        <v>74854</v>
      </c>
      <c r="N229" s="48">
        <f t="shared" si="37"/>
        <v>66291</v>
      </c>
      <c r="O229" s="48">
        <f t="shared" si="37"/>
        <v>84475</v>
      </c>
      <c r="P229" s="45">
        <f>IF(D229*E229*F229*G229*H229*I229*J229*K229*L229*M229*N229*O229&gt;0,SUM(D229:O229),0)</f>
        <v>1283853</v>
      </c>
      <c r="Q229" s="45">
        <f>IF(D229*E229*F229&gt;0,SUM(D229:F229),0)</f>
        <v>342337</v>
      </c>
      <c r="R229" s="45">
        <f>IF(G229*H229*I229&gt;0,SUM(G229:I229),0)</f>
        <v>414826</v>
      </c>
      <c r="S229" s="45">
        <f>IF(J229*K229*L229&gt;0,SUM(J229:L229),0)</f>
        <v>301070</v>
      </c>
      <c r="T229" s="45">
        <f>IF(M229*N229*O229&gt;0,SUM(M229:O229),0)</f>
        <v>225620</v>
      </c>
    </row>
    <row r="230" spans="2:20" ht="15" customHeight="1" x14ac:dyDescent="0.15">
      <c r="B230" s="37"/>
      <c r="C230" s="70" t="s">
        <v>69</v>
      </c>
      <c r="D230" s="13">
        <f t="shared" ref="D230:T230" si="38">IF(D229&gt;0,D229/D232," ")</f>
        <v>1.1260463597779955</v>
      </c>
      <c r="E230" s="13">
        <f t="shared" si="38"/>
        <v>1.0376797301210854</v>
      </c>
      <c r="F230" s="13">
        <f t="shared" si="38"/>
        <v>1.0867671898092759</v>
      </c>
      <c r="G230" s="13">
        <f t="shared" si="38"/>
        <v>1.1045404927512699</v>
      </c>
      <c r="H230" s="13">
        <f t="shared" si="38"/>
        <v>0.98790087005685212</v>
      </c>
      <c r="I230" s="13">
        <f t="shared" si="38"/>
        <v>1.010665190791737</v>
      </c>
      <c r="J230" s="13">
        <f t="shared" si="38"/>
        <v>0.97220579538734475</v>
      </c>
      <c r="K230" s="13">
        <f t="shared" si="38"/>
        <v>1.0360984460231624</v>
      </c>
      <c r="L230" s="13">
        <f t="shared" si="38"/>
        <v>1.0955397992670133</v>
      </c>
      <c r="M230" s="13">
        <f t="shared" si="38"/>
        <v>1.1283898879961409</v>
      </c>
      <c r="N230" s="13">
        <f t="shared" si="38"/>
        <v>1.0650696486238975</v>
      </c>
      <c r="O230" s="13">
        <f t="shared" si="38"/>
        <v>1.0237408502593437</v>
      </c>
      <c r="P230" s="13">
        <f t="shared" si="38"/>
        <v>1.0468921112866096</v>
      </c>
      <c r="Q230" s="13">
        <f t="shared" si="38"/>
        <v>1.0765043646700712</v>
      </c>
      <c r="R230" s="13">
        <f t="shared" si="38"/>
        <v>1.0274633549480108</v>
      </c>
      <c r="S230" s="13">
        <f t="shared" si="38"/>
        <v>1.0257676988964488</v>
      </c>
      <c r="T230" s="13">
        <f t="shared" si="38"/>
        <v>1.0688129458914037</v>
      </c>
    </row>
    <row r="231" spans="2:20" ht="0.75" hidden="1" customHeight="1" x14ac:dyDescent="0.15">
      <c r="B231" s="3"/>
      <c r="C231" s="71" t="s">
        <v>70</v>
      </c>
      <c r="D231" s="47">
        <f>(IF(D75&gt;0,1,0)+IF(D84&gt;0,1,0)+IF(D93&gt;0,1,0)+IF(D102&gt;0,1,0))</f>
        <v>4</v>
      </c>
      <c r="E231" s="47">
        <f t="shared" ref="E231:O231" si="39">(IF(E75&gt;0,1,0)+IF(E84&gt;0,1,0)+IF(E93&gt;0,1,0)+IF(E102&gt;0,1,0))</f>
        <v>4</v>
      </c>
      <c r="F231" s="47">
        <f t="shared" si="39"/>
        <v>4</v>
      </c>
      <c r="G231" s="47">
        <f t="shared" si="39"/>
        <v>4</v>
      </c>
      <c r="H231" s="47">
        <f t="shared" si="39"/>
        <v>4</v>
      </c>
      <c r="I231" s="47">
        <f t="shared" si="39"/>
        <v>4</v>
      </c>
      <c r="J231" s="47">
        <f t="shared" si="39"/>
        <v>4</v>
      </c>
      <c r="K231" s="47">
        <f t="shared" si="39"/>
        <v>4</v>
      </c>
      <c r="L231" s="47">
        <f t="shared" si="39"/>
        <v>4</v>
      </c>
      <c r="M231" s="47">
        <f t="shared" si="39"/>
        <v>4</v>
      </c>
      <c r="N231" s="47">
        <f t="shared" si="39"/>
        <v>4</v>
      </c>
      <c r="O231" s="47">
        <f t="shared" si="39"/>
        <v>4</v>
      </c>
      <c r="P231" s="33"/>
      <c r="Q231" s="33"/>
      <c r="R231" s="33"/>
      <c r="S231" s="33"/>
      <c r="T231" s="33"/>
    </row>
    <row r="232" spans="2:20" ht="15" hidden="1" customHeight="1" x14ac:dyDescent="0.15">
      <c r="B232" s="3"/>
      <c r="C232" s="72" t="s">
        <v>71</v>
      </c>
      <c r="D232" s="43">
        <f>(IF(D75&gt;0,D74,0)+IF(D84&gt;0,D83,0)+IF(D93&gt;0,D92,0)+IF(D102&gt;0,D100,0))</f>
        <v>76575</v>
      </c>
      <c r="E232" s="43">
        <f t="shared" ref="E232:O232" si="40">(IF(E75&gt;0,E74,0)+IF(E84&gt;0,E83,0)+IF(E93&gt;0,E92,0)+IF(E102&gt;0,E100,0))</f>
        <v>127761</v>
      </c>
      <c r="F232" s="43">
        <f t="shared" si="40"/>
        <v>113672</v>
      </c>
      <c r="G232" s="43">
        <f t="shared" si="40"/>
        <v>110847</v>
      </c>
      <c r="H232" s="43">
        <f t="shared" si="40"/>
        <v>159185</v>
      </c>
      <c r="I232" s="43">
        <f t="shared" si="40"/>
        <v>133706</v>
      </c>
      <c r="J232" s="43">
        <f t="shared" si="40"/>
        <v>125134</v>
      </c>
      <c r="K232" s="43">
        <f t="shared" si="40"/>
        <v>84879</v>
      </c>
      <c r="L232" s="43">
        <f t="shared" si="40"/>
        <v>83494</v>
      </c>
      <c r="M232" s="43">
        <f t="shared" si="40"/>
        <v>66337</v>
      </c>
      <c r="N232" s="43">
        <f t="shared" si="40"/>
        <v>62241</v>
      </c>
      <c r="O232" s="43">
        <f t="shared" si="40"/>
        <v>82516</v>
      </c>
      <c r="P232" s="43">
        <f>IF(D232*E232*F232*G232*H232*I232*J232*K232*L232*M232*N232*O232&gt;0,SUM(D232:O232),0)</f>
        <v>1226347</v>
      </c>
      <c r="Q232" s="43">
        <f>IF(D232*E232*F232&gt;0,SUM(D232:F232),0)</f>
        <v>318008</v>
      </c>
      <c r="R232" s="43">
        <f>IF(G232*H232*I232&gt;0,SUM(G232:I232),0)</f>
        <v>403738</v>
      </c>
      <c r="S232" s="43">
        <f>IF(J232*K232*L232&gt;0,SUM(J232:L232),0)</f>
        <v>293507</v>
      </c>
      <c r="T232" s="43">
        <f>IF(M232*N232*O232&gt;0,SUM(M232:O232),0)</f>
        <v>211094</v>
      </c>
    </row>
    <row r="233" spans="2:20" ht="15" hidden="1" customHeight="1" x14ac:dyDescent="0.15">
      <c r="B233" s="3"/>
      <c r="C233" s="72" t="s">
        <v>72</v>
      </c>
      <c r="D233" s="43">
        <f>(IF(D75&gt;0,D73,0)+IF(D84&gt;0,D82,0)+IF(D93&gt;0,D91,0)+IF(D102&gt;0,D100,0))</f>
        <v>46694</v>
      </c>
      <c r="E233" s="43">
        <f t="shared" ref="E233:O233" si="41">(IF(E75&gt;0,E73,0)+IF(E84&gt;0,E82,0)+IF(E93&gt;0,E91,0)+IF(E102&gt;0,E100,0))</f>
        <v>108609</v>
      </c>
      <c r="F233" s="43">
        <f t="shared" si="41"/>
        <v>87252</v>
      </c>
      <c r="G233" s="43">
        <f t="shared" si="41"/>
        <v>105084</v>
      </c>
      <c r="H233" s="43">
        <f t="shared" si="41"/>
        <v>152230</v>
      </c>
      <c r="I233" s="43">
        <f t="shared" si="41"/>
        <v>134417</v>
      </c>
      <c r="J233" s="43">
        <f t="shared" si="41"/>
        <v>121571</v>
      </c>
      <c r="K233" s="43">
        <f t="shared" si="41"/>
        <v>81685</v>
      </c>
      <c r="L233" s="43">
        <f t="shared" si="41"/>
        <v>90914</v>
      </c>
      <c r="M233" s="43">
        <f t="shared" si="41"/>
        <v>72830</v>
      </c>
      <c r="N233" s="43">
        <f t="shared" si="41"/>
        <v>59425</v>
      </c>
      <c r="O233" s="43">
        <f t="shared" si="41"/>
        <v>84779</v>
      </c>
      <c r="P233" s="43">
        <f>IF(D233*E233*F233*G233*H233*I233*J233*K233*L233*M233*N233*O233&gt;0,SUM(D233:O233),0)</f>
        <v>1145490</v>
      </c>
      <c r="Q233" s="43">
        <f>IF(D233*E233*F233&gt;0,SUM(D233:F233),0)</f>
        <v>242555</v>
      </c>
      <c r="R233" s="43">
        <f>IF(G233*H233*I233&gt;0,SUM(G233:I233),0)</f>
        <v>391731</v>
      </c>
      <c r="S233" s="43">
        <f>IF(J233*K233*L233&gt;0,SUM(J233:L233),0)</f>
        <v>294170</v>
      </c>
      <c r="T233" s="43">
        <f>IF(M233*N233*O233&gt;0,SUM(M233:O233),0)</f>
        <v>217034</v>
      </c>
    </row>
    <row r="234" spans="2:20" ht="15" customHeight="1" x14ac:dyDescent="0.15">
      <c r="B234" s="3"/>
      <c r="C234" s="32"/>
      <c r="D234" s="33"/>
      <c r="E234" s="33"/>
      <c r="F234" s="33"/>
      <c r="G234" s="34"/>
      <c r="H234" s="34"/>
      <c r="I234" s="34"/>
      <c r="J234" s="34"/>
      <c r="K234" s="34"/>
      <c r="L234" s="34"/>
      <c r="M234" s="34"/>
      <c r="N234" s="34"/>
      <c r="O234" s="34"/>
      <c r="P234" s="33"/>
      <c r="Q234" s="33"/>
      <c r="R234" s="33"/>
      <c r="S234" s="33"/>
      <c r="T234" s="33"/>
    </row>
    <row r="235" spans="2:20" ht="15" customHeight="1" x14ac:dyDescent="0.15">
      <c r="B235" s="35"/>
      <c r="C235" s="38" t="s">
        <v>0</v>
      </c>
      <c r="D235" s="10" t="s">
        <v>1</v>
      </c>
      <c r="E235" s="10" t="s">
        <v>2</v>
      </c>
      <c r="F235" s="10" t="s">
        <v>3</v>
      </c>
      <c r="G235" s="10" t="s">
        <v>4</v>
      </c>
      <c r="H235" s="10" t="s">
        <v>5</v>
      </c>
      <c r="I235" s="10" t="s">
        <v>6</v>
      </c>
      <c r="J235" s="10" t="s">
        <v>7</v>
      </c>
      <c r="K235" s="10" t="s">
        <v>8</v>
      </c>
      <c r="L235" s="10" t="s">
        <v>9</v>
      </c>
      <c r="M235" s="10" t="s">
        <v>10</v>
      </c>
      <c r="N235" s="10" t="s">
        <v>11</v>
      </c>
      <c r="O235" s="10" t="s">
        <v>12</v>
      </c>
      <c r="P235" s="10" t="s">
        <v>42</v>
      </c>
      <c r="Q235" s="10" t="s">
        <v>43</v>
      </c>
      <c r="R235" s="10" t="s">
        <v>44</v>
      </c>
      <c r="S235" s="10" t="s">
        <v>45</v>
      </c>
      <c r="T235" s="10" t="s">
        <v>46</v>
      </c>
    </row>
    <row r="236" spans="2:20" ht="15" customHeight="1" x14ac:dyDescent="0.15">
      <c r="B236" s="36"/>
      <c r="C236" s="39" t="s">
        <v>49</v>
      </c>
      <c r="D236" s="12">
        <f t="shared" ref="D236:T236" si="42">D107+D116+D125+D134</f>
        <v>125223</v>
      </c>
      <c r="E236" s="12">
        <f t="shared" si="42"/>
        <v>392337</v>
      </c>
      <c r="F236" s="12">
        <f t="shared" si="42"/>
        <v>421750</v>
      </c>
      <c r="G236" s="12">
        <f t="shared" si="42"/>
        <v>516142</v>
      </c>
      <c r="H236" s="12">
        <f t="shared" si="42"/>
        <v>672005</v>
      </c>
      <c r="I236" s="12">
        <f t="shared" si="42"/>
        <v>498794</v>
      </c>
      <c r="J236" s="12">
        <f t="shared" si="42"/>
        <v>337447</v>
      </c>
      <c r="K236" s="12">
        <f t="shared" si="42"/>
        <v>213948</v>
      </c>
      <c r="L236" s="12">
        <f t="shared" si="42"/>
        <v>131254</v>
      </c>
      <c r="M236" s="12">
        <f t="shared" si="42"/>
        <v>164897</v>
      </c>
      <c r="N236" s="12">
        <f t="shared" si="42"/>
        <v>227246</v>
      </c>
      <c r="O236" s="12">
        <f t="shared" si="42"/>
        <v>246268</v>
      </c>
      <c r="P236" s="12">
        <f t="shared" si="42"/>
        <v>3947311</v>
      </c>
      <c r="Q236" s="12">
        <f t="shared" si="42"/>
        <v>939310</v>
      </c>
      <c r="R236" s="12">
        <f t="shared" si="42"/>
        <v>1686941</v>
      </c>
      <c r="S236" s="12">
        <f t="shared" si="42"/>
        <v>682649</v>
      </c>
      <c r="T236" s="12">
        <f t="shared" si="42"/>
        <v>638411</v>
      </c>
    </row>
    <row r="237" spans="2:20" ht="15" customHeight="1" x14ac:dyDescent="0.15">
      <c r="B237" s="42" t="s">
        <v>57</v>
      </c>
      <c r="C237" s="40" t="s">
        <v>13</v>
      </c>
      <c r="D237" s="12">
        <f t="shared" ref="D237:T237" si="43">D108+D117+D126+D135</f>
        <v>95129</v>
      </c>
      <c r="E237" s="12">
        <f t="shared" si="43"/>
        <v>377982</v>
      </c>
      <c r="F237" s="12">
        <f t="shared" si="43"/>
        <v>386249</v>
      </c>
      <c r="G237" s="12">
        <f t="shared" si="43"/>
        <v>456346</v>
      </c>
      <c r="H237" s="12">
        <f t="shared" si="43"/>
        <v>593480</v>
      </c>
      <c r="I237" s="12">
        <f t="shared" si="43"/>
        <v>507487</v>
      </c>
      <c r="J237" s="12">
        <f t="shared" si="43"/>
        <v>264842</v>
      </c>
      <c r="K237" s="12">
        <f t="shared" si="43"/>
        <v>169263</v>
      </c>
      <c r="L237" s="12">
        <f t="shared" si="43"/>
        <v>121505</v>
      </c>
      <c r="M237" s="12">
        <f t="shared" si="43"/>
        <v>143664</v>
      </c>
      <c r="N237" s="12">
        <f t="shared" si="43"/>
        <v>230295</v>
      </c>
      <c r="O237" s="12">
        <f t="shared" si="43"/>
        <v>208826</v>
      </c>
      <c r="P237" s="12">
        <f t="shared" si="43"/>
        <v>3555068</v>
      </c>
      <c r="Q237" s="12">
        <f t="shared" si="43"/>
        <v>859360</v>
      </c>
      <c r="R237" s="12">
        <f t="shared" si="43"/>
        <v>1557313</v>
      </c>
      <c r="S237" s="12">
        <f t="shared" si="43"/>
        <v>555610</v>
      </c>
      <c r="T237" s="12">
        <f t="shared" si="43"/>
        <v>582785</v>
      </c>
    </row>
    <row r="238" spans="2:20" ht="15" customHeight="1" x14ac:dyDescent="0.15">
      <c r="B238" s="36"/>
      <c r="C238" s="40" t="s">
        <v>47</v>
      </c>
      <c r="D238" s="12">
        <f t="shared" ref="D238:T238" si="44">D109+D118+D127+D136</f>
        <v>76273</v>
      </c>
      <c r="E238" s="12">
        <f t="shared" si="44"/>
        <v>337528</v>
      </c>
      <c r="F238" s="12">
        <f t="shared" si="44"/>
        <v>354136</v>
      </c>
      <c r="G238" s="12">
        <f t="shared" si="44"/>
        <v>426028</v>
      </c>
      <c r="H238" s="12">
        <f t="shared" si="44"/>
        <v>531933</v>
      </c>
      <c r="I238" s="12">
        <f t="shared" si="44"/>
        <v>414670</v>
      </c>
      <c r="J238" s="12">
        <f t="shared" si="44"/>
        <v>242895</v>
      </c>
      <c r="K238" s="12">
        <f t="shared" si="44"/>
        <v>143384</v>
      </c>
      <c r="L238" s="12">
        <f t="shared" si="44"/>
        <v>98069</v>
      </c>
      <c r="M238" s="12">
        <f t="shared" si="44"/>
        <v>122105</v>
      </c>
      <c r="N238" s="12">
        <f t="shared" si="44"/>
        <v>207247</v>
      </c>
      <c r="O238" s="12">
        <f t="shared" si="44"/>
        <v>148042</v>
      </c>
      <c r="P238" s="12">
        <f t="shared" si="44"/>
        <v>3102310</v>
      </c>
      <c r="Q238" s="12">
        <f t="shared" si="44"/>
        <v>767937</v>
      </c>
      <c r="R238" s="12">
        <f t="shared" si="44"/>
        <v>1372631</v>
      </c>
      <c r="S238" s="12">
        <f t="shared" si="44"/>
        <v>484348</v>
      </c>
      <c r="T238" s="12">
        <f t="shared" si="44"/>
        <v>477394</v>
      </c>
    </row>
    <row r="239" spans="2:20" ht="15" customHeight="1" x14ac:dyDescent="0.15">
      <c r="B239" s="36" t="s">
        <v>55</v>
      </c>
      <c r="C239" s="40" t="s">
        <v>50</v>
      </c>
      <c r="D239" s="12">
        <f t="shared" ref="D239:T239" si="45">D110+D119+D128+D137</f>
        <v>69147</v>
      </c>
      <c r="E239" s="12">
        <f t="shared" si="45"/>
        <v>254948</v>
      </c>
      <c r="F239" s="12">
        <f t="shared" si="45"/>
        <v>279686</v>
      </c>
      <c r="G239" s="12">
        <f t="shared" si="45"/>
        <v>347220</v>
      </c>
      <c r="H239" s="12">
        <f t="shared" si="45"/>
        <v>478166</v>
      </c>
      <c r="I239" s="12">
        <f t="shared" si="45"/>
        <v>345148</v>
      </c>
      <c r="J239" s="12">
        <f t="shared" si="45"/>
        <v>254699</v>
      </c>
      <c r="K239" s="12">
        <f t="shared" si="45"/>
        <v>91923</v>
      </c>
      <c r="L239" s="12">
        <f t="shared" si="45"/>
        <v>83114</v>
      </c>
      <c r="M239" s="12">
        <f t="shared" si="45"/>
        <v>122237</v>
      </c>
      <c r="N239" s="12">
        <f t="shared" si="45"/>
        <v>166500</v>
      </c>
      <c r="O239" s="12">
        <f t="shared" si="45"/>
        <v>151044</v>
      </c>
      <c r="P239" s="12">
        <f t="shared" si="45"/>
        <v>2643832</v>
      </c>
      <c r="Q239" s="12">
        <f t="shared" si="45"/>
        <v>603781</v>
      </c>
      <c r="R239" s="12">
        <f t="shared" si="45"/>
        <v>1170534</v>
      </c>
      <c r="S239" s="12">
        <f t="shared" si="45"/>
        <v>429736</v>
      </c>
      <c r="T239" s="12">
        <f t="shared" si="45"/>
        <v>439781</v>
      </c>
    </row>
    <row r="240" spans="2:20" ht="15" customHeight="1" x14ac:dyDescent="0.15">
      <c r="B240" s="36"/>
      <c r="C240" s="10" t="s">
        <v>65</v>
      </c>
      <c r="D240" s="48">
        <f t="shared" ref="D240:O240" si="46">D111+D120+D129+D138</f>
        <v>89248</v>
      </c>
      <c r="E240" s="48">
        <f t="shared" si="46"/>
        <v>255807</v>
      </c>
      <c r="F240" s="48">
        <f t="shared" si="46"/>
        <v>275085</v>
      </c>
      <c r="G240" s="48">
        <f t="shared" si="46"/>
        <v>359142</v>
      </c>
      <c r="H240" s="48">
        <f t="shared" si="46"/>
        <v>454634</v>
      </c>
      <c r="I240" s="48">
        <f t="shared" si="46"/>
        <v>313530</v>
      </c>
      <c r="J240" s="48">
        <f t="shared" si="46"/>
        <v>260794</v>
      </c>
      <c r="K240" s="48">
        <f t="shared" si="46"/>
        <v>85696</v>
      </c>
      <c r="L240" s="48">
        <f t="shared" si="46"/>
        <v>80431</v>
      </c>
      <c r="M240" s="48">
        <f t="shared" si="46"/>
        <v>107700</v>
      </c>
      <c r="N240" s="48">
        <f t="shared" si="46"/>
        <v>169056</v>
      </c>
      <c r="O240" s="48">
        <f t="shared" si="46"/>
        <v>142069</v>
      </c>
      <c r="P240" s="45">
        <f>IF(D240*E240*F240*G240*H240*I240*J240*K240*L240*M240*N240*O240&gt;0,SUM(D240:O240),0)</f>
        <v>2593192</v>
      </c>
      <c r="Q240" s="45">
        <f>IF(D240*E240*F240&gt;0,SUM(D240:F240),0)</f>
        <v>620140</v>
      </c>
      <c r="R240" s="45">
        <f>IF(G240*H240*I240&gt;0,SUM(G240:I240),0)</f>
        <v>1127306</v>
      </c>
      <c r="S240" s="45">
        <f>IF(J240*K240*L240&gt;0,SUM(J240:L240),0)</f>
        <v>426921</v>
      </c>
      <c r="T240" s="45">
        <f>IF(M240*N240*O240&gt;0,SUM(M240:O240),0)</f>
        <v>418825</v>
      </c>
    </row>
    <row r="241" spans="2:20" ht="15" customHeight="1" x14ac:dyDescent="0.15">
      <c r="B241" s="36"/>
      <c r="C241" s="10" t="s">
        <v>68</v>
      </c>
      <c r="D241" s="48">
        <f t="shared" ref="D241:O241" si="47">D112+D121+D130+D139</f>
        <v>86665</v>
      </c>
      <c r="E241" s="48">
        <f t="shared" si="47"/>
        <v>251783</v>
      </c>
      <c r="F241" s="48">
        <f t="shared" si="47"/>
        <v>285383</v>
      </c>
      <c r="G241" s="48">
        <f t="shared" si="47"/>
        <v>357588</v>
      </c>
      <c r="H241" s="48">
        <f t="shared" si="47"/>
        <v>446050</v>
      </c>
      <c r="I241" s="48">
        <f t="shared" si="47"/>
        <v>300484</v>
      </c>
      <c r="J241" s="48">
        <f t="shared" si="47"/>
        <v>238329</v>
      </c>
      <c r="K241" s="48">
        <f t="shared" si="47"/>
        <v>106665</v>
      </c>
      <c r="L241" s="48">
        <f t="shared" si="47"/>
        <v>112397</v>
      </c>
      <c r="M241" s="48">
        <f t="shared" si="47"/>
        <v>128615</v>
      </c>
      <c r="N241" s="48">
        <f t="shared" si="47"/>
        <v>175012</v>
      </c>
      <c r="O241" s="48">
        <f t="shared" si="47"/>
        <v>162041</v>
      </c>
      <c r="P241" s="45">
        <f>IF(D241*E241*F241*G241*H241*I241*J241*K241*L241*M241*N241*O241&gt;0,SUM(D241:O241),0)</f>
        <v>2651012</v>
      </c>
      <c r="Q241" s="45">
        <f>IF(D241*E241*F241&gt;0,SUM(D241:F241),0)</f>
        <v>623831</v>
      </c>
      <c r="R241" s="45">
        <f>IF(G241*H241*I241&gt;0,SUM(G241:I241),0)</f>
        <v>1104122</v>
      </c>
      <c r="S241" s="45">
        <f>IF(J241*K241*L241&gt;0,SUM(J241:L241),0)</f>
        <v>457391</v>
      </c>
      <c r="T241" s="45">
        <f>IF(M241*N241*O241&gt;0,SUM(M241:O241),0)</f>
        <v>465668</v>
      </c>
    </row>
    <row r="242" spans="2:20" ht="14.25" customHeight="1" x14ac:dyDescent="0.15">
      <c r="B242" s="37"/>
      <c r="C242" s="70" t="s">
        <v>69</v>
      </c>
      <c r="D242" s="13">
        <f t="shared" ref="D242:T242" si="48">IF(D241&gt;0,D241/D244," ")</f>
        <v>0.97105817497310865</v>
      </c>
      <c r="E242" s="13">
        <f t="shared" si="48"/>
        <v>0.98426939059525342</v>
      </c>
      <c r="F242" s="13">
        <f t="shared" si="48"/>
        <v>1.0374357016922042</v>
      </c>
      <c r="G242" s="13">
        <f t="shared" si="48"/>
        <v>0.99567302069933339</v>
      </c>
      <c r="H242" s="13">
        <f t="shared" si="48"/>
        <v>0.98111887804255726</v>
      </c>
      <c r="I242" s="13">
        <f t="shared" si="48"/>
        <v>0.95838994673555955</v>
      </c>
      <c r="J242" s="13">
        <f t="shared" si="48"/>
        <v>0.91385921455248209</v>
      </c>
      <c r="K242" s="13">
        <f t="shared" si="48"/>
        <v>1.2446905339805825</v>
      </c>
      <c r="L242" s="13">
        <f t="shared" si="48"/>
        <v>1.3974338252663774</v>
      </c>
      <c r="M242" s="13">
        <f t="shared" si="48"/>
        <v>1.1941968430826368</v>
      </c>
      <c r="N242" s="13">
        <f t="shared" si="48"/>
        <v>1.0352309293961763</v>
      </c>
      <c r="O242" s="13">
        <f t="shared" si="48"/>
        <v>1.1405795775292287</v>
      </c>
      <c r="P242" s="13">
        <f t="shared" si="48"/>
        <v>1.0222968449694432</v>
      </c>
      <c r="Q242" s="13">
        <f t="shared" si="48"/>
        <v>1.0059518818331346</v>
      </c>
      <c r="R242" s="13">
        <f t="shared" si="48"/>
        <v>0.97943415541121936</v>
      </c>
      <c r="S242" s="13">
        <f t="shared" si="48"/>
        <v>1.0713715183839634</v>
      </c>
      <c r="T242" s="13">
        <f t="shared" si="48"/>
        <v>1.1118438488628903</v>
      </c>
    </row>
    <row r="243" spans="2:20" ht="15" hidden="1" customHeight="1" x14ac:dyDescent="0.15">
      <c r="B243" s="3"/>
      <c r="C243" s="71" t="s">
        <v>70</v>
      </c>
      <c r="D243" s="47">
        <f>(IF(D112&gt;0,1,0)+IF(D121&gt;0,1,0)+IF(D130&gt;0,1,0)+IF(D139&gt;0,1,0))</f>
        <v>4</v>
      </c>
      <c r="E243" s="47">
        <f t="shared" ref="E243:O243" si="49">(IF(E112&gt;0,1,0)+IF(E121&gt;0,1,0)+IF(E130&gt;0,1,0)+IF(E139&gt;0,1,0))</f>
        <v>4</v>
      </c>
      <c r="F243" s="47">
        <f t="shared" si="49"/>
        <v>4</v>
      </c>
      <c r="G243" s="47">
        <f t="shared" si="49"/>
        <v>4</v>
      </c>
      <c r="H243" s="47">
        <f t="shared" si="49"/>
        <v>4</v>
      </c>
      <c r="I243" s="47">
        <f t="shared" si="49"/>
        <v>4</v>
      </c>
      <c r="J243" s="47">
        <f t="shared" si="49"/>
        <v>4</v>
      </c>
      <c r="K243" s="47">
        <f t="shared" si="49"/>
        <v>4</v>
      </c>
      <c r="L243" s="47">
        <f t="shared" si="49"/>
        <v>4</v>
      </c>
      <c r="M243" s="47">
        <f t="shared" si="49"/>
        <v>4</v>
      </c>
      <c r="N243" s="47">
        <f t="shared" si="49"/>
        <v>4</v>
      </c>
      <c r="O243" s="47">
        <f t="shared" si="49"/>
        <v>4</v>
      </c>
      <c r="P243" s="33"/>
      <c r="Q243" s="33"/>
      <c r="R243" s="33"/>
      <c r="S243" s="33"/>
      <c r="T243" s="33"/>
    </row>
    <row r="244" spans="2:20" ht="15" hidden="1" customHeight="1" x14ac:dyDescent="0.15">
      <c r="B244" s="3"/>
      <c r="C244" s="72" t="s">
        <v>71</v>
      </c>
      <c r="D244" s="43">
        <f>(IF(D112&gt;0,D111,0)+IF(D121&gt;0,D120,0)+IF(D130&gt;0,D129,0)+IF(D139&gt;0,D138,0))</f>
        <v>89248</v>
      </c>
      <c r="E244" s="43">
        <f t="shared" ref="E244:O244" si="50">(IF(E112&gt;0,E111,0)+IF(E121&gt;0,E120,0)+IF(E130&gt;0,E129,0)+IF(E139&gt;0,E138,0))</f>
        <v>255807</v>
      </c>
      <c r="F244" s="43">
        <f t="shared" si="50"/>
        <v>275085</v>
      </c>
      <c r="G244" s="43">
        <f t="shared" si="50"/>
        <v>359142</v>
      </c>
      <c r="H244" s="43">
        <f t="shared" si="50"/>
        <v>454634</v>
      </c>
      <c r="I244" s="43">
        <f t="shared" si="50"/>
        <v>313530</v>
      </c>
      <c r="J244" s="43">
        <f t="shared" si="50"/>
        <v>260794</v>
      </c>
      <c r="K244" s="43">
        <f t="shared" si="50"/>
        <v>85696</v>
      </c>
      <c r="L244" s="43">
        <f t="shared" si="50"/>
        <v>80431</v>
      </c>
      <c r="M244" s="43">
        <f t="shared" si="50"/>
        <v>107700</v>
      </c>
      <c r="N244" s="43">
        <f t="shared" si="50"/>
        <v>169056</v>
      </c>
      <c r="O244" s="43">
        <f t="shared" si="50"/>
        <v>142069</v>
      </c>
      <c r="P244" s="43">
        <f>IF(D244*E244*F244*G244*H244*I244*J244*K244*L244*M244*N244*O244&gt;0,SUM(D244:O244),0)</f>
        <v>2593192</v>
      </c>
      <c r="Q244" s="43">
        <f>IF(D244*E244*F244&gt;0,SUM(D244:F244),0)</f>
        <v>620140</v>
      </c>
      <c r="R244" s="43">
        <f>IF(G244*H244*I244&gt;0,SUM(G244:I244),0)</f>
        <v>1127306</v>
      </c>
      <c r="S244" s="43">
        <f>IF(J244*K244*L244&gt;0,SUM(J244:L244),0)</f>
        <v>426921</v>
      </c>
      <c r="T244" s="43">
        <f>IF(M244*N244*O244&gt;0,SUM(M244:O244),0)</f>
        <v>418825</v>
      </c>
    </row>
    <row r="245" spans="2:20" ht="15" hidden="1" customHeight="1" x14ac:dyDescent="0.15">
      <c r="B245" s="3"/>
      <c r="C245" s="72" t="s">
        <v>72</v>
      </c>
      <c r="D245" s="43">
        <f>(IF(D112&gt;0,D110,0)+IF(D121&gt;0,D119,0)+IF(D130&gt;0,D128,0)+IF(D139&gt;0,D137,0))</f>
        <v>69147</v>
      </c>
      <c r="E245" s="43">
        <f t="shared" ref="E245:O245" si="51">(IF(E112&gt;0,E110,0)+IF(E121&gt;0,E119,0)+IF(E130&gt;0,E128,0)+IF(E139&gt;0,E137,0))</f>
        <v>254948</v>
      </c>
      <c r="F245" s="43">
        <f t="shared" si="51"/>
        <v>279686</v>
      </c>
      <c r="G245" s="43">
        <f t="shared" si="51"/>
        <v>347220</v>
      </c>
      <c r="H245" s="43">
        <f t="shared" si="51"/>
        <v>478166</v>
      </c>
      <c r="I245" s="43">
        <f t="shared" si="51"/>
        <v>345148</v>
      </c>
      <c r="J245" s="43">
        <f t="shared" si="51"/>
        <v>254699</v>
      </c>
      <c r="K245" s="43">
        <f t="shared" si="51"/>
        <v>91923</v>
      </c>
      <c r="L245" s="43">
        <f t="shared" si="51"/>
        <v>83114</v>
      </c>
      <c r="M245" s="43">
        <f t="shared" si="51"/>
        <v>122237</v>
      </c>
      <c r="N245" s="43">
        <f t="shared" si="51"/>
        <v>166500</v>
      </c>
      <c r="O245" s="43">
        <f t="shared" si="51"/>
        <v>151044</v>
      </c>
      <c r="P245" s="43">
        <f>IF(D245*E245*F245*G245*H245*I245*J245*K245*L245*M245*N245*O245&gt;0,SUM(D245:O245),0)</f>
        <v>2643832</v>
      </c>
      <c r="Q245" s="43">
        <f>IF(D245*E245*F245&gt;0,SUM(D245:F245),0)</f>
        <v>603781</v>
      </c>
      <c r="R245" s="43">
        <f>IF(G245*H245*I245&gt;0,SUM(G245:I245),0)</f>
        <v>1170534</v>
      </c>
      <c r="S245" s="43">
        <f>IF(J245*K245*L245&gt;0,SUM(J245:L245),0)</f>
        <v>429736</v>
      </c>
      <c r="T245" s="43">
        <f>IF(M245*N245*O245&gt;0,SUM(M245:O245),0)</f>
        <v>439781</v>
      </c>
    </row>
    <row r="246" spans="2:20" ht="15" customHeight="1" x14ac:dyDescent="0.15">
      <c r="B246" s="3"/>
      <c r="C246" s="32"/>
      <c r="D246" s="33"/>
      <c r="E246" s="33"/>
      <c r="F246" s="33"/>
      <c r="G246" s="34"/>
      <c r="H246" s="34"/>
      <c r="I246" s="34"/>
      <c r="J246" s="34"/>
      <c r="K246" s="34"/>
      <c r="L246" s="34"/>
      <c r="M246" s="34"/>
      <c r="N246" s="34"/>
      <c r="O246" s="34"/>
      <c r="P246" s="33"/>
      <c r="Q246" s="33"/>
      <c r="R246" s="33"/>
      <c r="S246" s="33"/>
      <c r="T246" s="33"/>
    </row>
    <row r="247" spans="2:20" ht="15" customHeight="1" x14ac:dyDescent="0.15">
      <c r="B247" s="35"/>
      <c r="C247" s="38" t="s">
        <v>0</v>
      </c>
      <c r="D247" s="10" t="s">
        <v>1</v>
      </c>
      <c r="E247" s="10" t="s">
        <v>2</v>
      </c>
      <c r="F247" s="10" t="s">
        <v>3</v>
      </c>
      <c r="G247" s="10" t="s">
        <v>4</v>
      </c>
      <c r="H247" s="10" t="s">
        <v>5</v>
      </c>
      <c r="I247" s="10" t="s">
        <v>6</v>
      </c>
      <c r="J247" s="10" t="s">
        <v>7</v>
      </c>
      <c r="K247" s="10" t="s">
        <v>8</v>
      </c>
      <c r="L247" s="10" t="s">
        <v>9</v>
      </c>
      <c r="M247" s="10" t="s">
        <v>10</v>
      </c>
      <c r="N247" s="10" t="s">
        <v>11</v>
      </c>
      <c r="O247" s="10" t="s">
        <v>12</v>
      </c>
      <c r="P247" s="10" t="s">
        <v>42</v>
      </c>
      <c r="Q247" s="10" t="s">
        <v>43</v>
      </c>
      <c r="R247" s="10" t="s">
        <v>44</v>
      </c>
      <c r="S247" s="10" t="s">
        <v>45</v>
      </c>
      <c r="T247" s="10" t="s">
        <v>46</v>
      </c>
    </row>
    <row r="248" spans="2:20" ht="15" customHeight="1" x14ac:dyDescent="0.15">
      <c r="B248" s="36"/>
      <c r="C248" s="39" t="s">
        <v>49</v>
      </c>
      <c r="D248" s="12">
        <f t="shared" ref="D248:T248" si="52">D144+D153</f>
        <v>24839</v>
      </c>
      <c r="E248" s="12">
        <f t="shared" si="52"/>
        <v>71896</v>
      </c>
      <c r="F248" s="12">
        <f t="shared" si="52"/>
        <v>83778</v>
      </c>
      <c r="G248" s="12">
        <f t="shared" si="52"/>
        <v>94453</v>
      </c>
      <c r="H248" s="12">
        <f t="shared" si="52"/>
        <v>125113</v>
      </c>
      <c r="I248" s="12">
        <f t="shared" si="52"/>
        <v>98360</v>
      </c>
      <c r="J248" s="12">
        <f t="shared" si="52"/>
        <v>81695</v>
      </c>
      <c r="K248" s="12">
        <f t="shared" si="52"/>
        <v>37728</v>
      </c>
      <c r="L248" s="12">
        <f t="shared" si="52"/>
        <v>16584</v>
      </c>
      <c r="M248" s="12">
        <f t="shared" si="52"/>
        <v>19772</v>
      </c>
      <c r="N248" s="12">
        <f t="shared" si="52"/>
        <v>43470</v>
      </c>
      <c r="O248" s="12">
        <f t="shared" si="52"/>
        <v>37202</v>
      </c>
      <c r="P248" s="12">
        <f t="shared" si="52"/>
        <v>734890</v>
      </c>
      <c r="Q248" s="12">
        <f t="shared" si="52"/>
        <v>180513</v>
      </c>
      <c r="R248" s="12">
        <f t="shared" si="52"/>
        <v>317926</v>
      </c>
      <c r="S248" s="12">
        <f t="shared" si="52"/>
        <v>136007</v>
      </c>
      <c r="T248" s="12">
        <f t="shared" si="52"/>
        <v>100444</v>
      </c>
    </row>
    <row r="249" spans="2:20" ht="15" customHeight="1" x14ac:dyDescent="0.15">
      <c r="B249" s="42" t="s">
        <v>58</v>
      </c>
      <c r="C249" s="40" t="s">
        <v>13</v>
      </c>
      <c r="D249" s="12">
        <f t="shared" ref="D249:T249" si="53">D145+D154</f>
        <v>20681</v>
      </c>
      <c r="E249" s="12">
        <f t="shared" si="53"/>
        <v>61227</v>
      </c>
      <c r="F249" s="12">
        <f t="shared" si="53"/>
        <v>65144</v>
      </c>
      <c r="G249" s="12">
        <f t="shared" si="53"/>
        <v>81581</v>
      </c>
      <c r="H249" s="12">
        <f t="shared" si="53"/>
        <v>106397</v>
      </c>
      <c r="I249" s="12">
        <f t="shared" si="53"/>
        <v>90258</v>
      </c>
      <c r="J249" s="12">
        <f t="shared" si="53"/>
        <v>63969</v>
      </c>
      <c r="K249" s="12">
        <f t="shared" si="53"/>
        <v>28911</v>
      </c>
      <c r="L249" s="12">
        <f t="shared" si="53"/>
        <v>17611</v>
      </c>
      <c r="M249" s="12">
        <f t="shared" si="53"/>
        <v>22409</v>
      </c>
      <c r="N249" s="12">
        <f t="shared" si="53"/>
        <v>50591</v>
      </c>
      <c r="O249" s="12">
        <f t="shared" si="53"/>
        <v>34792</v>
      </c>
      <c r="P249" s="12">
        <f t="shared" si="53"/>
        <v>643571</v>
      </c>
      <c r="Q249" s="12">
        <f t="shared" si="53"/>
        <v>147052</v>
      </c>
      <c r="R249" s="12">
        <f t="shared" si="53"/>
        <v>278236</v>
      </c>
      <c r="S249" s="12">
        <f t="shared" si="53"/>
        <v>110491</v>
      </c>
      <c r="T249" s="12">
        <f t="shared" si="53"/>
        <v>107792</v>
      </c>
    </row>
    <row r="250" spans="2:20" ht="15" customHeight="1" x14ac:dyDescent="0.15">
      <c r="B250" s="36"/>
      <c r="C250" s="40" t="s">
        <v>47</v>
      </c>
      <c r="D250" s="12">
        <f t="shared" ref="D250:T250" si="54">D146+D155</f>
        <v>19080</v>
      </c>
      <c r="E250" s="12">
        <f t="shared" si="54"/>
        <v>58175</v>
      </c>
      <c r="F250" s="12">
        <f t="shared" si="54"/>
        <v>62382</v>
      </c>
      <c r="G250" s="12">
        <f t="shared" si="54"/>
        <v>85213</v>
      </c>
      <c r="H250" s="12">
        <f t="shared" si="54"/>
        <v>113746</v>
      </c>
      <c r="I250" s="12">
        <f t="shared" si="54"/>
        <v>87450</v>
      </c>
      <c r="J250" s="12">
        <f t="shared" si="54"/>
        <v>64204</v>
      </c>
      <c r="K250" s="12">
        <f t="shared" si="54"/>
        <v>26493</v>
      </c>
      <c r="L250" s="12">
        <f t="shared" si="54"/>
        <v>13446</v>
      </c>
      <c r="M250" s="12">
        <f t="shared" si="54"/>
        <v>18027</v>
      </c>
      <c r="N250" s="12">
        <f t="shared" si="54"/>
        <v>44403</v>
      </c>
      <c r="O250" s="12">
        <f t="shared" si="54"/>
        <v>26411</v>
      </c>
      <c r="P250" s="12">
        <f t="shared" si="54"/>
        <v>619030</v>
      </c>
      <c r="Q250" s="12">
        <f t="shared" si="54"/>
        <v>139637</v>
      </c>
      <c r="R250" s="12">
        <f t="shared" si="54"/>
        <v>286409</v>
      </c>
      <c r="S250" s="12">
        <f t="shared" si="54"/>
        <v>104143</v>
      </c>
      <c r="T250" s="12">
        <f t="shared" si="54"/>
        <v>88841</v>
      </c>
    </row>
    <row r="251" spans="2:20" ht="15" customHeight="1" x14ac:dyDescent="0.15">
      <c r="B251" s="36" t="s">
        <v>59</v>
      </c>
      <c r="C251" s="40" t="s">
        <v>50</v>
      </c>
      <c r="D251" s="12">
        <f t="shared" ref="D251:T251" si="55">D147+D156</f>
        <v>17538</v>
      </c>
      <c r="E251" s="12">
        <f t="shared" si="55"/>
        <v>46780</v>
      </c>
      <c r="F251" s="12">
        <f t="shared" si="55"/>
        <v>57528</v>
      </c>
      <c r="G251" s="12">
        <f t="shared" si="55"/>
        <v>72762</v>
      </c>
      <c r="H251" s="12">
        <f t="shared" si="55"/>
        <v>109748</v>
      </c>
      <c r="I251" s="12">
        <f t="shared" si="55"/>
        <v>82221</v>
      </c>
      <c r="J251" s="12">
        <f t="shared" si="55"/>
        <v>59651</v>
      </c>
      <c r="K251" s="12">
        <f t="shared" si="55"/>
        <v>25527</v>
      </c>
      <c r="L251" s="12">
        <f t="shared" si="55"/>
        <v>14662</v>
      </c>
      <c r="M251" s="12">
        <f t="shared" si="55"/>
        <v>21635</v>
      </c>
      <c r="N251" s="12">
        <f t="shared" si="55"/>
        <v>42076</v>
      </c>
      <c r="O251" s="12">
        <f t="shared" si="55"/>
        <v>23796</v>
      </c>
      <c r="P251" s="12">
        <f t="shared" si="55"/>
        <v>573924</v>
      </c>
      <c r="Q251" s="12">
        <f t="shared" si="55"/>
        <v>121846</v>
      </c>
      <c r="R251" s="12">
        <f t="shared" si="55"/>
        <v>264731</v>
      </c>
      <c r="S251" s="12">
        <f t="shared" si="55"/>
        <v>99840</v>
      </c>
      <c r="T251" s="12">
        <f t="shared" si="55"/>
        <v>87507</v>
      </c>
    </row>
    <row r="252" spans="2:20" ht="15" customHeight="1" x14ac:dyDescent="0.15">
      <c r="B252" s="36"/>
      <c r="C252" s="10" t="s">
        <v>65</v>
      </c>
      <c r="D252" s="48">
        <f t="shared" ref="D252:O252" si="56">D148+D157</f>
        <v>17503</v>
      </c>
      <c r="E252" s="48">
        <f t="shared" si="56"/>
        <v>50645</v>
      </c>
      <c r="F252" s="48">
        <f t="shared" si="56"/>
        <v>61236</v>
      </c>
      <c r="G252" s="48">
        <f t="shared" si="56"/>
        <v>83546</v>
      </c>
      <c r="H252" s="48">
        <f t="shared" si="56"/>
        <v>115893</v>
      </c>
      <c r="I252" s="48">
        <f t="shared" si="56"/>
        <v>82003</v>
      </c>
      <c r="J252" s="48">
        <f t="shared" si="56"/>
        <v>70057</v>
      </c>
      <c r="K252" s="48">
        <f t="shared" si="56"/>
        <v>26911</v>
      </c>
      <c r="L252" s="48">
        <f t="shared" si="56"/>
        <v>14135</v>
      </c>
      <c r="M252" s="48">
        <f t="shared" si="56"/>
        <v>20337</v>
      </c>
      <c r="N252" s="48">
        <f t="shared" si="56"/>
        <v>40912</v>
      </c>
      <c r="O252" s="48">
        <f t="shared" si="56"/>
        <v>24417</v>
      </c>
      <c r="P252" s="45">
        <f>IF(D252*E252*F252*G252*H252*I252*J252*K252*L252*M252*N252*O252&gt;0,SUM(D252:O252),0)</f>
        <v>607595</v>
      </c>
      <c r="Q252" s="45">
        <f>IF(D252*E252*F252&gt;0,SUM(D252:F252),0)</f>
        <v>129384</v>
      </c>
      <c r="R252" s="45">
        <f>IF(G252*H252*I252&gt;0,SUM(G252:I252),0)</f>
        <v>281442</v>
      </c>
      <c r="S252" s="45">
        <f>IF(J252*K252*L252&gt;0,SUM(J252:L252),0)</f>
        <v>111103</v>
      </c>
      <c r="T252" s="45">
        <f>IF(M252*N252*O252&gt;0,SUM(M252:O252),0)</f>
        <v>85666</v>
      </c>
    </row>
    <row r="253" spans="2:20" ht="15" customHeight="1" x14ac:dyDescent="0.15">
      <c r="B253" s="36"/>
      <c r="C253" s="10" t="s">
        <v>68</v>
      </c>
      <c r="D253" s="48">
        <f t="shared" ref="D253:O253" si="57">D149+D158</f>
        <v>15850</v>
      </c>
      <c r="E253" s="48">
        <f t="shared" si="57"/>
        <v>43597</v>
      </c>
      <c r="F253" s="48">
        <f t="shared" si="57"/>
        <v>65180</v>
      </c>
      <c r="G253" s="48">
        <f t="shared" si="57"/>
        <v>84958</v>
      </c>
      <c r="H253" s="48">
        <f t="shared" si="57"/>
        <v>117075</v>
      </c>
      <c r="I253" s="48">
        <f t="shared" si="57"/>
        <v>81383</v>
      </c>
      <c r="J253" s="48">
        <f t="shared" si="57"/>
        <v>66229</v>
      </c>
      <c r="K253" s="48">
        <f t="shared" si="57"/>
        <v>30409</v>
      </c>
      <c r="L253" s="48">
        <f t="shared" si="57"/>
        <v>15024</v>
      </c>
      <c r="M253" s="48">
        <f t="shared" si="57"/>
        <v>20139</v>
      </c>
      <c r="N253" s="48">
        <f t="shared" si="57"/>
        <v>35137</v>
      </c>
      <c r="O253" s="48">
        <f t="shared" si="57"/>
        <v>25732</v>
      </c>
      <c r="P253" s="45">
        <f>IF(D253*E253*F253*G253*H253*I253*J253*K253*L253*M253*N253*O253&gt;0,SUM(D253:O253),0)</f>
        <v>600713</v>
      </c>
      <c r="Q253" s="45">
        <f>IF(D253*E253*F253&gt;0,SUM(D253:F253),0)</f>
        <v>124627</v>
      </c>
      <c r="R253" s="45">
        <f>IF(G253*H253*I253&gt;0,SUM(G253:I253),0)</f>
        <v>283416</v>
      </c>
      <c r="S253" s="45">
        <f>IF(J253*K253*L253&gt;0,SUM(J253:L253),0)</f>
        <v>111662</v>
      </c>
      <c r="T253" s="45">
        <f>IF(M253*N253*O253&gt;0,SUM(M253:O253),0)</f>
        <v>81008</v>
      </c>
    </row>
    <row r="254" spans="2:20" ht="14.25" customHeight="1" x14ac:dyDescent="0.15">
      <c r="B254" s="37"/>
      <c r="C254" s="70" t="s">
        <v>69</v>
      </c>
      <c r="D254" s="13">
        <f t="shared" ref="D254:T254" si="58">IF(D253&gt;0,D253/D256," ")</f>
        <v>0.90555904702051082</v>
      </c>
      <c r="E254" s="13">
        <f t="shared" si="58"/>
        <v>0.86083522558989045</v>
      </c>
      <c r="F254" s="13">
        <f t="shared" si="58"/>
        <v>1.0644065582337188</v>
      </c>
      <c r="G254" s="13">
        <f t="shared" si="58"/>
        <v>1.0169008689823571</v>
      </c>
      <c r="H254" s="13">
        <f t="shared" si="58"/>
        <v>1.0101990629287361</v>
      </c>
      <c r="I254" s="13">
        <f t="shared" si="58"/>
        <v>0.99243930100118294</v>
      </c>
      <c r="J254" s="13">
        <f t="shared" si="58"/>
        <v>0.94535877927972933</v>
      </c>
      <c r="K254" s="13">
        <f t="shared" si="58"/>
        <v>1.129984021403887</v>
      </c>
      <c r="L254" s="13">
        <f t="shared" si="58"/>
        <v>1.0628935267067563</v>
      </c>
      <c r="M254" s="13">
        <f t="shared" si="58"/>
        <v>0.99026405074494761</v>
      </c>
      <c r="N254" s="13">
        <f t="shared" si="58"/>
        <v>0.85884337113805242</v>
      </c>
      <c r="O254" s="13">
        <f t="shared" si="58"/>
        <v>1.0538559200556989</v>
      </c>
      <c r="P254" s="13">
        <f t="shared" si="58"/>
        <v>0.98867337617985662</v>
      </c>
      <c r="Q254" s="13">
        <f t="shared" si="58"/>
        <v>0.96323347554566252</v>
      </c>
      <c r="R254" s="13">
        <f t="shared" si="58"/>
        <v>1.0070138785255931</v>
      </c>
      <c r="S254" s="13">
        <f t="shared" si="58"/>
        <v>1.0050313672898121</v>
      </c>
      <c r="T254" s="13">
        <f t="shared" si="58"/>
        <v>0.94562603600028017</v>
      </c>
    </row>
    <row r="255" spans="2:20" ht="15" hidden="1" customHeight="1" x14ac:dyDescent="0.15">
      <c r="B255" s="3"/>
      <c r="C255" s="71" t="s">
        <v>70</v>
      </c>
      <c r="D255" s="47">
        <f>(IF(D149&gt;0,1,0)+IF(D158&gt;0,1,0))</f>
        <v>2</v>
      </c>
      <c r="E255" s="47">
        <f t="shared" ref="E255:O255" si="59">(IF(E149&gt;0,1,0)+IF(E158&gt;0,1,0))</f>
        <v>2</v>
      </c>
      <c r="F255" s="47">
        <f t="shared" si="59"/>
        <v>2</v>
      </c>
      <c r="G255" s="47">
        <f t="shared" si="59"/>
        <v>2</v>
      </c>
      <c r="H255" s="47">
        <f t="shared" si="59"/>
        <v>2</v>
      </c>
      <c r="I255" s="47">
        <f t="shared" si="59"/>
        <v>2</v>
      </c>
      <c r="J255" s="47">
        <f t="shared" si="59"/>
        <v>2</v>
      </c>
      <c r="K255" s="47">
        <f t="shared" si="59"/>
        <v>2</v>
      </c>
      <c r="L255" s="47">
        <f t="shared" si="59"/>
        <v>2</v>
      </c>
      <c r="M255" s="47">
        <f t="shared" si="59"/>
        <v>2</v>
      </c>
      <c r="N255" s="47">
        <f t="shared" si="59"/>
        <v>2</v>
      </c>
      <c r="O255" s="47">
        <f t="shared" si="59"/>
        <v>2</v>
      </c>
      <c r="P255" s="33"/>
      <c r="Q255" s="33"/>
      <c r="R255" s="33"/>
      <c r="S255" s="33"/>
      <c r="T255" s="33"/>
    </row>
    <row r="256" spans="2:20" ht="15" hidden="1" customHeight="1" x14ac:dyDescent="0.15">
      <c r="B256" s="3"/>
      <c r="C256" s="72" t="s">
        <v>71</v>
      </c>
      <c r="D256" s="43">
        <f>(IF(D149&gt;0,D148,0)+IF(D158&gt;0,D157,0))</f>
        <v>17503</v>
      </c>
      <c r="E256" s="43">
        <f t="shared" ref="E256:O256" si="60">(IF(E149&gt;0,E148,0)+IF(E158&gt;0,E157,0))</f>
        <v>50645</v>
      </c>
      <c r="F256" s="43">
        <f t="shared" si="60"/>
        <v>61236</v>
      </c>
      <c r="G256" s="43">
        <f t="shared" si="60"/>
        <v>83546</v>
      </c>
      <c r="H256" s="43">
        <f t="shared" si="60"/>
        <v>115893</v>
      </c>
      <c r="I256" s="43">
        <f t="shared" si="60"/>
        <v>82003</v>
      </c>
      <c r="J256" s="43">
        <f t="shared" si="60"/>
        <v>70057</v>
      </c>
      <c r="K256" s="43">
        <f t="shared" si="60"/>
        <v>26911</v>
      </c>
      <c r="L256" s="43">
        <f t="shared" si="60"/>
        <v>14135</v>
      </c>
      <c r="M256" s="43">
        <f t="shared" si="60"/>
        <v>20337</v>
      </c>
      <c r="N256" s="43">
        <f t="shared" si="60"/>
        <v>40912</v>
      </c>
      <c r="O256" s="43">
        <f t="shared" si="60"/>
        <v>24417</v>
      </c>
      <c r="P256" s="43">
        <f>IF(D256*E256*F256*G256*H256*I256*J256*K256*L256*M256*N256*O256&gt;0,SUM(D256:O256),0)</f>
        <v>607595</v>
      </c>
      <c r="Q256" s="43">
        <f>IF(D256*E256*F256&gt;0,SUM(D256:F256),0)</f>
        <v>129384</v>
      </c>
      <c r="R256" s="43">
        <f>IF(G256*H256*I256&gt;0,SUM(G256:I256),0)</f>
        <v>281442</v>
      </c>
      <c r="S256" s="43">
        <f>IF(J256*K256*L256&gt;0,SUM(J256:L256),0)</f>
        <v>111103</v>
      </c>
      <c r="T256" s="43">
        <f>IF(M256*N256*O256&gt;0,SUM(M256:O256),0)</f>
        <v>85666</v>
      </c>
    </row>
    <row r="257" spans="2:20" ht="15" hidden="1" customHeight="1" x14ac:dyDescent="0.15">
      <c r="B257" s="3"/>
      <c r="C257" s="72" t="s">
        <v>72</v>
      </c>
      <c r="D257" s="43">
        <f>(IF(D149&gt;0,D147,0)+IF(D158&gt;0,D156,0))</f>
        <v>17538</v>
      </c>
      <c r="E257" s="43">
        <f t="shared" ref="E257:O257" si="61">(IF(E149&gt;0,E147,0)+IF(E158&gt;0,E156,0))</f>
        <v>46780</v>
      </c>
      <c r="F257" s="43">
        <f t="shared" si="61"/>
        <v>57528</v>
      </c>
      <c r="G257" s="43">
        <f t="shared" si="61"/>
        <v>72762</v>
      </c>
      <c r="H257" s="43">
        <f t="shared" si="61"/>
        <v>109748</v>
      </c>
      <c r="I257" s="43">
        <f t="shared" si="61"/>
        <v>82221</v>
      </c>
      <c r="J257" s="43">
        <f t="shared" si="61"/>
        <v>59651</v>
      </c>
      <c r="K257" s="43">
        <f t="shared" si="61"/>
        <v>25527</v>
      </c>
      <c r="L257" s="43">
        <f t="shared" si="61"/>
        <v>14662</v>
      </c>
      <c r="M257" s="43">
        <f t="shared" si="61"/>
        <v>21635</v>
      </c>
      <c r="N257" s="43">
        <f t="shared" si="61"/>
        <v>42076</v>
      </c>
      <c r="O257" s="43">
        <f t="shared" si="61"/>
        <v>23796</v>
      </c>
      <c r="P257" s="43">
        <f>IF(D257*E257*F257*G257*H257*I257*J257*K257*L257*M257*N257*O257&gt;0,SUM(D257:O257),0)</f>
        <v>573924</v>
      </c>
      <c r="Q257" s="43">
        <f>IF(D257*E257*F257&gt;0,SUM(D257:F257),0)</f>
        <v>121846</v>
      </c>
      <c r="R257" s="43">
        <f>IF(G257*H257*I257&gt;0,SUM(G257:I257),0)</f>
        <v>264731</v>
      </c>
      <c r="S257" s="43">
        <f>IF(J257*K257*L257&gt;0,SUM(J257:L257),0)</f>
        <v>99840</v>
      </c>
      <c r="T257" s="43">
        <f>IF(M257*N257*O257&gt;0,SUM(M257:O257),0)</f>
        <v>87507</v>
      </c>
    </row>
    <row r="258" spans="2:20" ht="15" customHeight="1" x14ac:dyDescent="0.15">
      <c r="B258" s="3"/>
      <c r="C258" s="32"/>
      <c r="D258" s="33"/>
      <c r="E258" s="33"/>
      <c r="F258" s="33"/>
      <c r="G258" s="34"/>
      <c r="H258" s="34"/>
      <c r="I258" s="34"/>
      <c r="J258" s="34"/>
      <c r="K258" s="34"/>
      <c r="L258" s="34"/>
      <c r="M258" s="34"/>
      <c r="N258" s="34"/>
      <c r="O258" s="34"/>
      <c r="P258" s="33"/>
      <c r="Q258" s="33"/>
      <c r="R258" s="33"/>
      <c r="S258" s="33"/>
      <c r="T258" s="33"/>
    </row>
    <row r="259" spans="2:20" ht="15" customHeight="1" x14ac:dyDescent="0.15">
      <c r="B259" s="35"/>
      <c r="C259" s="38" t="s">
        <v>0</v>
      </c>
      <c r="D259" s="10" t="s">
        <v>1</v>
      </c>
      <c r="E259" s="10" t="s">
        <v>2</v>
      </c>
      <c r="F259" s="10" t="s">
        <v>3</v>
      </c>
      <c r="G259" s="10" t="s">
        <v>4</v>
      </c>
      <c r="H259" s="10" t="s">
        <v>5</v>
      </c>
      <c r="I259" s="10" t="s">
        <v>6</v>
      </c>
      <c r="J259" s="10" t="s">
        <v>7</v>
      </c>
      <c r="K259" s="10" t="s">
        <v>8</v>
      </c>
      <c r="L259" s="10" t="s">
        <v>9</v>
      </c>
      <c r="M259" s="10" t="s">
        <v>10</v>
      </c>
      <c r="N259" s="10" t="s">
        <v>11</v>
      </c>
      <c r="O259" s="10" t="s">
        <v>12</v>
      </c>
      <c r="P259" s="10" t="s">
        <v>42</v>
      </c>
      <c r="Q259" s="10" t="s">
        <v>43</v>
      </c>
      <c r="R259" s="10" t="s">
        <v>44</v>
      </c>
      <c r="S259" s="10" t="s">
        <v>45</v>
      </c>
      <c r="T259" s="10" t="s">
        <v>46</v>
      </c>
    </row>
    <row r="260" spans="2:20" ht="15" customHeight="1" x14ac:dyDescent="0.15">
      <c r="B260" s="36"/>
      <c r="C260" s="39" t="s">
        <v>49</v>
      </c>
      <c r="D260" s="12">
        <f t="shared" ref="D260:T260" si="62">D163+D172</f>
        <v>42897.4</v>
      </c>
      <c r="E260" s="12">
        <f t="shared" si="62"/>
        <v>72753.899999999994</v>
      </c>
      <c r="F260" s="12">
        <f t="shared" si="62"/>
        <v>67862</v>
      </c>
      <c r="G260" s="12">
        <f t="shared" si="62"/>
        <v>73872.600000000006</v>
      </c>
      <c r="H260" s="12">
        <f t="shared" si="62"/>
        <v>85206</v>
      </c>
      <c r="I260" s="12">
        <f t="shared" si="62"/>
        <v>75139.200000000012</v>
      </c>
      <c r="J260" s="12">
        <f t="shared" si="62"/>
        <v>84402.9</v>
      </c>
      <c r="K260" s="12">
        <f t="shared" si="62"/>
        <v>52744.100000000006</v>
      </c>
      <c r="L260" s="12">
        <f t="shared" si="62"/>
        <v>42657.5</v>
      </c>
      <c r="M260" s="12">
        <f t="shared" si="62"/>
        <v>49045.200000000004</v>
      </c>
      <c r="N260" s="12">
        <f t="shared" si="62"/>
        <v>46630.200000000004</v>
      </c>
      <c r="O260" s="12">
        <f t="shared" si="62"/>
        <v>47294.100000000006</v>
      </c>
      <c r="P260" s="12">
        <f t="shared" si="62"/>
        <v>740505.10000000009</v>
      </c>
      <c r="Q260" s="12">
        <f t="shared" si="62"/>
        <v>183513.30000000002</v>
      </c>
      <c r="R260" s="12">
        <f t="shared" si="62"/>
        <v>234217.80000000002</v>
      </c>
      <c r="S260" s="12">
        <f t="shared" si="62"/>
        <v>179804.5</v>
      </c>
      <c r="T260" s="12">
        <f t="shared" si="62"/>
        <v>142969.5</v>
      </c>
    </row>
    <row r="261" spans="2:20" ht="15" customHeight="1" x14ac:dyDescent="0.15">
      <c r="B261" s="42" t="s">
        <v>60</v>
      </c>
      <c r="C261" s="40" t="s">
        <v>13</v>
      </c>
      <c r="D261" s="12">
        <f t="shared" ref="D261:T261" si="63">D164+D173</f>
        <v>34924.199999999997</v>
      </c>
      <c r="E261" s="12">
        <f t="shared" si="63"/>
        <v>69873.399999999994</v>
      </c>
      <c r="F261" s="12">
        <f t="shared" si="63"/>
        <v>58482</v>
      </c>
      <c r="G261" s="12">
        <f t="shared" si="63"/>
        <v>71186</v>
      </c>
      <c r="H261" s="12">
        <f t="shared" si="63"/>
        <v>85832.200000000012</v>
      </c>
      <c r="I261" s="12">
        <f t="shared" si="63"/>
        <v>82499.899999999994</v>
      </c>
      <c r="J261" s="12">
        <f t="shared" si="63"/>
        <v>78993</v>
      </c>
      <c r="K261" s="12">
        <f t="shared" si="63"/>
        <v>45637</v>
      </c>
      <c r="L261" s="12">
        <f t="shared" si="63"/>
        <v>39011</v>
      </c>
      <c r="M261" s="12">
        <f t="shared" si="63"/>
        <v>42560.9</v>
      </c>
      <c r="N261" s="12">
        <f t="shared" si="63"/>
        <v>49193.700000000004</v>
      </c>
      <c r="O261" s="12">
        <f t="shared" si="63"/>
        <v>47133.200000000004</v>
      </c>
      <c r="P261" s="12">
        <f t="shared" si="63"/>
        <v>705326.5</v>
      </c>
      <c r="Q261" s="12">
        <f t="shared" si="63"/>
        <v>163279.6</v>
      </c>
      <c r="R261" s="12">
        <f t="shared" si="63"/>
        <v>239518.1</v>
      </c>
      <c r="S261" s="12">
        <f t="shared" si="63"/>
        <v>163641</v>
      </c>
      <c r="T261" s="12">
        <f t="shared" si="63"/>
        <v>138887.80000000002</v>
      </c>
    </row>
    <row r="262" spans="2:20" ht="15" customHeight="1" x14ac:dyDescent="0.15">
      <c r="B262" s="36"/>
      <c r="C262" s="40" t="s">
        <v>47</v>
      </c>
      <c r="D262" s="12">
        <f t="shared" ref="D262:T262" si="64">D165+D174</f>
        <v>32764</v>
      </c>
      <c r="E262" s="12">
        <f t="shared" si="64"/>
        <v>63130</v>
      </c>
      <c r="F262" s="12">
        <f t="shared" si="64"/>
        <v>58882</v>
      </c>
      <c r="G262" s="12">
        <f t="shared" si="64"/>
        <v>69982</v>
      </c>
      <c r="H262" s="12">
        <f t="shared" si="64"/>
        <v>81069</v>
      </c>
      <c r="I262" s="12">
        <f t="shared" si="64"/>
        <v>71383</v>
      </c>
      <c r="J262" s="12">
        <f t="shared" si="64"/>
        <v>75249</v>
      </c>
      <c r="K262" s="12">
        <f t="shared" si="64"/>
        <v>45401</v>
      </c>
      <c r="L262" s="12">
        <f t="shared" si="64"/>
        <v>40674</v>
      </c>
      <c r="M262" s="12">
        <f t="shared" si="64"/>
        <v>41454</v>
      </c>
      <c r="N262" s="12">
        <f t="shared" si="64"/>
        <v>43102</v>
      </c>
      <c r="O262" s="12">
        <f t="shared" si="64"/>
        <v>34949</v>
      </c>
      <c r="P262" s="12">
        <f t="shared" si="64"/>
        <v>658039</v>
      </c>
      <c r="Q262" s="12">
        <f t="shared" si="64"/>
        <v>154776</v>
      </c>
      <c r="R262" s="12">
        <f t="shared" si="64"/>
        <v>222434</v>
      </c>
      <c r="S262" s="12">
        <f t="shared" si="64"/>
        <v>161324</v>
      </c>
      <c r="T262" s="12">
        <f t="shared" si="64"/>
        <v>119505</v>
      </c>
    </row>
    <row r="263" spans="2:20" ht="15" customHeight="1" x14ac:dyDescent="0.15">
      <c r="B263" s="36" t="s">
        <v>59</v>
      </c>
      <c r="C263" s="40" t="s">
        <v>50</v>
      </c>
      <c r="D263" s="12">
        <f t="shared" ref="D263:T263" si="65">D166+D175</f>
        <v>28416</v>
      </c>
      <c r="E263" s="12">
        <f t="shared" si="65"/>
        <v>50870</v>
      </c>
      <c r="F263" s="12">
        <f t="shared" si="65"/>
        <v>53393</v>
      </c>
      <c r="G263" s="12">
        <f t="shared" si="65"/>
        <v>66409</v>
      </c>
      <c r="H263" s="12">
        <f t="shared" si="65"/>
        <v>71934</v>
      </c>
      <c r="I263" s="12">
        <f t="shared" si="65"/>
        <v>64706</v>
      </c>
      <c r="J263" s="12">
        <f t="shared" si="65"/>
        <v>70284</v>
      </c>
      <c r="K263" s="12">
        <f t="shared" si="65"/>
        <v>46576</v>
      </c>
      <c r="L263" s="12">
        <f t="shared" si="65"/>
        <v>37652</v>
      </c>
      <c r="M263" s="12">
        <f t="shared" si="65"/>
        <v>46271</v>
      </c>
      <c r="N263" s="12">
        <f t="shared" si="65"/>
        <v>41426</v>
      </c>
      <c r="O263" s="12">
        <f t="shared" si="65"/>
        <v>34983</v>
      </c>
      <c r="P263" s="12">
        <f t="shared" si="65"/>
        <v>612920</v>
      </c>
      <c r="Q263" s="12">
        <f t="shared" si="65"/>
        <v>132679</v>
      </c>
      <c r="R263" s="12">
        <f t="shared" si="65"/>
        <v>203049</v>
      </c>
      <c r="S263" s="12">
        <f t="shared" si="65"/>
        <v>154512</v>
      </c>
      <c r="T263" s="12">
        <f t="shared" si="65"/>
        <v>122680</v>
      </c>
    </row>
    <row r="264" spans="2:20" ht="15" customHeight="1" x14ac:dyDescent="0.15">
      <c r="B264" s="36"/>
      <c r="C264" s="10" t="s">
        <v>65</v>
      </c>
      <c r="D264" s="48">
        <f t="shared" ref="D264:O264" si="66">D167+D176</f>
        <v>35046</v>
      </c>
      <c r="E264" s="48">
        <f t="shared" si="66"/>
        <v>53546</v>
      </c>
      <c r="F264" s="48">
        <f t="shared" si="66"/>
        <v>56839</v>
      </c>
      <c r="G264" s="48">
        <f t="shared" si="66"/>
        <v>66375</v>
      </c>
      <c r="H264" s="48">
        <f t="shared" si="66"/>
        <v>76796</v>
      </c>
      <c r="I264" s="48">
        <f t="shared" si="66"/>
        <v>66071</v>
      </c>
      <c r="J264" s="48">
        <f t="shared" si="66"/>
        <v>76076</v>
      </c>
      <c r="K264" s="48">
        <f t="shared" si="66"/>
        <v>43982</v>
      </c>
      <c r="L264" s="48">
        <f t="shared" si="66"/>
        <v>33773</v>
      </c>
      <c r="M264" s="48">
        <f t="shared" si="66"/>
        <v>37709</v>
      </c>
      <c r="N264" s="48">
        <f t="shared" si="66"/>
        <v>38768</v>
      </c>
      <c r="O264" s="48">
        <f t="shared" si="66"/>
        <v>37185</v>
      </c>
      <c r="P264" s="45">
        <f>IF(D264*E264*F264*G264*H264*I264*J264*K264*L264*M264*N264*O264&gt;0,SUM(D264:O264),0)</f>
        <v>622166</v>
      </c>
      <c r="Q264" s="45">
        <f>IF(D264*E264*F264&gt;0,SUM(D264:F264),0)</f>
        <v>145431</v>
      </c>
      <c r="R264" s="45">
        <f>IF(G264*H264*I264&gt;0,SUM(G264:I264),0)</f>
        <v>209242</v>
      </c>
      <c r="S264" s="45">
        <f>IF(J264*K264*L264&gt;0,SUM(J264:L264),0)</f>
        <v>153831</v>
      </c>
      <c r="T264" s="45">
        <f>IF(M264*N264*O264&gt;0,SUM(M264:O264),0)</f>
        <v>113662</v>
      </c>
    </row>
    <row r="265" spans="2:20" ht="15" customHeight="1" x14ac:dyDescent="0.15">
      <c r="B265" s="36"/>
      <c r="C265" s="10" t="s">
        <v>68</v>
      </c>
      <c r="D265" s="48">
        <f t="shared" ref="D265:O265" si="67">D168+D177</f>
        <v>33059</v>
      </c>
      <c r="E265" s="48">
        <f t="shared" si="67"/>
        <v>55313</v>
      </c>
      <c r="F265" s="48">
        <f t="shared" si="67"/>
        <v>57783</v>
      </c>
      <c r="G265" s="48">
        <f t="shared" si="67"/>
        <v>66652</v>
      </c>
      <c r="H265" s="48">
        <f t="shared" si="67"/>
        <v>79128</v>
      </c>
      <c r="I265" s="48">
        <f t="shared" si="67"/>
        <v>66724</v>
      </c>
      <c r="J265" s="48">
        <f t="shared" si="67"/>
        <v>74547</v>
      </c>
      <c r="K265" s="48">
        <f t="shared" si="67"/>
        <v>43377</v>
      </c>
      <c r="L265" s="48">
        <f t="shared" si="67"/>
        <v>36054</v>
      </c>
      <c r="M265" s="48">
        <f t="shared" si="67"/>
        <v>38878</v>
      </c>
      <c r="N265" s="48">
        <f t="shared" si="67"/>
        <v>41764</v>
      </c>
      <c r="O265" s="48">
        <f t="shared" si="67"/>
        <v>37970</v>
      </c>
      <c r="P265" s="45">
        <f>IF(D265*E265*F265*G265*H265*I265*J265*K265*L265*M265*N265*O265&gt;0,SUM(D265:O265),0)</f>
        <v>631249</v>
      </c>
      <c r="Q265" s="45">
        <f>IF(D265*E265*F265&gt;0,SUM(D265:F265),0)</f>
        <v>146155</v>
      </c>
      <c r="R265" s="45">
        <f>IF(G265*H265*I265&gt;0,SUM(G265:I265),0)</f>
        <v>212504</v>
      </c>
      <c r="S265" s="45">
        <f>IF(J265*K265*L265&gt;0,SUM(J265:L265),0)</f>
        <v>153978</v>
      </c>
      <c r="T265" s="45">
        <f>IF(M265*N265*O265&gt;0,SUM(M265:O265),0)</f>
        <v>118612</v>
      </c>
    </row>
    <row r="266" spans="2:20" ht="15" customHeight="1" x14ac:dyDescent="0.15">
      <c r="B266" s="37"/>
      <c r="C266" s="70" t="s">
        <v>69</v>
      </c>
      <c r="D266" s="13">
        <f t="shared" ref="D266:T266" si="68">IF(D265&gt;0,D265/D268," ")</f>
        <v>0.94330308737088397</v>
      </c>
      <c r="E266" s="13">
        <f t="shared" si="68"/>
        <v>1.0329996638404362</v>
      </c>
      <c r="F266" s="13">
        <f t="shared" si="68"/>
        <v>1.016608314713489</v>
      </c>
      <c r="G266" s="13">
        <f t="shared" si="68"/>
        <v>1.0041732580037666</v>
      </c>
      <c r="H266" s="13">
        <f t="shared" si="68"/>
        <v>1.030366164904422</v>
      </c>
      <c r="I266" s="13">
        <f t="shared" si="68"/>
        <v>1.0098833073511828</v>
      </c>
      <c r="J266" s="13">
        <f t="shared" si="68"/>
        <v>0.97990167727009836</v>
      </c>
      <c r="K266" s="13">
        <f t="shared" si="68"/>
        <v>0.98624437269792187</v>
      </c>
      <c r="L266" s="13">
        <f t="shared" si="68"/>
        <v>1.067539158499393</v>
      </c>
      <c r="M266" s="13">
        <f t="shared" si="68"/>
        <v>1.0310005568962317</v>
      </c>
      <c r="N266" s="13">
        <f t="shared" si="68"/>
        <v>1.0772802311184482</v>
      </c>
      <c r="O266" s="13">
        <f t="shared" si="68"/>
        <v>1.0211106629017077</v>
      </c>
      <c r="P266" s="13">
        <f t="shared" si="68"/>
        <v>1.0145989976951488</v>
      </c>
      <c r="Q266" s="13">
        <f t="shared" si="68"/>
        <v>1.0049783058632615</v>
      </c>
      <c r="R266" s="13">
        <f t="shared" si="68"/>
        <v>1.0155896043815296</v>
      </c>
      <c r="S266" s="13">
        <f t="shared" si="68"/>
        <v>1.0009555941260213</v>
      </c>
      <c r="T266" s="13">
        <f t="shared" si="68"/>
        <v>1.0435501750805019</v>
      </c>
    </row>
    <row r="267" spans="2:20" ht="15" hidden="1" customHeight="1" x14ac:dyDescent="0.15">
      <c r="B267" s="3"/>
      <c r="C267" s="71" t="s">
        <v>70</v>
      </c>
      <c r="D267" s="47">
        <f>(IF(D168&gt;0,1,0)+IF(D177&gt;0,1,0))</f>
        <v>2</v>
      </c>
      <c r="E267" s="47">
        <f t="shared" ref="E267:O267" si="69">(IF(E168&gt;0,1,0)+IF(E177&gt;0,1,0))</f>
        <v>2</v>
      </c>
      <c r="F267" s="47">
        <f t="shared" si="69"/>
        <v>2</v>
      </c>
      <c r="G267" s="47">
        <f t="shared" si="69"/>
        <v>2</v>
      </c>
      <c r="H267" s="47">
        <f t="shared" si="69"/>
        <v>2</v>
      </c>
      <c r="I267" s="47">
        <f t="shared" si="69"/>
        <v>2</v>
      </c>
      <c r="J267" s="47">
        <f t="shared" si="69"/>
        <v>2</v>
      </c>
      <c r="K267" s="47">
        <f t="shared" si="69"/>
        <v>2</v>
      </c>
      <c r="L267" s="47">
        <f t="shared" si="69"/>
        <v>2</v>
      </c>
      <c r="M267" s="47">
        <f t="shared" si="69"/>
        <v>2</v>
      </c>
      <c r="N267" s="47">
        <f t="shared" si="69"/>
        <v>2</v>
      </c>
      <c r="O267" s="47">
        <f t="shared" si="69"/>
        <v>2</v>
      </c>
      <c r="P267" s="33"/>
      <c r="Q267" s="33"/>
      <c r="R267" s="33"/>
      <c r="S267" s="33"/>
      <c r="T267" s="33"/>
    </row>
    <row r="268" spans="2:20" ht="15" hidden="1" customHeight="1" x14ac:dyDescent="0.15">
      <c r="B268" s="3"/>
      <c r="C268" s="72" t="s">
        <v>71</v>
      </c>
      <c r="D268" s="43">
        <f>(IF(D168&gt;0,D167,0)+IF(D177&gt;0,D176,0))</f>
        <v>35046</v>
      </c>
      <c r="E268" s="43">
        <f t="shared" ref="E268:O268" si="70">(IF(E168&gt;0,E167,0)+IF(E177&gt;0,E176,0))</f>
        <v>53546</v>
      </c>
      <c r="F268" s="43">
        <f t="shared" si="70"/>
        <v>56839</v>
      </c>
      <c r="G268" s="43">
        <f t="shared" si="70"/>
        <v>66375</v>
      </c>
      <c r="H268" s="43">
        <f t="shared" si="70"/>
        <v>76796</v>
      </c>
      <c r="I268" s="43">
        <f t="shared" si="70"/>
        <v>66071</v>
      </c>
      <c r="J268" s="43">
        <f t="shared" si="70"/>
        <v>76076</v>
      </c>
      <c r="K268" s="43">
        <f t="shared" si="70"/>
        <v>43982</v>
      </c>
      <c r="L268" s="43">
        <f t="shared" si="70"/>
        <v>33773</v>
      </c>
      <c r="M268" s="43">
        <f t="shared" si="70"/>
        <v>37709</v>
      </c>
      <c r="N268" s="43">
        <f t="shared" si="70"/>
        <v>38768</v>
      </c>
      <c r="O268" s="43">
        <f t="shared" si="70"/>
        <v>37185</v>
      </c>
      <c r="P268" s="43">
        <f>IF(D268*E268*F268*G268*H268*I268*J268*K268*L268*M268*N268*O268&gt;0,SUM(D268:O268),0)</f>
        <v>622166</v>
      </c>
      <c r="Q268" s="43">
        <f>IF(D268*E268*F268&gt;0,SUM(D268:F268),0)</f>
        <v>145431</v>
      </c>
      <c r="R268" s="43">
        <f>IF(G268*H268*I268&gt;0,SUM(G268:I268),0)</f>
        <v>209242</v>
      </c>
      <c r="S268" s="43">
        <f>IF(J268*K268*L268&gt;0,SUM(J268:L268),0)</f>
        <v>153831</v>
      </c>
      <c r="T268" s="43">
        <f>IF(M268*N268*O268&gt;0,SUM(M268:O268),0)</f>
        <v>113662</v>
      </c>
    </row>
    <row r="269" spans="2:20" ht="15" hidden="1" customHeight="1" x14ac:dyDescent="0.15">
      <c r="B269" s="3"/>
      <c r="C269" s="72" t="s">
        <v>72</v>
      </c>
      <c r="D269" s="43">
        <f>(IF(D168&gt;0,D166,0)+IF(D177&gt;0,D175,0))</f>
        <v>28416</v>
      </c>
      <c r="E269" s="43">
        <f t="shared" ref="E269:O269" si="71">(IF(E168&gt;0,E166,0)+IF(E177&gt;0,E175,0))</f>
        <v>50870</v>
      </c>
      <c r="F269" s="43">
        <f t="shared" si="71"/>
        <v>53393</v>
      </c>
      <c r="G269" s="43">
        <f t="shared" si="71"/>
        <v>66409</v>
      </c>
      <c r="H269" s="43">
        <f t="shared" si="71"/>
        <v>71934</v>
      </c>
      <c r="I269" s="43">
        <f t="shared" si="71"/>
        <v>64706</v>
      </c>
      <c r="J269" s="43">
        <f t="shared" si="71"/>
        <v>70284</v>
      </c>
      <c r="K269" s="43">
        <f t="shared" si="71"/>
        <v>46576</v>
      </c>
      <c r="L269" s="43">
        <f t="shared" si="71"/>
        <v>37652</v>
      </c>
      <c r="M269" s="43">
        <f t="shared" si="71"/>
        <v>46271</v>
      </c>
      <c r="N269" s="43">
        <f t="shared" si="71"/>
        <v>41426</v>
      </c>
      <c r="O269" s="43">
        <f t="shared" si="71"/>
        <v>34983</v>
      </c>
      <c r="P269" s="43">
        <f>IF(D269*E269*F269*G269*H269*I269*J269*K269*L269*M269*N269*O269&gt;0,SUM(D269:O269),0)</f>
        <v>612920</v>
      </c>
      <c r="Q269" s="43">
        <f>IF(D269*E269*F269&gt;0,SUM(D269:F269),0)</f>
        <v>132679</v>
      </c>
      <c r="R269" s="43">
        <f>IF(G269*H269*I269&gt;0,SUM(G269:I269),0)</f>
        <v>203049</v>
      </c>
      <c r="S269" s="43">
        <f>IF(J269*K269*L269&gt;0,SUM(J269:L269),0)</f>
        <v>154512</v>
      </c>
      <c r="T269" s="43">
        <f>IF(M269*N269*O269&gt;0,SUM(M269:O269),0)</f>
        <v>122680</v>
      </c>
    </row>
    <row r="270" spans="2:20" ht="15" customHeight="1" x14ac:dyDescent="0.15">
      <c r="B270" s="3"/>
      <c r="C270" s="32"/>
      <c r="D270" s="33"/>
      <c r="E270" s="33"/>
      <c r="F270" s="33"/>
      <c r="G270" s="34"/>
      <c r="H270" s="34"/>
      <c r="I270" s="34"/>
      <c r="J270" s="34"/>
      <c r="K270" s="34"/>
      <c r="L270" s="34"/>
      <c r="M270" s="34"/>
      <c r="N270" s="34"/>
      <c r="O270" s="34"/>
      <c r="P270" s="33"/>
      <c r="Q270" s="33"/>
      <c r="R270" s="33"/>
      <c r="S270" s="33"/>
      <c r="T270" s="33"/>
    </row>
    <row r="271" spans="2:20" ht="15" customHeight="1" x14ac:dyDescent="0.15">
      <c r="B271" s="35"/>
      <c r="C271" s="38" t="s">
        <v>0</v>
      </c>
      <c r="D271" s="10" t="s">
        <v>1</v>
      </c>
      <c r="E271" s="10" t="s">
        <v>2</v>
      </c>
      <c r="F271" s="10" t="s">
        <v>3</v>
      </c>
      <c r="G271" s="10" t="s">
        <v>4</v>
      </c>
      <c r="H271" s="10" t="s">
        <v>5</v>
      </c>
      <c r="I271" s="10" t="s">
        <v>6</v>
      </c>
      <c r="J271" s="10" t="s">
        <v>7</v>
      </c>
      <c r="K271" s="10" t="s">
        <v>8</v>
      </c>
      <c r="L271" s="10" t="s">
        <v>9</v>
      </c>
      <c r="M271" s="10" t="s">
        <v>10</v>
      </c>
      <c r="N271" s="10" t="s">
        <v>11</v>
      </c>
      <c r="O271" s="10" t="s">
        <v>12</v>
      </c>
      <c r="P271" s="10" t="s">
        <v>42</v>
      </c>
      <c r="Q271" s="10" t="s">
        <v>43</v>
      </c>
      <c r="R271" s="10" t="s">
        <v>44</v>
      </c>
      <c r="S271" s="10" t="s">
        <v>45</v>
      </c>
      <c r="T271" s="10" t="s">
        <v>46</v>
      </c>
    </row>
    <row r="272" spans="2:20" ht="15" customHeight="1" x14ac:dyDescent="0.15">
      <c r="B272" s="36"/>
      <c r="C272" s="39" t="s">
        <v>49</v>
      </c>
      <c r="D272" s="12">
        <f t="shared" ref="D272:T272" si="72">D182+D191+D200</f>
        <v>32211</v>
      </c>
      <c r="E272" s="12">
        <f t="shared" si="72"/>
        <v>64359</v>
      </c>
      <c r="F272" s="12">
        <f t="shared" si="72"/>
        <v>58112</v>
      </c>
      <c r="G272" s="12">
        <f t="shared" si="72"/>
        <v>68545</v>
      </c>
      <c r="H272" s="12">
        <f t="shared" si="72"/>
        <v>94352</v>
      </c>
      <c r="I272" s="12">
        <f t="shared" si="72"/>
        <v>79201</v>
      </c>
      <c r="J272" s="12">
        <f t="shared" si="72"/>
        <v>59484</v>
      </c>
      <c r="K272" s="12">
        <f t="shared" si="72"/>
        <v>23639</v>
      </c>
      <c r="L272" s="12">
        <f t="shared" si="72"/>
        <v>14417</v>
      </c>
      <c r="M272" s="12">
        <f t="shared" si="72"/>
        <v>20087</v>
      </c>
      <c r="N272" s="12">
        <f t="shared" si="72"/>
        <v>21392</v>
      </c>
      <c r="O272" s="12">
        <f t="shared" si="72"/>
        <v>20938</v>
      </c>
      <c r="P272" s="12">
        <f t="shared" si="72"/>
        <v>556737</v>
      </c>
      <c r="Q272" s="12">
        <f t="shared" si="72"/>
        <v>154682</v>
      </c>
      <c r="R272" s="12">
        <f t="shared" si="72"/>
        <v>242098</v>
      </c>
      <c r="S272" s="12">
        <f t="shared" si="72"/>
        <v>97540</v>
      </c>
      <c r="T272" s="12">
        <f t="shared" si="72"/>
        <v>62417</v>
      </c>
    </row>
    <row r="273" spans="2:20" ht="15" customHeight="1" x14ac:dyDescent="0.15">
      <c r="B273" s="42" t="s">
        <v>61</v>
      </c>
      <c r="C273" s="40" t="s">
        <v>13</v>
      </c>
      <c r="D273" s="12">
        <f t="shared" ref="D273:T273" si="73">D183+D192+D201</f>
        <v>26936</v>
      </c>
      <c r="E273" s="12">
        <f t="shared" si="73"/>
        <v>59888</v>
      </c>
      <c r="F273" s="12">
        <f t="shared" si="73"/>
        <v>46931</v>
      </c>
      <c r="G273" s="12">
        <f t="shared" si="73"/>
        <v>61793</v>
      </c>
      <c r="H273" s="12">
        <f t="shared" si="73"/>
        <v>83273</v>
      </c>
      <c r="I273" s="12">
        <f t="shared" si="73"/>
        <v>67811</v>
      </c>
      <c r="J273" s="12">
        <f t="shared" si="73"/>
        <v>49347</v>
      </c>
      <c r="K273" s="12">
        <f t="shared" si="73"/>
        <v>23743</v>
      </c>
      <c r="L273" s="12">
        <f t="shared" si="73"/>
        <v>13804</v>
      </c>
      <c r="M273" s="12">
        <f t="shared" si="73"/>
        <v>18271</v>
      </c>
      <c r="N273" s="12">
        <f t="shared" si="73"/>
        <v>20360</v>
      </c>
      <c r="O273" s="12">
        <f t="shared" si="73"/>
        <v>16955</v>
      </c>
      <c r="P273" s="12">
        <f t="shared" si="73"/>
        <v>489112</v>
      </c>
      <c r="Q273" s="12">
        <f t="shared" si="73"/>
        <v>133755</v>
      </c>
      <c r="R273" s="12">
        <f t="shared" si="73"/>
        <v>212877</v>
      </c>
      <c r="S273" s="12">
        <f t="shared" si="73"/>
        <v>86894</v>
      </c>
      <c r="T273" s="12">
        <f t="shared" si="73"/>
        <v>55586</v>
      </c>
    </row>
    <row r="274" spans="2:20" ht="15" customHeight="1" x14ac:dyDescent="0.15">
      <c r="B274" s="36"/>
      <c r="C274" s="40" t="s">
        <v>47</v>
      </c>
      <c r="D274" s="12">
        <f t="shared" ref="D274:T274" si="74">D184+D193+D202</f>
        <v>24983</v>
      </c>
      <c r="E274" s="12">
        <f t="shared" si="74"/>
        <v>54426</v>
      </c>
      <c r="F274" s="12">
        <f t="shared" si="74"/>
        <v>43345</v>
      </c>
      <c r="G274" s="12">
        <f t="shared" si="74"/>
        <v>52712</v>
      </c>
      <c r="H274" s="12">
        <f t="shared" si="74"/>
        <v>72762</v>
      </c>
      <c r="I274" s="12">
        <f t="shared" si="74"/>
        <v>63572</v>
      </c>
      <c r="J274" s="12">
        <f t="shared" si="74"/>
        <v>47294</v>
      </c>
      <c r="K274" s="12">
        <f t="shared" si="74"/>
        <v>19325</v>
      </c>
      <c r="L274" s="12">
        <f t="shared" si="74"/>
        <v>11176</v>
      </c>
      <c r="M274" s="12">
        <f t="shared" si="74"/>
        <v>17042</v>
      </c>
      <c r="N274" s="12">
        <f t="shared" si="74"/>
        <v>19847</v>
      </c>
      <c r="O274" s="12">
        <f t="shared" si="74"/>
        <v>15924</v>
      </c>
      <c r="P274" s="12">
        <f t="shared" si="74"/>
        <v>442408</v>
      </c>
      <c r="Q274" s="12">
        <f t="shared" si="74"/>
        <v>122754</v>
      </c>
      <c r="R274" s="12">
        <f t="shared" si="74"/>
        <v>189046</v>
      </c>
      <c r="S274" s="12">
        <f t="shared" si="74"/>
        <v>77795</v>
      </c>
      <c r="T274" s="12">
        <f t="shared" si="74"/>
        <v>52813</v>
      </c>
    </row>
    <row r="275" spans="2:20" ht="15" customHeight="1" x14ac:dyDescent="0.15">
      <c r="B275" s="36" t="s">
        <v>62</v>
      </c>
      <c r="C275" s="40" t="s">
        <v>50</v>
      </c>
      <c r="D275" s="12">
        <f t="shared" ref="D275:T275" si="75">D185+D194+D203</f>
        <v>21665</v>
      </c>
      <c r="E275" s="12">
        <f t="shared" si="75"/>
        <v>34846</v>
      </c>
      <c r="F275" s="12">
        <f t="shared" si="75"/>
        <v>36996</v>
      </c>
      <c r="G275" s="12">
        <f t="shared" si="75"/>
        <v>48939</v>
      </c>
      <c r="H275" s="12">
        <f t="shared" si="75"/>
        <v>62518</v>
      </c>
      <c r="I275" s="12">
        <f t="shared" si="75"/>
        <v>59613</v>
      </c>
      <c r="J275" s="12">
        <f t="shared" si="75"/>
        <v>39109</v>
      </c>
      <c r="K275" s="12">
        <f t="shared" si="75"/>
        <v>18460</v>
      </c>
      <c r="L275" s="12">
        <f t="shared" si="75"/>
        <v>12838</v>
      </c>
      <c r="M275" s="12">
        <f t="shared" si="75"/>
        <v>18150</v>
      </c>
      <c r="N275" s="12">
        <f t="shared" si="75"/>
        <v>20456</v>
      </c>
      <c r="O275" s="12">
        <f t="shared" si="75"/>
        <v>16597</v>
      </c>
      <c r="P275" s="12">
        <f t="shared" si="75"/>
        <v>390187</v>
      </c>
      <c r="Q275" s="12">
        <f t="shared" si="75"/>
        <v>93507</v>
      </c>
      <c r="R275" s="12">
        <f t="shared" si="75"/>
        <v>171070</v>
      </c>
      <c r="S275" s="12">
        <f t="shared" si="75"/>
        <v>70407</v>
      </c>
      <c r="T275" s="12">
        <f t="shared" si="75"/>
        <v>55203</v>
      </c>
    </row>
    <row r="276" spans="2:20" ht="15" customHeight="1" x14ac:dyDescent="0.15">
      <c r="B276" s="36"/>
      <c r="C276" s="10" t="s">
        <v>65</v>
      </c>
      <c r="D276" s="48">
        <f t="shared" ref="D276:O276" si="76">D186+D195+D204</f>
        <v>25976</v>
      </c>
      <c r="E276" s="48">
        <f t="shared" si="76"/>
        <v>45872</v>
      </c>
      <c r="F276" s="48">
        <f t="shared" si="76"/>
        <v>50097</v>
      </c>
      <c r="G276" s="48">
        <f t="shared" si="76"/>
        <v>60726</v>
      </c>
      <c r="H276" s="48">
        <f t="shared" si="76"/>
        <v>88711</v>
      </c>
      <c r="I276" s="48">
        <f t="shared" si="76"/>
        <v>75434</v>
      </c>
      <c r="J276" s="48">
        <f t="shared" si="76"/>
        <v>53707</v>
      </c>
      <c r="K276" s="48">
        <f t="shared" si="76"/>
        <v>18940</v>
      </c>
      <c r="L276" s="48">
        <f t="shared" si="76"/>
        <v>14870</v>
      </c>
      <c r="M276" s="48">
        <f t="shared" si="76"/>
        <v>17530</v>
      </c>
      <c r="N276" s="48">
        <f t="shared" si="76"/>
        <v>25025</v>
      </c>
      <c r="O276" s="48">
        <f t="shared" si="76"/>
        <v>18718</v>
      </c>
      <c r="P276" s="45">
        <f>IF(D276*E276*F276*G276*H276*I276*J276*K276*L276*M276*N276*O276&gt;0,SUM(D276:O276),0)</f>
        <v>495606</v>
      </c>
      <c r="Q276" s="45">
        <f>IF(D276*E276*F276&gt;0,SUM(D276:F276),0)</f>
        <v>121945</v>
      </c>
      <c r="R276" s="45">
        <f>IF(G276*H276*I276&gt;0,SUM(G276:I276),0)</f>
        <v>224871</v>
      </c>
      <c r="S276" s="45">
        <f>IF(J276*K276*L276&gt;0,SUM(J276:L276),0)</f>
        <v>87517</v>
      </c>
      <c r="T276" s="45">
        <f>IF(M276*N276*O276&gt;0,SUM(M276:O276),0)</f>
        <v>61273</v>
      </c>
    </row>
    <row r="277" spans="2:20" ht="15" customHeight="1" x14ac:dyDescent="0.15">
      <c r="B277" s="36"/>
      <c r="C277" s="10" t="s">
        <v>68</v>
      </c>
      <c r="D277" s="48">
        <f t="shared" ref="D277:O277" si="77">D187+D196+D205</f>
        <v>29781</v>
      </c>
      <c r="E277" s="48">
        <f t="shared" si="77"/>
        <v>39102</v>
      </c>
      <c r="F277" s="48">
        <f t="shared" si="77"/>
        <v>50648</v>
      </c>
      <c r="G277" s="48">
        <f t="shared" si="77"/>
        <v>63013</v>
      </c>
      <c r="H277" s="48">
        <f t="shared" si="77"/>
        <v>83441</v>
      </c>
      <c r="I277" s="48">
        <f t="shared" si="77"/>
        <v>69161</v>
      </c>
      <c r="J277" s="48">
        <f t="shared" si="77"/>
        <v>50748</v>
      </c>
      <c r="K277" s="48">
        <f t="shared" si="77"/>
        <v>21440</v>
      </c>
      <c r="L277" s="48">
        <f t="shared" si="77"/>
        <v>13184</v>
      </c>
      <c r="M277" s="48">
        <f t="shared" si="77"/>
        <v>17137</v>
      </c>
      <c r="N277" s="48">
        <f t="shared" si="77"/>
        <v>18868</v>
      </c>
      <c r="O277" s="48">
        <f t="shared" si="77"/>
        <v>17015</v>
      </c>
      <c r="P277" s="45">
        <f>IF(D277*E277*F277*G277*H277*I277*J277*K277*L277*M277*N277*O277&gt;0,SUM(D277:O277),0)</f>
        <v>473538</v>
      </c>
      <c r="Q277" s="45">
        <f>IF(D277*E277*F277&gt;0,SUM(D277:F277),0)</f>
        <v>119531</v>
      </c>
      <c r="R277" s="45">
        <f>IF(G277*H277*I277&gt;0,SUM(G277:I277),0)</f>
        <v>215615</v>
      </c>
      <c r="S277" s="45">
        <f>IF(J277*K277*L277&gt;0,SUM(J277:L277),0)</f>
        <v>85372</v>
      </c>
      <c r="T277" s="45">
        <f>IF(M277*N277*O277&gt;0,SUM(M277:O277),0)</f>
        <v>53020</v>
      </c>
    </row>
    <row r="278" spans="2:20" ht="14.25" customHeight="1" x14ac:dyDescent="0.15">
      <c r="B278" s="37"/>
      <c r="C278" s="70" t="s">
        <v>69</v>
      </c>
      <c r="D278" s="13">
        <f t="shared" ref="D278:T278" si="78">IF(D277&gt;0,D277/D280," ")</f>
        <v>1.1464813674160763</v>
      </c>
      <c r="E278" s="13">
        <f t="shared" si="78"/>
        <v>0.85241541681199862</v>
      </c>
      <c r="F278" s="13">
        <f t="shared" si="78"/>
        <v>1.0109986625945666</v>
      </c>
      <c r="G278" s="13">
        <f t="shared" si="78"/>
        <v>1.037660968942463</v>
      </c>
      <c r="H278" s="13">
        <f t="shared" si="78"/>
        <v>0.94059361296795208</v>
      </c>
      <c r="I278" s="13">
        <f t="shared" si="78"/>
        <v>0.91684121218548664</v>
      </c>
      <c r="J278" s="13">
        <f t="shared" si="78"/>
        <v>0.94490476101811682</v>
      </c>
      <c r="K278" s="13">
        <f t="shared" si="78"/>
        <v>1.1319957761351638</v>
      </c>
      <c r="L278" s="13">
        <f t="shared" si="78"/>
        <v>0.88661735036987221</v>
      </c>
      <c r="M278" s="13">
        <f t="shared" si="78"/>
        <v>0.97758128921848264</v>
      </c>
      <c r="N278" s="13">
        <f t="shared" si="78"/>
        <v>0.75396603396603401</v>
      </c>
      <c r="O278" s="13">
        <f t="shared" si="78"/>
        <v>0.90901805748477404</v>
      </c>
      <c r="P278" s="13">
        <f t="shared" si="78"/>
        <v>0.9554726940351812</v>
      </c>
      <c r="Q278" s="13">
        <f t="shared" si="78"/>
        <v>0.9802041904137111</v>
      </c>
      <c r="R278" s="13">
        <f t="shared" si="78"/>
        <v>0.95883862303276102</v>
      </c>
      <c r="S278" s="13">
        <f t="shared" si="78"/>
        <v>0.97549047613606499</v>
      </c>
      <c r="T278" s="13">
        <f t="shared" si="78"/>
        <v>0.86530772118224997</v>
      </c>
    </row>
    <row r="279" spans="2:20" ht="15" hidden="1" customHeight="1" x14ac:dyDescent="0.15">
      <c r="B279" s="3"/>
      <c r="C279" s="71" t="s">
        <v>70</v>
      </c>
      <c r="D279" s="47">
        <f>(IF(D187&gt;0,1,0)+IF(D196&gt;0,1,0)+IF(D205&gt;0,1,0))</f>
        <v>3</v>
      </c>
      <c r="E279" s="47">
        <f t="shared" ref="E279:O279" si="79">(IF(E187&gt;0,1,0)+IF(E196&gt;0,1,0)+IF(E205&gt;0,1,0))</f>
        <v>3</v>
      </c>
      <c r="F279" s="47">
        <f t="shared" si="79"/>
        <v>3</v>
      </c>
      <c r="G279" s="47">
        <f t="shared" si="79"/>
        <v>3</v>
      </c>
      <c r="H279" s="47">
        <f t="shared" si="79"/>
        <v>3</v>
      </c>
      <c r="I279" s="47">
        <f t="shared" si="79"/>
        <v>3</v>
      </c>
      <c r="J279" s="47">
        <f t="shared" si="79"/>
        <v>3</v>
      </c>
      <c r="K279" s="47">
        <f t="shared" si="79"/>
        <v>3</v>
      </c>
      <c r="L279" s="47">
        <f t="shared" si="79"/>
        <v>3</v>
      </c>
      <c r="M279" s="47">
        <f t="shared" si="79"/>
        <v>3</v>
      </c>
      <c r="N279" s="47">
        <f t="shared" si="79"/>
        <v>3</v>
      </c>
      <c r="O279" s="47">
        <f t="shared" si="79"/>
        <v>3</v>
      </c>
      <c r="P279" s="33"/>
      <c r="Q279" s="33"/>
      <c r="R279" s="33"/>
      <c r="S279" s="33"/>
      <c r="T279" s="33"/>
    </row>
    <row r="280" spans="2:20" ht="15" hidden="1" customHeight="1" x14ac:dyDescent="0.15">
      <c r="B280" s="3"/>
      <c r="C280" s="72" t="s">
        <v>71</v>
      </c>
      <c r="D280" s="43">
        <f>(IF(D187&gt;0,D186,0)+IF(D196&gt;0,D195,0)+IF(D205&gt;0,D204,0))</f>
        <v>25976</v>
      </c>
      <c r="E280" s="43">
        <f t="shared" ref="E280:O280" si="80">(IF(E187&gt;0,E186,0)+IF(E196&gt;0,E195,0)+IF(E205&gt;0,E204,0))</f>
        <v>45872</v>
      </c>
      <c r="F280" s="43">
        <f t="shared" si="80"/>
        <v>50097</v>
      </c>
      <c r="G280" s="43">
        <f t="shared" si="80"/>
        <v>60726</v>
      </c>
      <c r="H280" s="43">
        <f t="shared" si="80"/>
        <v>88711</v>
      </c>
      <c r="I280" s="43">
        <f t="shared" si="80"/>
        <v>75434</v>
      </c>
      <c r="J280" s="43">
        <f t="shared" si="80"/>
        <v>53707</v>
      </c>
      <c r="K280" s="43">
        <f t="shared" si="80"/>
        <v>18940</v>
      </c>
      <c r="L280" s="43">
        <f t="shared" si="80"/>
        <v>14870</v>
      </c>
      <c r="M280" s="43">
        <f t="shared" si="80"/>
        <v>17530</v>
      </c>
      <c r="N280" s="43">
        <f t="shared" si="80"/>
        <v>25025</v>
      </c>
      <c r="O280" s="43">
        <f t="shared" si="80"/>
        <v>18718</v>
      </c>
      <c r="P280" s="43">
        <f>IF(D280*E280*F280*G280*H280*I280*J280*K280*L280*M280*N280*O280&gt;0,SUM(D280:O280),0)</f>
        <v>495606</v>
      </c>
      <c r="Q280" s="43">
        <f>IF(D280*E280*F280&gt;0,SUM(D280:F280),0)</f>
        <v>121945</v>
      </c>
      <c r="R280" s="43">
        <f>IF(G280*H280*I280&gt;0,SUM(G280:I280),0)</f>
        <v>224871</v>
      </c>
      <c r="S280" s="43">
        <f>IF(J280*K280*L280&gt;0,SUM(J280:L280),0)</f>
        <v>87517</v>
      </c>
      <c r="T280" s="43">
        <f>IF(M280*N280*O280&gt;0,SUM(M280:O280),0)</f>
        <v>61273</v>
      </c>
    </row>
    <row r="281" spans="2:20" ht="15" hidden="1" customHeight="1" x14ac:dyDescent="0.15">
      <c r="B281" s="3"/>
      <c r="C281" s="72" t="s">
        <v>72</v>
      </c>
      <c r="D281" s="43">
        <f>(IF(D187&gt;0,D185,0)+IF(D196&gt;0,D194,0)+IF(D205&gt;0,D203,0))</f>
        <v>21665</v>
      </c>
      <c r="E281" s="43">
        <f t="shared" ref="E281:O281" si="81">(IF(E187&gt;0,E185,0)+IF(E196&gt;0,E194,0)+IF(E205&gt;0,E203,0))</f>
        <v>34846</v>
      </c>
      <c r="F281" s="43">
        <f t="shared" si="81"/>
        <v>36996</v>
      </c>
      <c r="G281" s="43">
        <f t="shared" si="81"/>
        <v>48939</v>
      </c>
      <c r="H281" s="43">
        <f t="shared" si="81"/>
        <v>62518</v>
      </c>
      <c r="I281" s="43">
        <f t="shared" si="81"/>
        <v>59613</v>
      </c>
      <c r="J281" s="43">
        <f t="shared" si="81"/>
        <v>39109</v>
      </c>
      <c r="K281" s="43">
        <f t="shared" si="81"/>
        <v>18460</v>
      </c>
      <c r="L281" s="43">
        <f t="shared" si="81"/>
        <v>12838</v>
      </c>
      <c r="M281" s="43">
        <f t="shared" si="81"/>
        <v>18150</v>
      </c>
      <c r="N281" s="43">
        <f t="shared" si="81"/>
        <v>20456</v>
      </c>
      <c r="O281" s="43">
        <f t="shared" si="81"/>
        <v>16597</v>
      </c>
      <c r="P281" s="43">
        <f>IF(D281*E281*F281*G281*H281*I281*J281*K281*L281*M281*N281*O281&gt;0,SUM(D281:O281),0)</f>
        <v>390187</v>
      </c>
      <c r="Q281" s="43">
        <f>IF(D281*E281*F281&gt;0,SUM(D281:F281),0)</f>
        <v>93507</v>
      </c>
      <c r="R281" s="43">
        <f>IF(G281*H281*I281&gt;0,SUM(G281:I281),0)</f>
        <v>171070</v>
      </c>
      <c r="S281" s="43">
        <f>IF(J281*K281*L281&gt;0,SUM(J281:L281),0)</f>
        <v>70407</v>
      </c>
      <c r="T281" s="43">
        <f>IF(M281*N281*O281&gt;0,SUM(M281:O281),0)</f>
        <v>55203</v>
      </c>
    </row>
    <row r="282" spans="2:20" ht="15.75" customHeight="1" x14ac:dyDescent="0.15"/>
    <row r="283" spans="2:20" ht="15" customHeight="1" x14ac:dyDescent="0.15">
      <c r="B283" s="35"/>
      <c r="C283" s="38" t="s">
        <v>0</v>
      </c>
      <c r="D283" s="10" t="s">
        <v>1</v>
      </c>
      <c r="E283" s="10" t="s">
        <v>2</v>
      </c>
      <c r="F283" s="10" t="s">
        <v>3</v>
      </c>
      <c r="G283" s="10" t="s">
        <v>4</v>
      </c>
      <c r="H283" s="10" t="s">
        <v>5</v>
      </c>
      <c r="I283" s="10" t="s">
        <v>6</v>
      </c>
      <c r="J283" s="10" t="s">
        <v>7</v>
      </c>
      <c r="K283" s="10" t="s">
        <v>8</v>
      </c>
      <c r="L283" s="10" t="s">
        <v>9</v>
      </c>
      <c r="M283" s="10" t="s">
        <v>10</v>
      </c>
      <c r="N283" s="10" t="s">
        <v>11</v>
      </c>
      <c r="O283" s="10" t="s">
        <v>12</v>
      </c>
      <c r="P283" s="10" t="s">
        <v>42</v>
      </c>
      <c r="Q283" s="10" t="s">
        <v>43</v>
      </c>
      <c r="R283" s="10" t="s">
        <v>44</v>
      </c>
      <c r="S283" s="10" t="s">
        <v>45</v>
      </c>
      <c r="T283" s="10" t="s">
        <v>46</v>
      </c>
    </row>
    <row r="284" spans="2:20" ht="15" customHeight="1" x14ac:dyDescent="0.15">
      <c r="B284" s="36"/>
      <c r="C284" s="39" t="s">
        <v>49</v>
      </c>
      <c r="D284" s="53">
        <f t="shared" ref="D284:T284" si="82">D5+D14+D23+D32+D41+D50+D60+D70+D79+D88+D97+D107+D116+D125+D134+D144+D153+D163+D172+D182+D191+D200</f>
        <v>581856.4</v>
      </c>
      <c r="E284" s="53">
        <f t="shared" si="82"/>
        <v>1175989.8999999999</v>
      </c>
      <c r="F284" s="53">
        <f t="shared" si="82"/>
        <v>1145431</v>
      </c>
      <c r="G284" s="53">
        <f t="shared" si="82"/>
        <v>1284533.6000000001</v>
      </c>
      <c r="H284" s="53">
        <f t="shared" si="82"/>
        <v>1638057</v>
      </c>
      <c r="I284" s="53">
        <f t="shared" si="82"/>
        <v>1312948.2</v>
      </c>
      <c r="J284" s="53">
        <f t="shared" si="82"/>
        <v>1131103.8999999999</v>
      </c>
      <c r="K284" s="53">
        <f t="shared" si="82"/>
        <v>672792.1</v>
      </c>
      <c r="L284" s="53">
        <f t="shared" si="82"/>
        <v>502413.5</v>
      </c>
      <c r="M284" s="53">
        <f t="shared" si="82"/>
        <v>537012.19999999995</v>
      </c>
      <c r="N284" s="53">
        <f t="shared" si="82"/>
        <v>595406.19999999995</v>
      </c>
      <c r="O284" s="53">
        <f t="shared" si="82"/>
        <v>682436.1</v>
      </c>
      <c r="P284" s="53">
        <f t="shared" si="82"/>
        <v>11259980.1</v>
      </c>
      <c r="Q284" s="53">
        <f t="shared" si="82"/>
        <v>2903277.3</v>
      </c>
      <c r="R284" s="53">
        <f t="shared" si="82"/>
        <v>4235538.8</v>
      </c>
      <c r="S284" s="53">
        <f t="shared" si="82"/>
        <v>2306309.5</v>
      </c>
      <c r="T284" s="53">
        <f t="shared" si="82"/>
        <v>1814854.5</v>
      </c>
    </row>
    <row r="285" spans="2:20" ht="15" customHeight="1" x14ac:dyDescent="0.15">
      <c r="B285" s="41" t="s">
        <v>54</v>
      </c>
      <c r="C285" s="40" t="s">
        <v>13</v>
      </c>
      <c r="D285" s="53">
        <f t="shared" ref="D285:T285" si="83">D6+D15+D24+D33+D42+D51+D61+D71+D80+D89+D98+D108+D117+D126+D135+D145+D154+D164+D173+D183+D192+D201</f>
        <v>442530.2</v>
      </c>
      <c r="E285" s="53">
        <f t="shared" si="83"/>
        <v>1030695.4</v>
      </c>
      <c r="F285" s="53">
        <f t="shared" si="83"/>
        <v>971644</v>
      </c>
      <c r="G285" s="53">
        <f t="shared" si="83"/>
        <v>1126674</v>
      </c>
      <c r="H285" s="53">
        <f t="shared" si="83"/>
        <v>1477829.2</v>
      </c>
      <c r="I285" s="53">
        <f t="shared" si="83"/>
        <v>1299703.8999999999</v>
      </c>
      <c r="J285" s="53">
        <f t="shared" si="83"/>
        <v>979244</v>
      </c>
      <c r="K285" s="53">
        <f t="shared" si="83"/>
        <v>574498</v>
      </c>
      <c r="L285" s="53">
        <f t="shared" si="83"/>
        <v>497807</v>
      </c>
      <c r="M285" s="53">
        <f t="shared" si="83"/>
        <v>524252.9</v>
      </c>
      <c r="N285" s="53">
        <f t="shared" si="83"/>
        <v>649583.69999999995</v>
      </c>
      <c r="O285" s="53">
        <f t="shared" si="83"/>
        <v>632304.19999999995</v>
      </c>
      <c r="P285" s="53">
        <f t="shared" si="83"/>
        <v>10206766.5</v>
      </c>
      <c r="Q285" s="53">
        <f t="shared" si="83"/>
        <v>2444869.6</v>
      </c>
      <c r="R285" s="53">
        <f t="shared" si="83"/>
        <v>3904207.1</v>
      </c>
      <c r="S285" s="53">
        <f t="shared" si="83"/>
        <v>2051549</v>
      </c>
      <c r="T285" s="53">
        <f t="shared" si="83"/>
        <v>1806140.8</v>
      </c>
    </row>
    <row r="286" spans="2:20" ht="15" customHeight="1" x14ac:dyDescent="0.15">
      <c r="B286" s="36"/>
      <c r="C286" s="40" t="s">
        <v>47</v>
      </c>
      <c r="D286" s="53">
        <f t="shared" ref="D286:T286" si="84">D7+D16+D25+D34+D43+D52+D62+D72+D81+D90+D99+D109+D118+D127+D136+D146+D155+D165+D174+D184+D193+D202</f>
        <v>434402</v>
      </c>
      <c r="E286" s="53">
        <f t="shared" si="84"/>
        <v>992049</v>
      </c>
      <c r="F286" s="53">
        <f t="shared" si="84"/>
        <v>953226</v>
      </c>
      <c r="G286" s="53">
        <f t="shared" si="84"/>
        <v>1121762</v>
      </c>
      <c r="H286" s="53">
        <f t="shared" si="84"/>
        <v>1418981</v>
      </c>
      <c r="I286" s="53">
        <f t="shared" si="84"/>
        <v>1140594</v>
      </c>
      <c r="J286" s="53">
        <f t="shared" si="84"/>
        <v>940426</v>
      </c>
      <c r="K286" s="53">
        <f t="shared" si="84"/>
        <v>523467</v>
      </c>
      <c r="L286" s="53">
        <f t="shared" si="84"/>
        <v>450918</v>
      </c>
      <c r="M286" s="53">
        <f t="shared" si="84"/>
        <v>457212</v>
      </c>
      <c r="N286" s="53">
        <f t="shared" si="84"/>
        <v>579940</v>
      </c>
      <c r="O286" s="53">
        <f t="shared" si="84"/>
        <v>422556</v>
      </c>
      <c r="P286" s="53">
        <f t="shared" si="84"/>
        <v>9435533</v>
      </c>
      <c r="Q286" s="53">
        <f t="shared" si="84"/>
        <v>2379677</v>
      </c>
      <c r="R286" s="53">
        <f t="shared" si="84"/>
        <v>3681337</v>
      </c>
      <c r="S286" s="53">
        <f t="shared" si="84"/>
        <v>1914811</v>
      </c>
      <c r="T286" s="53">
        <f t="shared" si="84"/>
        <v>1459708</v>
      </c>
    </row>
    <row r="287" spans="2:20" ht="15" customHeight="1" x14ac:dyDescent="0.15">
      <c r="B287" s="36" t="s">
        <v>56</v>
      </c>
      <c r="C287" s="40" t="s">
        <v>50</v>
      </c>
      <c r="D287" s="53">
        <f t="shared" ref="D287:T287" si="85">D8+D17+D26+D35+D44+D53+D63+D73+D82+D91+D100+D110+D119+D128+D137+D147+D156+D166+D175+D185+D194+D203</f>
        <v>327949</v>
      </c>
      <c r="E287" s="53">
        <f t="shared" si="85"/>
        <v>769884</v>
      </c>
      <c r="F287" s="53">
        <f t="shared" si="85"/>
        <v>777698</v>
      </c>
      <c r="G287" s="53">
        <f t="shared" si="85"/>
        <v>960593</v>
      </c>
      <c r="H287" s="53">
        <f t="shared" si="85"/>
        <v>1331676</v>
      </c>
      <c r="I287" s="53">
        <f t="shared" si="85"/>
        <v>1032352</v>
      </c>
      <c r="J287" s="53">
        <f t="shared" si="85"/>
        <v>908371</v>
      </c>
      <c r="K287" s="53">
        <f t="shared" si="85"/>
        <v>474776</v>
      </c>
      <c r="L287" s="53">
        <f t="shared" si="85"/>
        <v>431164</v>
      </c>
      <c r="M287" s="53">
        <f t="shared" si="85"/>
        <v>500058</v>
      </c>
      <c r="N287" s="53">
        <f t="shared" si="85"/>
        <v>517527</v>
      </c>
      <c r="O287" s="53">
        <f t="shared" si="85"/>
        <v>518175</v>
      </c>
      <c r="P287" s="53">
        <f t="shared" si="85"/>
        <v>8550223</v>
      </c>
      <c r="Q287" s="53">
        <f t="shared" si="85"/>
        <v>1875531</v>
      </c>
      <c r="R287" s="53">
        <f t="shared" si="85"/>
        <v>3324621</v>
      </c>
      <c r="S287" s="53">
        <f t="shared" si="85"/>
        <v>1814311</v>
      </c>
      <c r="T287" s="53">
        <f t="shared" si="85"/>
        <v>1535760</v>
      </c>
    </row>
    <row r="288" spans="2:20" ht="15" customHeight="1" x14ac:dyDescent="0.15">
      <c r="B288" s="36"/>
      <c r="C288" s="10" t="s">
        <v>65</v>
      </c>
      <c r="D288" s="58">
        <f t="shared" ref="D288:O288" si="86">D9+D18+D27+D36+D45+D54+D64+D74+D83+D92+D101+D111+D120+D129+D138+D148+D157+D167+D176+D186+D195+D204</f>
        <v>438123</v>
      </c>
      <c r="E288" s="58">
        <f t="shared" si="86"/>
        <v>774806</v>
      </c>
      <c r="F288" s="58">
        <f t="shared" si="86"/>
        <v>867488</v>
      </c>
      <c r="G288" s="58">
        <f t="shared" si="86"/>
        <v>1041157</v>
      </c>
      <c r="H288" s="58">
        <f t="shared" si="86"/>
        <v>1364933</v>
      </c>
      <c r="I288" s="58">
        <f t="shared" si="86"/>
        <v>1023282</v>
      </c>
      <c r="J288" s="58">
        <f t="shared" si="86"/>
        <v>946885</v>
      </c>
      <c r="K288" s="58">
        <f t="shared" si="86"/>
        <v>473419</v>
      </c>
      <c r="L288" s="58">
        <f t="shared" si="86"/>
        <v>415286</v>
      </c>
      <c r="M288" s="58">
        <f t="shared" si="86"/>
        <v>443583</v>
      </c>
      <c r="N288" s="58">
        <f t="shared" si="86"/>
        <v>528122</v>
      </c>
      <c r="O288" s="58">
        <f t="shared" si="86"/>
        <v>506005</v>
      </c>
      <c r="P288" s="54">
        <f>IF(D288*E288*F288*G288*H288*I288*J288*K288*L288*M288*N288*O288&gt;0,SUM(D288:O288),0)</f>
        <v>8823089</v>
      </c>
      <c r="Q288" s="54">
        <f>IF(D288*E288*F288&gt;0,SUM(D288:F288),0)</f>
        <v>2080417</v>
      </c>
      <c r="R288" s="54">
        <f>IF(G288*H288*I288&gt;0,SUM(G288:I288),0)</f>
        <v>3429372</v>
      </c>
      <c r="S288" s="54">
        <f>IF(J288*K288*L288&gt;0,SUM(J288:L288),0)</f>
        <v>1835590</v>
      </c>
      <c r="T288" s="54">
        <f>IF(M288*N288*O288&gt;0,SUM(M288:O288),0)</f>
        <v>1477710</v>
      </c>
    </row>
    <row r="289" spans="2:20" ht="15" customHeight="1" x14ac:dyDescent="0.15">
      <c r="B289" s="36"/>
      <c r="C289" s="10" t="s">
        <v>68</v>
      </c>
      <c r="D289" s="58">
        <f t="shared" ref="D289:O289" si="87">D10+D19+D28+D37+D46+D55+D65+D75+D84+D93+D102+D112+D121+D130+D139+D149+D158+D168+D177+D187+D196+D205</f>
        <v>425570</v>
      </c>
      <c r="E289" s="58">
        <f t="shared" si="87"/>
        <v>819088</v>
      </c>
      <c r="F289" s="58">
        <f t="shared" si="87"/>
        <v>918954</v>
      </c>
      <c r="G289" s="58">
        <f t="shared" si="87"/>
        <v>1054335</v>
      </c>
      <c r="H289" s="58">
        <f t="shared" si="87"/>
        <v>1355044</v>
      </c>
      <c r="I289" s="58">
        <f t="shared" si="87"/>
        <v>1027278</v>
      </c>
      <c r="J289" s="58">
        <f t="shared" si="87"/>
        <v>886708</v>
      </c>
      <c r="K289" s="58">
        <f t="shared" si="87"/>
        <v>514899</v>
      </c>
      <c r="L289" s="58">
        <f t="shared" si="87"/>
        <v>485035</v>
      </c>
      <c r="M289" s="58">
        <f t="shared" si="87"/>
        <v>488464</v>
      </c>
      <c r="N289" s="58">
        <f t="shared" si="87"/>
        <v>548171</v>
      </c>
      <c r="O289" s="58">
        <f t="shared" si="87"/>
        <v>546723</v>
      </c>
      <c r="P289" s="54">
        <f>IF(D289*E289*F289*G289*H289*I289*J289*K289*L289*M289*N289*O289&gt;0,SUM(D289:O289),0)</f>
        <v>9070269</v>
      </c>
      <c r="Q289" s="54">
        <f>IF(D289*E289*F289&gt;0,SUM(D289:F289),0)</f>
        <v>2163612</v>
      </c>
      <c r="R289" s="54">
        <f>IF(G289*H289*I289&gt;0,SUM(G289:I289),0)</f>
        <v>3436657</v>
      </c>
      <c r="S289" s="54">
        <f>IF(J289*K289*L289&gt;0,SUM(J289:L289),0)</f>
        <v>1886642</v>
      </c>
      <c r="T289" s="54">
        <f>IF(M289*N289*O289&gt;0,SUM(M289:O289),0)</f>
        <v>1583358</v>
      </c>
    </row>
    <row r="290" spans="2:20" ht="14.25" customHeight="1" x14ac:dyDescent="0.15">
      <c r="B290" s="37"/>
      <c r="C290" s="70" t="s">
        <v>69</v>
      </c>
      <c r="D290" s="13">
        <f t="shared" ref="D290:T290" si="88">IF(D289&gt;0,D289/D292," ")</f>
        <v>0.97134822869376869</v>
      </c>
      <c r="E290" s="13">
        <f t="shared" si="88"/>
        <v>1.0571523710451391</v>
      </c>
      <c r="F290" s="13">
        <f t="shared" si="88"/>
        <v>1.0593276218230108</v>
      </c>
      <c r="G290" s="13">
        <f t="shared" si="88"/>
        <v>1.0126570728526054</v>
      </c>
      <c r="H290" s="13">
        <f t="shared" si="88"/>
        <v>0.99275495573775419</v>
      </c>
      <c r="I290" s="13">
        <f t="shared" si="88"/>
        <v>1.0039050818835864</v>
      </c>
      <c r="J290" s="13">
        <f t="shared" si="88"/>
        <v>0.93644740385580083</v>
      </c>
      <c r="K290" s="13">
        <f t="shared" si="88"/>
        <v>1.0876179452028754</v>
      </c>
      <c r="L290" s="13">
        <f t="shared" si="88"/>
        <v>1.167954132814494</v>
      </c>
      <c r="M290" s="13">
        <f t="shared" si="88"/>
        <v>1.101178358954243</v>
      </c>
      <c r="N290" s="13">
        <f t="shared" si="88"/>
        <v>1.0379628191970796</v>
      </c>
      <c r="O290" s="13">
        <f t="shared" si="88"/>
        <v>1.0804695605774646</v>
      </c>
      <c r="P290" s="13">
        <f t="shared" si="88"/>
        <v>1.0280151316619384</v>
      </c>
      <c r="Q290" s="13">
        <f t="shared" si="88"/>
        <v>1.0399895790122846</v>
      </c>
      <c r="R290" s="13">
        <f t="shared" si="88"/>
        <v>1.0021242956436338</v>
      </c>
      <c r="S290" s="13">
        <f t="shared" si="88"/>
        <v>1.0278123110280619</v>
      </c>
      <c r="T290" s="13">
        <f t="shared" si="88"/>
        <v>1.0714944068863308</v>
      </c>
    </row>
    <row r="291" spans="2:20" ht="15" hidden="1" customHeight="1" x14ac:dyDescent="0.15">
      <c r="C291" s="71" t="s">
        <v>70</v>
      </c>
      <c r="D291" s="47">
        <f>((IF(D10&gt;0,1,0)+IF(D19&gt;0,1,0))+IF(D28&gt;0,1,0)+IF(D37&gt;0,1,0)+IF(D46&gt;0,1,0)+IF(D55&gt;0,1,0)+IF(D65&gt;0,1,0)+IF(D75&gt;0,1,0)+IF(D84&gt;0,1,0)+IF(D93&gt;0,1,0)+IF(D102&gt;0,1,0)+IF(D112&gt;0,1,0)+IF(D121&gt;0,1,0)+IF(D130&gt;0,1,0)+IF(D139&gt;0,1,0)+IF(D149&gt;0,1,0)+IF(D158&gt;0,1,0)+IF(D168&gt;0,1,0)+IF(D177&gt;0,1,0)+IF(D187&gt;0,1,0)+IF(D196&gt;0,1,0)+IF(D205&gt;0,1,0))</f>
        <v>22</v>
      </c>
      <c r="E291" s="47">
        <f t="shared" ref="E291:O291" si="89">((IF(E10&gt;0,1,0)+IF(E19&gt;0,1,0))+IF(E28&gt;0,1,0)+IF(E37&gt;0,1,0)+IF(E46&gt;0,1,0)+IF(E55&gt;0,1,0)+IF(E65&gt;0,1,0)+IF(E75&gt;0,1,0)+IF(E84&gt;0,1,0)+IF(E93&gt;0,1,0)+IF(E102&gt;0,1,0)+IF(E112&gt;0,1,0)+IF(E121&gt;0,1,0)+IF(E130&gt;0,1,0)+IF(E139&gt;0,1,0)+IF(E149&gt;0,1,0)+IF(E158&gt;0,1,0)+IF(E168&gt;0,1,0)+IF(E177&gt;0,1,0)+IF(E187&gt;0,1,0)+IF(E196&gt;0,1,0)+IF(E205&gt;0,1,0))</f>
        <v>22</v>
      </c>
      <c r="F291" s="47">
        <f t="shared" si="89"/>
        <v>22</v>
      </c>
      <c r="G291" s="47">
        <f t="shared" si="89"/>
        <v>22</v>
      </c>
      <c r="H291" s="47">
        <f t="shared" si="89"/>
        <v>22</v>
      </c>
      <c r="I291" s="47">
        <f t="shared" si="89"/>
        <v>22</v>
      </c>
      <c r="J291" s="47">
        <f t="shared" si="89"/>
        <v>22</v>
      </c>
      <c r="K291" s="47">
        <f t="shared" si="89"/>
        <v>22</v>
      </c>
      <c r="L291" s="47">
        <f t="shared" si="89"/>
        <v>22</v>
      </c>
      <c r="M291" s="47">
        <f t="shared" si="89"/>
        <v>22</v>
      </c>
      <c r="N291" s="47">
        <f t="shared" si="89"/>
        <v>22</v>
      </c>
      <c r="O291" s="47">
        <f t="shared" si="89"/>
        <v>22</v>
      </c>
      <c r="P291" s="33"/>
      <c r="Q291" s="33"/>
      <c r="R291" s="33"/>
      <c r="S291" s="33"/>
      <c r="T291" s="33"/>
    </row>
    <row r="292" spans="2:20" ht="15" hidden="1" customHeight="1" x14ac:dyDescent="0.15">
      <c r="B292" s="3"/>
      <c r="C292" s="72" t="s">
        <v>71</v>
      </c>
      <c r="D292" s="43">
        <f>((IF(D10&gt;0,D9,0)+IF(D19&gt;0,D18,0))+IF(D28&gt;0,D27,0)+IF(D37&gt;0,D36,0)+IF(D46&gt;0,D45,0)+IF(D55&gt;0,D54,0)+IF(D65&gt;0,D64,0)+IF(D75&gt;0,D74,0)+IF(D84&gt;0,D83,0)+IF(D93&gt;0,D92,0)+IF(D102&gt;0,D101,0)+IF(D112&gt;0,D111,0)+IF(D121&gt;0,D120,0)+IF(D130&gt;0,D129,0)+IF(D139&gt;0,D138,0)+IF(D149&gt;0,D148,0)+IF(D158&gt;0,D157,0)+IF(D168&gt;0,D167,0)+IF(D177&gt;0,D176,0)+IF(D187&gt;0,D186,0)+IF(D196&gt;0,D195,0)+IF(D205&gt;0,D204,0))</f>
        <v>438123</v>
      </c>
      <c r="E292" s="43">
        <f t="shared" ref="E292:O292" si="90">((IF(E10&gt;0,E9,0)+IF(E19&gt;0,E18,0))+IF(E28&gt;0,E27,0)+IF(E37&gt;0,E36,0)+IF(E46&gt;0,E45,0)+IF(E55&gt;0,E54,0)+IF(E65&gt;0,E64,0)+IF(E75&gt;0,E74,0)+IF(E84&gt;0,E83,0)+IF(E93&gt;0,E92,0)+IF(E102&gt;0,E101,0)+IF(E112&gt;0,E111,0)+IF(E121&gt;0,E120,0)+IF(E130&gt;0,E129,0)+IF(E139&gt;0,E138,0)+IF(E149&gt;0,E148,0)+IF(E158&gt;0,E157,0)+IF(E168&gt;0,E167,0)+IF(E177&gt;0,E176,0)+IF(E187&gt;0,E186,0)+IF(E196&gt;0,E195,0)+IF(E205&gt;0,E204,0))</f>
        <v>774806</v>
      </c>
      <c r="F292" s="43">
        <f t="shared" si="90"/>
        <v>867488</v>
      </c>
      <c r="G292" s="43">
        <f t="shared" si="90"/>
        <v>1041157</v>
      </c>
      <c r="H292" s="43">
        <f t="shared" si="90"/>
        <v>1364933</v>
      </c>
      <c r="I292" s="43">
        <f t="shared" si="90"/>
        <v>1023282</v>
      </c>
      <c r="J292" s="43">
        <f t="shared" si="90"/>
        <v>946885</v>
      </c>
      <c r="K292" s="43">
        <f t="shared" si="90"/>
        <v>473419</v>
      </c>
      <c r="L292" s="43">
        <f t="shared" si="90"/>
        <v>415286</v>
      </c>
      <c r="M292" s="43">
        <f t="shared" si="90"/>
        <v>443583</v>
      </c>
      <c r="N292" s="43">
        <f t="shared" si="90"/>
        <v>528122</v>
      </c>
      <c r="O292" s="43">
        <f t="shared" si="90"/>
        <v>506005</v>
      </c>
      <c r="P292" s="43">
        <f>IF(D292*E292*F292*G292*H292*I292*J292*K292*L292*M292*N292*O292&gt;0,SUM(D292:O292),0)</f>
        <v>8823089</v>
      </c>
      <c r="Q292" s="43">
        <f>IF(D292*E292*F292&gt;0,SUM(D292:F292),0)</f>
        <v>2080417</v>
      </c>
      <c r="R292" s="43">
        <f>IF(G292*H292*I292&gt;0,SUM(G292:I292),0)</f>
        <v>3429372</v>
      </c>
      <c r="S292" s="43">
        <f>IF(J292*K292*L292&gt;0,SUM(J292:L292),0)</f>
        <v>1835590</v>
      </c>
      <c r="T292" s="43">
        <f>IF(M292*N292*O292&gt;0,SUM(M292:O292),0)</f>
        <v>1477710</v>
      </c>
    </row>
    <row r="293" spans="2:20" ht="15" hidden="1" customHeight="1" x14ac:dyDescent="0.15">
      <c r="B293" s="3"/>
      <c r="C293" s="72" t="s">
        <v>72</v>
      </c>
      <c r="D293" s="43">
        <f>D221+D233+D245+D257+D269+D281</f>
        <v>327949</v>
      </c>
      <c r="E293" s="43">
        <f t="shared" ref="E293:O293" si="91">E221+E233+E245+E257+E269+E281</f>
        <v>769884</v>
      </c>
      <c r="F293" s="43">
        <f t="shared" si="91"/>
        <v>777698</v>
      </c>
      <c r="G293" s="43">
        <f t="shared" si="91"/>
        <v>960593</v>
      </c>
      <c r="H293" s="43">
        <f t="shared" si="91"/>
        <v>1331676</v>
      </c>
      <c r="I293" s="43">
        <f t="shared" si="91"/>
        <v>1032352</v>
      </c>
      <c r="J293" s="43">
        <f t="shared" si="91"/>
        <v>908371</v>
      </c>
      <c r="K293" s="43">
        <f t="shared" si="91"/>
        <v>474776</v>
      </c>
      <c r="L293" s="43">
        <f t="shared" si="91"/>
        <v>431164</v>
      </c>
      <c r="M293" s="43">
        <f t="shared" si="91"/>
        <v>500058</v>
      </c>
      <c r="N293" s="43">
        <f t="shared" si="91"/>
        <v>517527</v>
      </c>
      <c r="O293" s="43">
        <f t="shared" si="91"/>
        <v>518175</v>
      </c>
      <c r="P293" s="43">
        <f>IF(D293*E293*F293*G293*H293*I293*J293*K293*L293*M293*N293*O293&gt;0,SUM(D293:O293),0)</f>
        <v>8550223</v>
      </c>
      <c r="Q293" s="43">
        <f>IF(D293*E293*F293&gt;0,SUM(D293:F293),0)</f>
        <v>1875531</v>
      </c>
      <c r="R293" s="43">
        <f>IF(G293*H293*I293&gt;0,SUM(G293:I293),0)</f>
        <v>3324621</v>
      </c>
      <c r="S293" s="43">
        <f>IF(J293*K293*L293&gt;0,SUM(J293:L293),0)</f>
        <v>1814311</v>
      </c>
      <c r="T293" s="43">
        <f>IF(M293*N293*O293&gt;0,SUM(M293:O293),0)</f>
        <v>1535760</v>
      </c>
    </row>
    <row r="294" spans="2:20" customFormat="1" ht="15" customHeight="1" x14ac:dyDescent="0.15"/>
    <row r="295" spans="2:20" customFormat="1" ht="17.25" customHeight="1" x14ac:dyDescent="0.15"/>
    <row r="296" spans="2:20" customFormat="1" ht="0.75" customHeight="1" x14ac:dyDescent="0.15"/>
    <row r="297" spans="2:20" customFormat="1" x14ac:dyDescent="0.15"/>
    <row r="298" spans="2:20" customFormat="1" x14ac:dyDescent="0.15"/>
    <row r="299" spans="2:20" customFormat="1" x14ac:dyDescent="0.15"/>
    <row r="300" spans="2:20" customFormat="1" x14ac:dyDescent="0.15"/>
    <row r="301" spans="2:20" customFormat="1" x14ac:dyDescent="0.15"/>
    <row r="302" spans="2:20" customFormat="1" x14ac:dyDescent="0.15"/>
    <row r="303" spans="2:20" customFormat="1" x14ac:dyDescent="0.15"/>
    <row r="304" spans="2:20" customFormat="1" x14ac:dyDescent="0.15"/>
    <row r="305" customFormat="1" x14ac:dyDescent="0.15"/>
    <row r="306" customFormat="1" x14ac:dyDescent="0.15"/>
    <row r="307" customFormat="1" x14ac:dyDescent="0.15"/>
  </sheetData>
  <mergeCells count="24">
    <mergeCell ref="B162:B169"/>
    <mergeCell ref="B133:B140"/>
    <mergeCell ref="B115:B122"/>
    <mergeCell ref="B106:B113"/>
    <mergeCell ref="B143:B150"/>
    <mergeCell ref="B152:B159"/>
    <mergeCell ref="B124:B131"/>
    <mergeCell ref="B87:B94"/>
    <mergeCell ref="B96:B103"/>
    <mergeCell ref="B208:T208"/>
    <mergeCell ref="B199:B206"/>
    <mergeCell ref="B181:B188"/>
    <mergeCell ref="B190:B197"/>
    <mergeCell ref="B171:B178"/>
    <mergeCell ref="B1:T1"/>
    <mergeCell ref="B4:B11"/>
    <mergeCell ref="B49:B56"/>
    <mergeCell ref="B78:B85"/>
    <mergeCell ref="B59:B66"/>
    <mergeCell ref="B22:B29"/>
    <mergeCell ref="B40:B47"/>
    <mergeCell ref="B69:B76"/>
    <mergeCell ref="B31:B38"/>
    <mergeCell ref="B13:B20"/>
  </mergeCells>
  <phoneticPr fontId="2"/>
  <pageMargins left="0.43307086614173229" right="0.31496062992125984" top="0.35433070866141736" bottom="0.19685039370078741" header="0.23622047244094491" footer="0.23622047244094491"/>
  <pageSetup paperSize="9" scale="55" fitToHeight="4" orientation="landscape" r:id="rId1"/>
  <headerFooter alignWithMargins="0"/>
  <rowBreaks count="3" manualBreakCount="3">
    <brk id="67" max="20" man="1"/>
    <brk id="140" max="20" man="1"/>
    <brk id="207" max="20" man="1"/>
  </rowBreaks>
  <ignoredErrors>
    <ignoredError sqref="Q5:T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H25_観光地点動向調査</vt:lpstr>
      <vt:lpstr>H25_観光地点動向調査!Print_Area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044812</dc:creator>
  <cp:lastModifiedBy>観光局</cp:lastModifiedBy>
  <cp:lastPrinted>2014-06-06T06:22:42Z</cp:lastPrinted>
  <dcterms:created xsi:type="dcterms:W3CDTF">2009-07-31T00:26:19Z</dcterms:created>
  <dcterms:modified xsi:type="dcterms:W3CDTF">2014-06-09T08:59:14Z</dcterms:modified>
</cp:coreProperties>
</file>