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1_観光入込客数調査\⑩H29年度\H29上期\作業：資料編作成\"/>
    </mc:Choice>
  </mc:AlternateContent>
  <bookViews>
    <workbookView xWindow="45" yWindow="6585" windowWidth="18975" windowHeight="6615" tabRatio="844"/>
  </bookViews>
  <sheets>
    <sheet name="上期　表紙" sheetId="24" r:id="rId1"/>
    <sheet name="上期 表紙裏" sheetId="23" r:id="rId2"/>
    <sheet name="上期　1頁" sheetId="19" r:id="rId3"/>
    <sheet name="上期　2-24頁" sheetId="20" r:id="rId4"/>
    <sheet name="上期　25頁" sheetId="21" r:id="rId5"/>
    <sheet name="上期　26-32頁" sheetId="22" r:id="rId6"/>
  </sheets>
  <definedNames>
    <definedName name="_xlnm.Print_Area" localSheetId="2">'上期　1頁'!$A$1:$Q$45</definedName>
    <definedName name="_xlnm.Print_Area" localSheetId="3">'上期　2-24頁'!$A$1:$S$1311</definedName>
    <definedName name="_xlnm.Print_Area" localSheetId="4">'上期　25頁'!$B$1:$Z$46</definedName>
    <definedName name="_xlnm.Print_Area" localSheetId="5">'上期　26-32頁'!$A$1:$AA$433</definedName>
    <definedName name="_xlnm.Print_Area" localSheetId="0">'上期　表紙'!$A$1:$M$45</definedName>
    <definedName name="_xlnm.Print_Area" localSheetId="1">'上期 表紙裏'!$A$1:$I$25</definedName>
  </definedNames>
  <calcPr calcId="152511"/>
</workbook>
</file>

<file path=xl/calcChain.xml><?xml version="1.0" encoding="utf-8"?>
<calcChain xmlns="http://schemas.openxmlformats.org/spreadsheetml/2006/main">
  <c r="Z67" i="24" l="1"/>
  <c r="Z132" i="24" s="1"/>
  <c r="Z197" i="24" s="1"/>
  <c r="Z262" i="24" s="1"/>
  <c r="Z327" i="24" s="1"/>
  <c r="Z392" i="24" s="1"/>
  <c r="J252" i="20" l="1"/>
  <c r="I252" i="20"/>
  <c r="H252" i="20"/>
  <c r="G252" i="20"/>
  <c r="F252" i="20"/>
  <c r="E252" i="20"/>
  <c r="J319" i="20" l="1"/>
  <c r="G319" i="20"/>
  <c r="F319" i="20"/>
  <c r="E319" i="20"/>
  <c r="J1126" i="20" l="1"/>
  <c r="I1126" i="20"/>
  <c r="H1126" i="20"/>
  <c r="G1126" i="20"/>
  <c r="F1126" i="20"/>
  <c r="E1126" i="20"/>
  <c r="J1125" i="20"/>
  <c r="I1125" i="20"/>
  <c r="H1125" i="20"/>
  <c r="G1125" i="20"/>
  <c r="F1125" i="20"/>
  <c r="E1125" i="20"/>
  <c r="J139" i="20" l="1"/>
  <c r="I139" i="20"/>
  <c r="H139" i="20"/>
  <c r="G139" i="20"/>
  <c r="F139" i="20"/>
  <c r="E139" i="20"/>
  <c r="J138" i="20"/>
  <c r="I138" i="20"/>
  <c r="H138" i="20"/>
  <c r="G138" i="20"/>
  <c r="F138" i="20"/>
  <c r="E138" i="20"/>
  <c r="Q933" i="20" l="1"/>
  <c r="Q932" i="20"/>
  <c r="Q929" i="20"/>
  <c r="Q928" i="20"/>
  <c r="Q216" i="20"/>
  <c r="Q215" i="20"/>
  <c r="Q212" i="20"/>
  <c r="Q211" i="20"/>
  <c r="J106" i="20"/>
  <c r="I106" i="20"/>
  <c r="H106" i="20"/>
  <c r="G106" i="20"/>
  <c r="F106" i="20"/>
  <c r="E106" i="20"/>
  <c r="J105" i="20"/>
  <c r="I105" i="20"/>
  <c r="H105" i="20"/>
  <c r="G105" i="20"/>
  <c r="F105" i="20"/>
  <c r="E105" i="20"/>
  <c r="J127" i="20"/>
  <c r="I127" i="20"/>
  <c r="H127" i="20"/>
  <c r="G127" i="20"/>
  <c r="F127" i="20"/>
  <c r="E127" i="20"/>
  <c r="J126" i="20"/>
  <c r="I126" i="20"/>
  <c r="H126" i="20"/>
  <c r="G126" i="20"/>
  <c r="F126" i="20"/>
  <c r="E126" i="20"/>
  <c r="J214" i="20"/>
  <c r="I214" i="20"/>
  <c r="H214" i="20"/>
  <c r="G214" i="20"/>
  <c r="F214" i="20"/>
  <c r="E214" i="20"/>
  <c r="J213" i="20"/>
  <c r="I213" i="20"/>
  <c r="H213" i="20"/>
  <c r="G213" i="20"/>
  <c r="F213" i="20"/>
  <c r="E213" i="20"/>
  <c r="E360" i="20"/>
  <c r="F360" i="20"/>
  <c r="G360" i="20"/>
  <c r="H360" i="20"/>
  <c r="I360" i="20"/>
  <c r="E361" i="20"/>
  <c r="F361" i="20"/>
  <c r="G361" i="20"/>
  <c r="H361" i="20"/>
  <c r="I361" i="20"/>
  <c r="J361" i="20"/>
  <c r="J360" i="20"/>
  <c r="E378" i="20"/>
  <c r="F378" i="20"/>
  <c r="G378" i="20"/>
  <c r="H378" i="20"/>
  <c r="E379" i="20"/>
  <c r="F379" i="20"/>
  <c r="G379" i="20"/>
  <c r="H379" i="20"/>
  <c r="J378" i="20"/>
  <c r="J379" i="20"/>
  <c r="E930" i="20"/>
  <c r="F930" i="20"/>
  <c r="G930" i="20"/>
  <c r="H930" i="20"/>
  <c r="I930" i="20"/>
  <c r="E931" i="20"/>
  <c r="F931" i="20"/>
  <c r="G931" i="20"/>
  <c r="H931" i="20"/>
  <c r="I931" i="20"/>
  <c r="Y3" i="22"/>
  <c r="D7" i="21"/>
  <c r="R3" i="20"/>
  <c r="Q931" i="20" l="1"/>
  <c r="S931" i="20" s="1"/>
  <c r="Q930" i="20"/>
  <c r="Q214" i="20"/>
  <c r="Q213" i="20"/>
  <c r="Z433" i="22"/>
  <c r="Z432" i="22"/>
  <c r="Z431" i="22"/>
  <c r="Z430" i="22"/>
  <c r="Z429" i="22"/>
  <c r="Z428" i="22"/>
  <c r="Z427" i="22"/>
  <c r="Z426" i="22"/>
  <c r="Z425" i="22"/>
  <c r="Z424" i="22"/>
  <c r="Y423" i="22"/>
  <c r="X423" i="22"/>
  <c r="W423" i="22"/>
  <c r="V423" i="22"/>
  <c r="U423" i="22"/>
  <c r="T423" i="22"/>
  <c r="S423" i="22"/>
  <c r="R423" i="22"/>
  <c r="Q423" i="22"/>
  <c r="P423" i="22"/>
  <c r="O423" i="22"/>
  <c r="N423" i="22"/>
  <c r="M423" i="22"/>
  <c r="L423" i="22"/>
  <c r="K423" i="22"/>
  <c r="J423" i="22"/>
  <c r="I423" i="22"/>
  <c r="H423" i="22"/>
  <c r="G423" i="22"/>
  <c r="F423" i="22"/>
  <c r="E423" i="22"/>
  <c r="Y422" i="22"/>
  <c r="W422" i="22"/>
  <c r="V422" i="22"/>
  <c r="U422" i="22"/>
  <c r="T422" i="22"/>
  <c r="S422" i="22"/>
  <c r="R422" i="22"/>
  <c r="Q422" i="22"/>
  <c r="P422" i="22"/>
  <c r="O422" i="22"/>
  <c r="N422" i="22"/>
  <c r="M422" i="22"/>
  <c r="L422" i="22"/>
  <c r="K422" i="22"/>
  <c r="J422" i="22"/>
  <c r="I422" i="22"/>
  <c r="H422" i="22"/>
  <c r="G422" i="22"/>
  <c r="F422" i="22"/>
  <c r="E422" i="22"/>
  <c r="Z421" i="22"/>
  <c r="Z420" i="22"/>
  <c r="Z419" i="22"/>
  <c r="Z417" i="22"/>
  <c r="Z416" i="22"/>
  <c r="Z415" i="22"/>
  <c r="Z414" i="22"/>
  <c r="Z413" i="22"/>
  <c r="Z412" i="22"/>
  <c r="Z411" i="22"/>
  <c r="Z410" i="22"/>
  <c r="Z409" i="22"/>
  <c r="Z408" i="22"/>
  <c r="Z407" i="22"/>
  <c r="Z406" i="22"/>
  <c r="Y405" i="22"/>
  <c r="W405" i="22"/>
  <c r="V405" i="22"/>
  <c r="U405" i="22"/>
  <c r="T405" i="22"/>
  <c r="S405" i="22"/>
  <c r="R405" i="22"/>
  <c r="Q405" i="22"/>
  <c r="P405" i="22"/>
  <c r="O405" i="22"/>
  <c r="N405" i="22"/>
  <c r="M405" i="22"/>
  <c r="L405" i="22"/>
  <c r="K405" i="22"/>
  <c r="J405" i="22"/>
  <c r="I405" i="22"/>
  <c r="H405" i="22"/>
  <c r="G405" i="22"/>
  <c r="F405" i="22"/>
  <c r="E405" i="22"/>
  <c r="Y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Z401" i="22"/>
  <c r="Z400" i="22"/>
  <c r="Z399" i="22"/>
  <c r="Z398" i="22"/>
  <c r="Z397" i="22"/>
  <c r="Z396" i="22"/>
  <c r="Z395" i="22"/>
  <c r="Z394" i="22"/>
  <c r="A391" i="22"/>
  <c r="Z388" i="22"/>
  <c r="Z387" i="22"/>
  <c r="Z386" i="22"/>
  <c r="Z385" i="22"/>
  <c r="Z384" i="22"/>
  <c r="Z383" i="22"/>
  <c r="Z382" i="22"/>
  <c r="Z381" i="22"/>
  <c r="Z380" i="22"/>
  <c r="Z379" i="22"/>
  <c r="Z378" i="22"/>
  <c r="Z377" i="22"/>
  <c r="Z376" i="22"/>
  <c r="Z375" i="22"/>
  <c r="Z374" i="22"/>
  <c r="Z373" i="22"/>
  <c r="Z372" i="22"/>
  <c r="Z371" i="22"/>
  <c r="Z370" i="22"/>
  <c r="Z369" i="22"/>
  <c r="Z368" i="22"/>
  <c r="Z367" i="22"/>
  <c r="Z366" i="22"/>
  <c r="Z365" i="22"/>
  <c r="Z364" i="22"/>
  <c r="Z363" i="22"/>
  <c r="Z362" i="22"/>
  <c r="Z361" i="22"/>
  <c r="Z360" i="22"/>
  <c r="Y358" i="22"/>
  <c r="W358" i="22"/>
  <c r="W356" i="22" s="1"/>
  <c r="X36" i="21" s="1"/>
  <c r="X40" i="21" s="1"/>
  <c r="V358" i="22"/>
  <c r="V356" i="22" s="1"/>
  <c r="W36" i="21" s="1"/>
  <c r="W40" i="21" s="1"/>
  <c r="U358" i="22"/>
  <c r="U356" i="22" s="1"/>
  <c r="V36" i="21" s="1"/>
  <c r="V40" i="21" s="1"/>
  <c r="T358" i="22"/>
  <c r="T356" i="22" s="1"/>
  <c r="U36" i="21" s="1"/>
  <c r="U40" i="21" s="1"/>
  <c r="S358" i="22"/>
  <c r="S356" i="22" s="1"/>
  <c r="T36" i="21" s="1"/>
  <c r="T40" i="21" s="1"/>
  <c r="R358" i="22"/>
  <c r="R356" i="22" s="1"/>
  <c r="S36" i="21" s="1"/>
  <c r="S40" i="21" s="1"/>
  <c r="Q358" i="22"/>
  <c r="Q356" i="22" s="1"/>
  <c r="R36" i="21" s="1"/>
  <c r="R40" i="21" s="1"/>
  <c r="P358" i="22"/>
  <c r="P356" i="22" s="1"/>
  <c r="Q36" i="21" s="1"/>
  <c r="Q40" i="21" s="1"/>
  <c r="O358" i="22"/>
  <c r="O356" i="22" s="1"/>
  <c r="P36" i="21" s="1"/>
  <c r="P40" i="21" s="1"/>
  <c r="N358" i="22"/>
  <c r="N356" i="22" s="1"/>
  <c r="O36" i="21" s="1"/>
  <c r="O40" i="21" s="1"/>
  <c r="M358" i="22"/>
  <c r="M356" i="22" s="1"/>
  <c r="N36" i="21" s="1"/>
  <c r="N40" i="21" s="1"/>
  <c r="L358" i="22"/>
  <c r="L356" i="22" s="1"/>
  <c r="M36" i="21" s="1"/>
  <c r="K358" i="22"/>
  <c r="K356" i="22" s="1"/>
  <c r="L36" i="21" s="1"/>
  <c r="L40" i="21" s="1"/>
  <c r="J358" i="22"/>
  <c r="J356" i="22" s="1"/>
  <c r="K36" i="21" s="1"/>
  <c r="K40" i="21" s="1"/>
  <c r="I358" i="22"/>
  <c r="I356" i="22" s="1"/>
  <c r="J36" i="21" s="1"/>
  <c r="J40" i="21" s="1"/>
  <c r="H358" i="22"/>
  <c r="H356" i="22" s="1"/>
  <c r="I36" i="21" s="1"/>
  <c r="I40" i="21" s="1"/>
  <c r="G358" i="22"/>
  <c r="G356" i="22" s="1"/>
  <c r="H36" i="21" s="1"/>
  <c r="F358" i="22"/>
  <c r="F356" i="22" s="1"/>
  <c r="G36" i="21" s="1"/>
  <c r="G40" i="21" s="1"/>
  <c r="E358" i="22"/>
  <c r="E356" i="22" s="1"/>
  <c r="F36" i="21" s="1"/>
  <c r="F40" i="21" s="1"/>
  <c r="Y357" i="22"/>
  <c r="W357" i="22"/>
  <c r="W355" i="22" s="1"/>
  <c r="X35" i="21" s="1"/>
  <c r="X39" i="21" s="1"/>
  <c r="V357" i="22"/>
  <c r="V355" i="22" s="1"/>
  <c r="W35" i="21" s="1"/>
  <c r="W39" i="21" s="1"/>
  <c r="U357" i="22"/>
  <c r="U355" i="22" s="1"/>
  <c r="V35" i="21" s="1"/>
  <c r="V39" i="21" s="1"/>
  <c r="T357" i="22"/>
  <c r="T355" i="22" s="1"/>
  <c r="U35" i="21" s="1"/>
  <c r="U39" i="21" s="1"/>
  <c r="S357" i="22"/>
  <c r="S355" i="22" s="1"/>
  <c r="T35" i="21" s="1"/>
  <c r="T39" i="21" s="1"/>
  <c r="R357" i="22"/>
  <c r="R355" i="22" s="1"/>
  <c r="S35" i="21" s="1"/>
  <c r="S39" i="21" s="1"/>
  <c r="Q357" i="22"/>
  <c r="Q355" i="22" s="1"/>
  <c r="R35" i="21" s="1"/>
  <c r="R39" i="21" s="1"/>
  <c r="P357" i="22"/>
  <c r="P355" i="22" s="1"/>
  <c r="Q35" i="21" s="1"/>
  <c r="Q39" i="21" s="1"/>
  <c r="O357" i="22"/>
  <c r="O355" i="22" s="1"/>
  <c r="P35" i="21" s="1"/>
  <c r="P39" i="21" s="1"/>
  <c r="N357" i="22"/>
  <c r="N355" i="22" s="1"/>
  <c r="O35" i="21" s="1"/>
  <c r="O39" i="21" s="1"/>
  <c r="M357" i="22"/>
  <c r="M355" i="22" s="1"/>
  <c r="N35" i="21" s="1"/>
  <c r="N39" i="21" s="1"/>
  <c r="L357" i="22"/>
  <c r="L355" i="22" s="1"/>
  <c r="M35" i="21" s="1"/>
  <c r="M39" i="21" s="1"/>
  <c r="K357" i="22"/>
  <c r="K355" i="22" s="1"/>
  <c r="L35" i="21" s="1"/>
  <c r="L39" i="21" s="1"/>
  <c r="J357" i="22"/>
  <c r="J355" i="22" s="1"/>
  <c r="K35" i="21" s="1"/>
  <c r="K39" i="21" s="1"/>
  <c r="I357" i="22"/>
  <c r="I355" i="22" s="1"/>
  <c r="J35" i="21" s="1"/>
  <c r="J39" i="21" s="1"/>
  <c r="H357" i="22"/>
  <c r="H355" i="22" s="1"/>
  <c r="I35" i="21" s="1"/>
  <c r="I39" i="21" s="1"/>
  <c r="G357" i="22"/>
  <c r="G355" i="22" s="1"/>
  <c r="H35" i="21" s="1"/>
  <c r="H39" i="21" s="1"/>
  <c r="F357" i="22"/>
  <c r="F355" i="22" s="1"/>
  <c r="G35" i="21" s="1"/>
  <c r="E357" i="22"/>
  <c r="E355" i="22" s="1"/>
  <c r="F35" i="21" s="1"/>
  <c r="F39" i="21" s="1"/>
  <c r="Z354" i="22"/>
  <c r="Z353" i="22"/>
  <c r="Z352" i="22"/>
  <c r="Z351" i="22"/>
  <c r="Z350" i="22"/>
  <c r="Z349" i="22"/>
  <c r="Z348" i="22"/>
  <c r="Z347" i="22"/>
  <c r="Z346" i="22"/>
  <c r="Z345" i="22"/>
  <c r="Z344" i="22"/>
  <c r="Z343" i="22"/>
  <c r="Z342" i="22"/>
  <c r="Z341" i="22"/>
  <c r="Z340" i="22"/>
  <c r="Z339" i="22"/>
  <c r="Z338" i="22"/>
  <c r="Z337" i="22"/>
  <c r="Z336" i="22"/>
  <c r="Z335" i="22"/>
  <c r="Z334" i="22"/>
  <c r="Z333" i="22"/>
  <c r="Z332" i="22"/>
  <c r="Z331" i="22"/>
  <c r="Z330" i="22"/>
  <c r="Z329" i="22"/>
  <c r="A326" i="22"/>
  <c r="Z323" i="22"/>
  <c r="Z322" i="22"/>
  <c r="Z321" i="22"/>
  <c r="Z320" i="22"/>
  <c r="Z319" i="22"/>
  <c r="Z318" i="22"/>
  <c r="Z317" i="22"/>
  <c r="Z316" i="22"/>
  <c r="Z315" i="22"/>
  <c r="Y313" i="22"/>
  <c r="W313" i="22"/>
  <c r="W311" i="22" s="1"/>
  <c r="X30" i="21" s="1"/>
  <c r="X34" i="21" s="1"/>
  <c r="V313" i="22"/>
  <c r="V311" i="22" s="1"/>
  <c r="W30" i="21" s="1"/>
  <c r="W34" i="21" s="1"/>
  <c r="U313" i="22"/>
  <c r="U311" i="22" s="1"/>
  <c r="V30" i="21" s="1"/>
  <c r="V34" i="21" s="1"/>
  <c r="T313" i="22"/>
  <c r="T311" i="22" s="1"/>
  <c r="U30" i="21" s="1"/>
  <c r="U34" i="21" s="1"/>
  <c r="S313" i="22"/>
  <c r="S311" i="22" s="1"/>
  <c r="T30" i="21" s="1"/>
  <c r="T34" i="21" s="1"/>
  <c r="R313" i="22"/>
  <c r="R311" i="22" s="1"/>
  <c r="S30" i="21" s="1"/>
  <c r="S34" i="21" s="1"/>
  <c r="Q313" i="22"/>
  <c r="Q311" i="22" s="1"/>
  <c r="R30" i="21" s="1"/>
  <c r="R34" i="21" s="1"/>
  <c r="P313" i="22"/>
  <c r="P311" i="22" s="1"/>
  <c r="Q30" i="21" s="1"/>
  <c r="Q34" i="21" s="1"/>
  <c r="O313" i="22"/>
  <c r="O311" i="22" s="1"/>
  <c r="P30" i="21" s="1"/>
  <c r="P34" i="21" s="1"/>
  <c r="N313" i="22"/>
  <c r="N311" i="22" s="1"/>
  <c r="O30" i="21" s="1"/>
  <c r="O34" i="21" s="1"/>
  <c r="M313" i="22"/>
  <c r="M311" i="22" s="1"/>
  <c r="N30" i="21" s="1"/>
  <c r="N34" i="21" s="1"/>
  <c r="L313" i="22"/>
  <c r="L311" i="22" s="1"/>
  <c r="M30" i="21" s="1"/>
  <c r="M34" i="21" s="1"/>
  <c r="K313" i="22"/>
  <c r="K311" i="22" s="1"/>
  <c r="L30" i="21" s="1"/>
  <c r="L34" i="21" s="1"/>
  <c r="J313" i="22"/>
  <c r="J311" i="22" s="1"/>
  <c r="K30" i="21" s="1"/>
  <c r="K34" i="21" s="1"/>
  <c r="I313" i="22"/>
  <c r="I311" i="22" s="1"/>
  <c r="J30" i="21" s="1"/>
  <c r="J34" i="21" s="1"/>
  <c r="H313" i="22"/>
  <c r="H311" i="22" s="1"/>
  <c r="I30" i="21" s="1"/>
  <c r="I34" i="21" s="1"/>
  <c r="G313" i="22"/>
  <c r="G311" i="22" s="1"/>
  <c r="H30" i="21" s="1"/>
  <c r="H34" i="21" s="1"/>
  <c r="F313" i="22"/>
  <c r="F311" i="22" s="1"/>
  <c r="G30" i="21" s="1"/>
  <c r="G34" i="21" s="1"/>
  <c r="E313" i="22"/>
  <c r="E311" i="22" s="1"/>
  <c r="F30" i="21" s="1"/>
  <c r="Y312" i="22"/>
  <c r="W312" i="22"/>
  <c r="W310" i="22" s="1"/>
  <c r="X29" i="21" s="1"/>
  <c r="X33" i="21" s="1"/>
  <c r="V312" i="22"/>
  <c r="V310" i="22" s="1"/>
  <c r="W29" i="21" s="1"/>
  <c r="W33" i="21" s="1"/>
  <c r="U312" i="22"/>
  <c r="U310" i="22" s="1"/>
  <c r="V29" i="21" s="1"/>
  <c r="V33" i="21" s="1"/>
  <c r="T312" i="22"/>
  <c r="T310" i="22" s="1"/>
  <c r="U29" i="21" s="1"/>
  <c r="U33" i="21" s="1"/>
  <c r="S312" i="22"/>
  <c r="S310" i="22" s="1"/>
  <c r="T29" i="21" s="1"/>
  <c r="T33" i="21" s="1"/>
  <c r="R312" i="22"/>
  <c r="R310" i="22" s="1"/>
  <c r="S29" i="21" s="1"/>
  <c r="S33" i="21" s="1"/>
  <c r="Q312" i="22"/>
  <c r="Q310" i="22" s="1"/>
  <c r="R29" i="21" s="1"/>
  <c r="R33" i="21" s="1"/>
  <c r="P312" i="22"/>
  <c r="P310" i="22" s="1"/>
  <c r="Q29" i="21" s="1"/>
  <c r="Q33" i="21" s="1"/>
  <c r="O312" i="22"/>
  <c r="O310" i="22" s="1"/>
  <c r="P29" i="21" s="1"/>
  <c r="P33" i="21" s="1"/>
  <c r="N312" i="22"/>
  <c r="N310" i="22" s="1"/>
  <c r="O29" i="21" s="1"/>
  <c r="O33" i="21" s="1"/>
  <c r="M312" i="22"/>
  <c r="M310" i="22" s="1"/>
  <c r="N29" i="21" s="1"/>
  <c r="N33" i="21" s="1"/>
  <c r="L312" i="22"/>
  <c r="L310" i="22" s="1"/>
  <c r="M29" i="21" s="1"/>
  <c r="M33" i="21" s="1"/>
  <c r="K312" i="22"/>
  <c r="K310" i="22" s="1"/>
  <c r="L29" i="21" s="1"/>
  <c r="L33" i="21" s="1"/>
  <c r="J312" i="22"/>
  <c r="J310" i="22" s="1"/>
  <c r="K29" i="21" s="1"/>
  <c r="K33" i="21" s="1"/>
  <c r="I312" i="22"/>
  <c r="I310" i="22" s="1"/>
  <c r="J29" i="21" s="1"/>
  <c r="J33" i="21" s="1"/>
  <c r="H312" i="22"/>
  <c r="H310" i="22" s="1"/>
  <c r="I29" i="21" s="1"/>
  <c r="I33" i="21" s="1"/>
  <c r="G312" i="22"/>
  <c r="G310" i="22" s="1"/>
  <c r="H29" i="21" s="1"/>
  <c r="H33" i="21" s="1"/>
  <c r="F312" i="22"/>
  <c r="F310" i="22" s="1"/>
  <c r="G29" i="21" s="1"/>
  <c r="G33" i="21" s="1"/>
  <c r="E312" i="22"/>
  <c r="E310" i="22" s="1"/>
  <c r="F29" i="21" s="1"/>
  <c r="Z309" i="22"/>
  <c r="Z308" i="22"/>
  <c r="Z307" i="22"/>
  <c r="Z306" i="22"/>
  <c r="Z305" i="22"/>
  <c r="Z304" i="22"/>
  <c r="Z303" i="22"/>
  <c r="Z302" i="22"/>
  <c r="Z301" i="22"/>
  <c r="Z300" i="22"/>
  <c r="Z299" i="22"/>
  <c r="Z297" i="22"/>
  <c r="Z296" i="22"/>
  <c r="Z295" i="22"/>
  <c r="Z294" i="22"/>
  <c r="Z293" i="22"/>
  <c r="Z292" i="22"/>
  <c r="Z290" i="22"/>
  <c r="Y289" i="22"/>
  <c r="W289" i="22"/>
  <c r="V289" i="22"/>
  <c r="U289" i="22"/>
  <c r="T289" i="22"/>
  <c r="S289" i="22"/>
  <c r="R289" i="22"/>
  <c r="Q289" i="22"/>
  <c r="P289" i="22"/>
  <c r="O289" i="22"/>
  <c r="N289" i="22"/>
  <c r="M289" i="22"/>
  <c r="L289" i="22"/>
  <c r="K289" i="22"/>
  <c r="J289" i="22"/>
  <c r="I289" i="22"/>
  <c r="H289" i="22"/>
  <c r="G289" i="22"/>
  <c r="F289" i="22"/>
  <c r="E289" i="22"/>
  <c r="Y288" i="22"/>
  <c r="W288" i="22"/>
  <c r="V288" i="22"/>
  <c r="U288" i="22"/>
  <c r="T288" i="22"/>
  <c r="S288" i="22"/>
  <c r="R288" i="22"/>
  <c r="Q288" i="22"/>
  <c r="P288" i="22"/>
  <c r="O288" i="22"/>
  <c r="N288" i="22"/>
  <c r="M288" i="22"/>
  <c r="L288" i="22"/>
  <c r="K288" i="22"/>
  <c r="J288" i="22"/>
  <c r="I288" i="22"/>
  <c r="H288" i="22"/>
  <c r="G288" i="22"/>
  <c r="F288" i="22"/>
  <c r="E288" i="22"/>
  <c r="Z287" i="22"/>
  <c r="Z286" i="22"/>
  <c r="Z285" i="22"/>
  <c r="Z284" i="22"/>
  <c r="Z283" i="22"/>
  <c r="Z282" i="22"/>
  <c r="Z281" i="22"/>
  <c r="Z280" i="22"/>
  <c r="Z279" i="22"/>
  <c r="Z278" i="22"/>
  <c r="Z276" i="22"/>
  <c r="Z275" i="22"/>
  <c r="Z274" i="22"/>
  <c r="Z273" i="22"/>
  <c r="Y271" i="22"/>
  <c r="W271" i="22"/>
  <c r="V271" i="22"/>
  <c r="U271" i="22"/>
  <c r="T271" i="22"/>
  <c r="S271" i="22"/>
  <c r="R271" i="22"/>
  <c r="Q271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Y270" i="22"/>
  <c r="W270" i="22"/>
  <c r="V270" i="22"/>
  <c r="U270" i="22"/>
  <c r="T270" i="22"/>
  <c r="S270" i="22"/>
  <c r="R270" i="22"/>
  <c r="Q270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Z269" i="22"/>
  <c r="Z268" i="22"/>
  <c r="Z267" i="22"/>
  <c r="Z266" i="22"/>
  <c r="Z265" i="22"/>
  <c r="Z264" i="22"/>
  <c r="A261" i="22"/>
  <c r="Z258" i="22"/>
  <c r="Z257" i="22"/>
  <c r="Z256" i="22"/>
  <c r="Z255" i="22"/>
  <c r="Z254" i="22"/>
  <c r="Z253" i="22"/>
  <c r="Z252" i="22"/>
  <c r="Z251" i="22"/>
  <c r="Z250" i="22"/>
  <c r="Z249" i="22"/>
  <c r="Z247" i="22"/>
  <c r="Z246" i="22"/>
  <c r="Z245" i="22"/>
  <c r="Z244" i="22"/>
  <c r="Z243" i="22"/>
  <c r="Z242" i="22"/>
  <c r="Z241" i="22"/>
  <c r="Z240" i="22"/>
  <c r="Z239" i="22"/>
  <c r="Z238" i="22"/>
  <c r="Z237" i="22"/>
  <c r="Z236" i="22"/>
  <c r="Z235" i="22"/>
  <c r="Z234" i="22"/>
  <c r="Z233" i="22"/>
  <c r="Z232" i="22"/>
  <c r="Z231" i="22"/>
  <c r="Z230" i="22"/>
  <c r="Z229" i="22"/>
  <c r="Z228" i="22"/>
  <c r="Z227" i="22"/>
  <c r="Z226" i="22"/>
  <c r="Z225" i="22"/>
  <c r="Z224" i="22"/>
  <c r="Z223" i="22"/>
  <c r="Z222" i="22"/>
  <c r="Z221" i="22"/>
  <c r="Z220" i="22"/>
  <c r="Y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E218" i="22"/>
  <c r="Y217" i="22"/>
  <c r="W217" i="22"/>
  <c r="V217" i="22"/>
  <c r="U217" i="22"/>
  <c r="T217" i="22"/>
  <c r="S217" i="22"/>
  <c r="R217" i="22"/>
  <c r="Q217" i="22"/>
  <c r="P217" i="22"/>
  <c r="O217" i="22"/>
  <c r="N217" i="22"/>
  <c r="M217" i="22"/>
  <c r="L217" i="22"/>
  <c r="K217" i="22"/>
  <c r="J217" i="22"/>
  <c r="I217" i="22"/>
  <c r="H217" i="22"/>
  <c r="G217" i="22"/>
  <c r="F217" i="22"/>
  <c r="E217" i="22"/>
  <c r="Z214" i="22"/>
  <c r="Z213" i="22"/>
  <c r="Z212" i="22"/>
  <c r="Z211" i="22"/>
  <c r="Z210" i="22"/>
  <c r="Z209" i="22"/>
  <c r="Z208" i="22"/>
  <c r="Z207" i="22"/>
  <c r="Z206" i="22"/>
  <c r="Z205" i="22"/>
  <c r="Z204" i="22"/>
  <c r="Z203" i="22"/>
  <c r="Z202" i="22"/>
  <c r="Z201" i="22"/>
  <c r="Y200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Y199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A196" i="22"/>
  <c r="Z193" i="22"/>
  <c r="Z192" i="22"/>
  <c r="Z191" i="22"/>
  <c r="Z190" i="22"/>
  <c r="Z188" i="22"/>
  <c r="Z187" i="22"/>
  <c r="Z186" i="22"/>
  <c r="Z185" i="22"/>
  <c r="Z184" i="22"/>
  <c r="Z183" i="22"/>
  <c r="Z182" i="22"/>
  <c r="Z181" i="22"/>
  <c r="Z180" i="22"/>
  <c r="Z179" i="22"/>
  <c r="Z178" i="22"/>
  <c r="Z177" i="22"/>
  <c r="Z176" i="22"/>
  <c r="Z175" i="22"/>
  <c r="Z174" i="22"/>
  <c r="Z173" i="22"/>
  <c r="Z172" i="22"/>
  <c r="Y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Y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G170" i="22"/>
  <c r="F170" i="22"/>
  <c r="E170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Y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Y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J152" i="22"/>
  <c r="I152" i="22"/>
  <c r="H152" i="22"/>
  <c r="G152" i="22"/>
  <c r="F152" i="22"/>
  <c r="E152" i="22"/>
  <c r="Z151" i="22"/>
  <c r="Z150" i="22"/>
  <c r="Z149" i="22"/>
  <c r="Z148" i="22"/>
  <c r="Z147" i="22"/>
  <c r="Z146" i="22"/>
  <c r="Z145" i="22"/>
  <c r="Z144" i="22"/>
  <c r="Z143" i="22"/>
  <c r="Z142" i="22"/>
  <c r="Z141" i="22"/>
  <c r="Z140" i="22"/>
  <c r="Z139" i="22"/>
  <c r="Z138" i="22"/>
  <c r="Z137" i="22"/>
  <c r="Z136" i="22"/>
  <c r="Z135" i="22"/>
  <c r="A131" i="22"/>
  <c r="Z128" i="22"/>
  <c r="Z127" i="22"/>
  <c r="Z126" i="22"/>
  <c r="Z125" i="22"/>
  <c r="Y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Y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Z122" i="22"/>
  <c r="Z121" i="22"/>
  <c r="Z120" i="22"/>
  <c r="Z11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Y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Y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Z79" i="22"/>
  <c r="Z78" i="22"/>
  <c r="Z77" i="22"/>
  <c r="Z76" i="22"/>
  <c r="Z75" i="22"/>
  <c r="Z74" i="22"/>
  <c r="Z73" i="22"/>
  <c r="Z72" i="22"/>
  <c r="Z71" i="22"/>
  <c r="Z70" i="22"/>
  <c r="Z68" i="22"/>
  <c r="Z133" i="22" s="1"/>
  <c r="Z198" i="22" s="1"/>
  <c r="Z263" i="22" s="1"/>
  <c r="Z328" i="22" s="1"/>
  <c r="Z393" i="22" s="1"/>
  <c r="Y68" i="22"/>
  <c r="Z67" i="22"/>
  <c r="Z132" i="22" s="1"/>
  <c r="Z197" i="22" s="1"/>
  <c r="Z262" i="22" s="1"/>
  <c r="Z327" i="22" s="1"/>
  <c r="Z392" i="22" s="1"/>
  <c r="A66" i="22"/>
  <c r="Z63" i="22"/>
  <c r="Z62" i="22"/>
  <c r="Z61" i="22"/>
  <c r="Z60" i="22"/>
  <c r="Y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Y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Y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Y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Z262" i="21"/>
  <c r="Z327" i="21" s="1"/>
  <c r="Z392" i="21" s="1"/>
  <c r="Z132" i="21"/>
  <c r="Z197" i="21" s="1"/>
  <c r="Z67" i="21"/>
  <c r="Y44" i="21"/>
  <c r="Y43" i="21"/>
  <c r="D43" i="21"/>
  <c r="M40" i="21"/>
  <c r="Y38" i="21"/>
  <c r="Y37" i="21"/>
  <c r="D37" i="21"/>
  <c r="Y32" i="21"/>
  <c r="Y31" i="21"/>
  <c r="D31" i="21"/>
  <c r="Y26" i="21"/>
  <c r="Y25" i="21"/>
  <c r="D25" i="21"/>
  <c r="Y20" i="21"/>
  <c r="Y19" i="21"/>
  <c r="D19" i="21"/>
  <c r="Y14" i="21"/>
  <c r="Y13" i="21"/>
  <c r="D13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Q1269" i="20"/>
  <c r="S1269" i="20" s="1"/>
  <c r="Q1268" i="20"/>
  <c r="P1267" i="20"/>
  <c r="O1267" i="20"/>
  <c r="N1267" i="20"/>
  <c r="M1267" i="20"/>
  <c r="L1267" i="20"/>
  <c r="K1267" i="20"/>
  <c r="J1267" i="20"/>
  <c r="I1267" i="20"/>
  <c r="H1267" i="20"/>
  <c r="G1267" i="20"/>
  <c r="F1267" i="20"/>
  <c r="E1267" i="20"/>
  <c r="P1266" i="20"/>
  <c r="O1266" i="20"/>
  <c r="N1266" i="20"/>
  <c r="M1266" i="20"/>
  <c r="L1266" i="20"/>
  <c r="K1266" i="20"/>
  <c r="J1266" i="20"/>
  <c r="I1266" i="20"/>
  <c r="H1266" i="20"/>
  <c r="G1266" i="20"/>
  <c r="F1266" i="20"/>
  <c r="E1266" i="20"/>
  <c r="Q1265" i="20"/>
  <c r="Q1264" i="20"/>
  <c r="Q1263" i="20"/>
  <c r="Q1262" i="20"/>
  <c r="P1261" i="20"/>
  <c r="O1261" i="20"/>
  <c r="N1261" i="20"/>
  <c r="M1261" i="20"/>
  <c r="L1261" i="20"/>
  <c r="K1261" i="20"/>
  <c r="J1261" i="20"/>
  <c r="I1261" i="20"/>
  <c r="H1261" i="20"/>
  <c r="G1261" i="20"/>
  <c r="F1261" i="20"/>
  <c r="E1261" i="20"/>
  <c r="P1260" i="20"/>
  <c r="O1260" i="20"/>
  <c r="N1260" i="20"/>
  <c r="M1260" i="20"/>
  <c r="L1260" i="20"/>
  <c r="K1260" i="20"/>
  <c r="J1260" i="20"/>
  <c r="I1260" i="20"/>
  <c r="H1260" i="20"/>
  <c r="G1260" i="20"/>
  <c r="F1260" i="20"/>
  <c r="E1260" i="20"/>
  <c r="Q1259" i="20"/>
  <c r="Q1258" i="20"/>
  <c r="S1258" i="20" s="1"/>
  <c r="R1257" i="20"/>
  <c r="A1255" i="20"/>
  <c r="Q1254" i="20"/>
  <c r="Q1253" i="20"/>
  <c r="P1252" i="20"/>
  <c r="O1252" i="20"/>
  <c r="N1252" i="20"/>
  <c r="M1252" i="20"/>
  <c r="L1252" i="20"/>
  <c r="K1252" i="20"/>
  <c r="J1252" i="20"/>
  <c r="I1252" i="20"/>
  <c r="H1252" i="20"/>
  <c r="G1252" i="20"/>
  <c r="F1252" i="20"/>
  <c r="E1252" i="20"/>
  <c r="P1251" i="20"/>
  <c r="O1251" i="20"/>
  <c r="N1251" i="20"/>
  <c r="M1251" i="20"/>
  <c r="L1251" i="20"/>
  <c r="K1251" i="20"/>
  <c r="J1251" i="20"/>
  <c r="I1251" i="20"/>
  <c r="H1251" i="20"/>
  <c r="G1251" i="20"/>
  <c r="F1251" i="20"/>
  <c r="E1251" i="20"/>
  <c r="Q1250" i="20"/>
  <c r="Q1249" i="20"/>
  <c r="Q1248" i="20"/>
  <c r="Q1247" i="20"/>
  <c r="P1246" i="20"/>
  <c r="O1246" i="20"/>
  <c r="N1246" i="20"/>
  <c r="M1246" i="20"/>
  <c r="L1246" i="20"/>
  <c r="K1246" i="20"/>
  <c r="J1246" i="20"/>
  <c r="I1246" i="20"/>
  <c r="H1246" i="20"/>
  <c r="G1246" i="20"/>
  <c r="F1246" i="20"/>
  <c r="E1246" i="20"/>
  <c r="P1245" i="20"/>
  <c r="O1245" i="20"/>
  <c r="N1245" i="20"/>
  <c r="M1245" i="20"/>
  <c r="L1245" i="20"/>
  <c r="K1245" i="20"/>
  <c r="J1245" i="20"/>
  <c r="I1245" i="20"/>
  <c r="H1245" i="20"/>
  <c r="G1245" i="20"/>
  <c r="F1245" i="20"/>
  <c r="E1245" i="20"/>
  <c r="Q1244" i="20"/>
  <c r="Q1243" i="20"/>
  <c r="Q1242" i="20"/>
  <c r="Q1241" i="20"/>
  <c r="P1240" i="20"/>
  <c r="O1240" i="20"/>
  <c r="N1240" i="20"/>
  <c r="M1240" i="20"/>
  <c r="L1240" i="20"/>
  <c r="K1240" i="20"/>
  <c r="J1240" i="20"/>
  <c r="I1240" i="20"/>
  <c r="H1240" i="20"/>
  <c r="G1240" i="20"/>
  <c r="F1240" i="20"/>
  <c r="E1240" i="20"/>
  <c r="P1239" i="20"/>
  <c r="O1239" i="20"/>
  <c r="N1239" i="20"/>
  <c r="M1239" i="20"/>
  <c r="L1239" i="20"/>
  <c r="K1239" i="20"/>
  <c r="J1239" i="20"/>
  <c r="I1239" i="20"/>
  <c r="H1239" i="20"/>
  <c r="G1239" i="20"/>
  <c r="F1239" i="20"/>
  <c r="E1239" i="20"/>
  <c r="Q1238" i="20"/>
  <c r="S1238" i="20" s="1"/>
  <c r="Q1237" i="20"/>
  <c r="R1236" i="20"/>
  <c r="P1236" i="20"/>
  <c r="O1236" i="20"/>
  <c r="N1236" i="20"/>
  <c r="M1236" i="20"/>
  <c r="L1236" i="20"/>
  <c r="K1236" i="20"/>
  <c r="J1236" i="20"/>
  <c r="I1236" i="20"/>
  <c r="H1236" i="20"/>
  <c r="G1236" i="20"/>
  <c r="F1236" i="20"/>
  <c r="E1236" i="20"/>
  <c r="R1235" i="20"/>
  <c r="P1235" i="20"/>
  <c r="O1235" i="20"/>
  <c r="N1235" i="20"/>
  <c r="M1235" i="20"/>
  <c r="L1235" i="20"/>
  <c r="K1235" i="20"/>
  <c r="J1235" i="20"/>
  <c r="I1235" i="20"/>
  <c r="H1235" i="20"/>
  <c r="G1235" i="20"/>
  <c r="F1235" i="20"/>
  <c r="E1235" i="20"/>
  <c r="R1234" i="20"/>
  <c r="R1233" i="20"/>
  <c r="R1232" i="20"/>
  <c r="P1232" i="20"/>
  <c r="O1232" i="20"/>
  <c r="N1232" i="20"/>
  <c r="M1232" i="20"/>
  <c r="L1232" i="20"/>
  <c r="K1232" i="20"/>
  <c r="J1232" i="20"/>
  <c r="I1232" i="20"/>
  <c r="H1232" i="20"/>
  <c r="G1232" i="20"/>
  <c r="F1232" i="20"/>
  <c r="E1232" i="20"/>
  <c r="R1231" i="20"/>
  <c r="P1231" i="20"/>
  <c r="O1231" i="20"/>
  <c r="N1231" i="20"/>
  <c r="M1231" i="20"/>
  <c r="L1231" i="20"/>
  <c r="K1231" i="20"/>
  <c r="J1231" i="20"/>
  <c r="I1231" i="20"/>
  <c r="H1231" i="20"/>
  <c r="G1231" i="20"/>
  <c r="F1231" i="20"/>
  <c r="E1231" i="20"/>
  <c r="Q1230" i="20"/>
  <c r="Q1229" i="20"/>
  <c r="P1228" i="20"/>
  <c r="O1228" i="20"/>
  <c r="N1228" i="20"/>
  <c r="M1228" i="20"/>
  <c r="L1228" i="20"/>
  <c r="K1228" i="20"/>
  <c r="J1228" i="20"/>
  <c r="I1228" i="20"/>
  <c r="H1228" i="20"/>
  <c r="G1228" i="20"/>
  <c r="F1228" i="20"/>
  <c r="E1228" i="20"/>
  <c r="P1227" i="20"/>
  <c r="O1227" i="20"/>
  <c r="N1227" i="20"/>
  <c r="M1227" i="20"/>
  <c r="L1227" i="20"/>
  <c r="K1227" i="20"/>
  <c r="J1227" i="20"/>
  <c r="I1227" i="20"/>
  <c r="H1227" i="20"/>
  <c r="G1227" i="20"/>
  <c r="F1227" i="20"/>
  <c r="E1227" i="20"/>
  <c r="Q1226" i="20"/>
  <c r="Q1225" i="20"/>
  <c r="Q1224" i="20"/>
  <c r="Q1223" i="20"/>
  <c r="P1222" i="20"/>
  <c r="O1222" i="20"/>
  <c r="N1222" i="20"/>
  <c r="M1222" i="20"/>
  <c r="L1222" i="20"/>
  <c r="K1222" i="20"/>
  <c r="J1222" i="20"/>
  <c r="I1222" i="20"/>
  <c r="H1222" i="20"/>
  <c r="G1222" i="20"/>
  <c r="F1222" i="20"/>
  <c r="E1222" i="20"/>
  <c r="P1221" i="20"/>
  <c r="O1221" i="20"/>
  <c r="N1221" i="20"/>
  <c r="M1221" i="20"/>
  <c r="L1221" i="20"/>
  <c r="K1221" i="20"/>
  <c r="J1221" i="20"/>
  <c r="I1221" i="20"/>
  <c r="H1221" i="20"/>
  <c r="G1221" i="20"/>
  <c r="F1221" i="20"/>
  <c r="E1221" i="20"/>
  <c r="Q1220" i="20"/>
  <c r="Q1219" i="20"/>
  <c r="Q1218" i="20"/>
  <c r="Q1217" i="20"/>
  <c r="S1217" i="20" s="1"/>
  <c r="P1216" i="20"/>
  <c r="O1216" i="20"/>
  <c r="N1216" i="20"/>
  <c r="M1216" i="20"/>
  <c r="L1216" i="20"/>
  <c r="K1216" i="20"/>
  <c r="J1216" i="20"/>
  <c r="I1216" i="20"/>
  <c r="H1216" i="20"/>
  <c r="G1216" i="20"/>
  <c r="F1216" i="20"/>
  <c r="E1216" i="20"/>
  <c r="P1215" i="20"/>
  <c r="O1215" i="20"/>
  <c r="N1215" i="20"/>
  <c r="M1215" i="20"/>
  <c r="L1215" i="20"/>
  <c r="K1215" i="20"/>
  <c r="J1215" i="20"/>
  <c r="I1215" i="20"/>
  <c r="H1215" i="20"/>
  <c r="G1215" i="20"/>
  <c r="F1215" i="20"/>
  <c r="E1215" i="20"/>
  <c r="Q1214" i="20"/>
  <c r="Q1213" i="20"/>
  <c r="S1213" i="20" s="1"/>
  <c r="Q1212" i="20"/>
  <c r="Q1211" i="20"/>
  <c r="P1210" i="20"/>
  <c r="O1210" i="20"/>
  <c r="N1210" i="20"/>
  <c r="M1210" i="20"/>
  <c r="L1210" i="20"/>
  <c r="K1210" i="20"/>
  <c r="J1210" i="20"/>
  <c r="I1210" i="20"/>
  <c r="H1210" i="20"/>
  <c r="G1210" i="20"/>
  <c r="F1210" i="20"/>
  <c r="E1210" i="20"/>
  <c r="P1209" i="20"/>
  <c r="O1209" i="20"/>
  <c r="N1209" i="20"/>
  <c r="M1209" i="20"/>
  <c r="L1209" i="20"/>
  <c r="K1209" i="20"/>
  <c r="J1209" i="20"/>
  <c r="I1209" i="20"/>
  <c r="H1209" i="20"/>
  <c r="G1209" i="20"/>
  <c r="F1209" i="20"/>
  <c r="E1209" i="20"/>
  <c r="Q1208" i="20"/>
  <c r="Q1207" i="20"/>
  <c r="Q1206" i="20"/>
  <c r="Q1205" i="20"/>
  <c r="P1204" i="20"/>
  <c r="O1204" i="20"/>
  <c r="N1204" i="20"/>
  <c r="M1204" i="20"/>
  <c r="L1204" i="20"/>
  <c r="K1204" i="20"/>
  <c r="J1204" i="20"/>
  <c r="I1204" i="20"/>
  <c r="H1204" i="20"/>
  <c r="G1204" i="20"/>
  <c r="F1204" i="20"/>
  <c r="E1204" i="20"/>
  <c r="P1203" i="20"/>
  <c r="O1203" i="20"/>
  <c r="N1203" i="20"/>
  <c r="M1203" i="20"/>
  <c r="L1203" i="20"/>
  <c r="K1203" i="20"/>
  <c r="J1203" i="20"/>
  <c r="I1203" i="20"/>
  <c r="H1203" i="20"/>
  <c r="G1203" i="20"/>
  <c r="F1203" i="20"/>
  <c r="E1203" i="20"/>
  <c r="Q1202" i="20"/>
  <c r="Q1201" i="20"/>
  <c r="R1200" i="20"/>
  <c r="A1198" i="20"/>
  <c r="Q1197" i="20"/>
  <c r="Q1196" i="20"/>
  <c r="P1195" i="20"/>
  <c r="O1195" i="20"/>
  <c r="N1195" i="20"/>
  <c r="M1195" i="20"/>
  <c r="L1195" i="20"/>
  <c r="K1195" i="20"/>
  <c r="J1195" i="20"/>
  <c r="I1195" i="20"/>
  <c r="H1195" i="20"/>
  <c r="G1195" i="20"/>
  <c r="F1195" i="20"/>
  <c r="E1195" i="20"/>
  <c r="P1194" i="20"/>
  <c r="O1194" i="20"/>
  <c r="N1194" i="20"/>
  <c r="M1194" i="20"/>
  <c r="L1194" i="20"/>
  <c r="K1194" i="20"/>
  <c r="J1194" i="20"/>
  <c r="I1194" i="20"/>
  <c r="H1194" i="20"/>
  <c r="G1194" i="20"/>
  <c r="F1194" i="20"/>
  <c r="E1194" i="20"/>
  <c r="Q1193" i="20"/>
  <c r="Q1192" i="20"/>
  <c r="Q1191" i="20"/>
  <c r="Q1190" i="20"/>
  <c r="S1190" i="20" s="1"/>
  <c r="P1189" i="20"/>
  <c r="O1189" i="20"/>
  <c r="N1189" i="20"/>
  <c r="M1189" i="20"/>
  <c r="L1189" i="20"/>
  <c r="K1189" i="20"/>
  <c r="J1189" i="20"/>
  <c r="I1189" i="20"/>
  <c r="H1189" i="20"/>
  <c r="G1189" i="20"/>
  <c r="F1189" i="20"/>
  <c r="E1189" i="20"/>
  <c r="P1188" i="20"/>
  <c r="O1188" i="20"/>
  <c r="N1188" i="20"/>
  <c r="M1188" i="20"/>
  <c r="L1188" i="20"/>
  <c r="K1188" i="20"/>
  <c r="J1188" i="20"/>
  <c r="I1188" i="20"/>
  <c r="H1188" i="20"/>
  <c r="G1188" i="20"/>
  <c r="F1188" i="20"/>
  <c r="E1188" i="20"/>
  <c r="Q1187" i="20"/>
  <c r="Q1186" i="20"/>
  <c r="Q1185" i="20"/>
  <c r="Q1184" i="20"/>
  <c r="P1183" i="20"/>
  <c r="O1183" i="20"/>
  <c r="N1183" i="20"/>
  <c r="M1183" i="20"/>
  <c r="L1183" i="20"/>
  <c r="K1183" i="20"/>
  <c r="J1183" i="20"/>
  <c r="I1183" i="20"/>
  <c r="H1183" i="20"/>
  <c r="G1183" i="20"/>
  <c r="F1183" i="20"/>
  <c r="E1183" i="20"/>
  <c r="P1182" i="20"/>
  <c r="O1182" i="20"/>
  <c r="N1182" i="20"/>
  <c r="M1182" i="20"/>
  <c r="L1182" i="20"/>
  <c r="K1182" i="20"/>
  <c r="J1182" i="20"/>
  <c r="I1182" i="20"/>
  <c r="H1182" i="20"/>
  <c r="G1182" i="20"/>
  <c r="F1182" i="20"/>
  <c r="E1182" i="20"/>
  <c r="Q1181" i="20"/>
  <c r="Q1180" i="20"/>
  <c r="R1179" i="20"/>
  <c r="P1179" i="20"/>
  <c r="O1179" i="20"/>
  <c r="N1179" i="20"/>
  <c r="M1179" i="20"/>
  <c r="L1179" i="20"/>
  <c r="K1179" i="20"/>
  <c r="J1179" i="20"/>
  <c r="I1179" i="20"/>
  <c r="H1179" i="20"/>
  <c r="G1179" i="20"/>
  <c r="F1179" i="20"/>
  <c r="E1179" i="20"/>
  <c r="R1178" i="20"/>
  <c r="P1178" i="20"/>
  <c r="O1178" i="20"/>
  <c r="N1178" i="20"/>
  <c r="M1178" i="20"/>
  <c r="L1178" i="20"/>
  <c r="K1178" i="20"/>
  <c r="J1178" i="20"/>
  <c r="I1178" i="20"/>
  <c r="H1178" i="20"/>
  <c r="G1178" i="20"/>
  <c r="F1178" i="20"/>
  <c r="E1178" i="20"/>
  <c r="R1177" i="20"/>
  <c r="R1176" i="20"/>
  <c r="R1175" i="20"/>
  <c r="P1175" i="20"/>
  <c r="O1175" i="20"/>
  <c r="N1175" i="20"/>
  <c r="M1175" i="20"/>
  <c r="L1175" i="20"/>
  <c r="K1175" i="20"/>
  <c r="J1175" i="20"/>
  <c r="I1175" i="20"/>
  <c r="H1175" i="20"/>
  <c r="G1175" i="20"/>
  <c r="F1175" i="20"/>
  <c r="E1175" i="20"/>
  <c r="R1174" i="20"/>
  <c r="P1174" i="20"/>
  <c r="O1174" i="20"/>
  <c r="N1174" i="20"/>
  <c r="M1174" i="20"/>
  <c r="L1174" i="20"/>
  <c r="K1174" i="20"/>
  <c r="J1174" i="20"/>
  <c r="I1174" i="20"/>
  <c r="H1174" i="20"/>
  <c r="G1174" i="20"/>
  <c r="F1174" i="20"/>
  <c r="E1174" i="20"/>
  <c r="Q1167" i="20"/>
  <c r="Q1166" i="20"/>
  <c r="P1165" i="20"/>
  <c r="O1165" i="20"/>
  <c r="N1165" i="20"/>
  <c r="M1165" i="20"/>
  <c r="L1165" i="20"/>
  <c r="K1165" i="20"/>
  <c r="J1165" i="20"/>
  <c r="I1165" i="20"/>
  <c r="H1165" i="20"/>
  <c r="G1165" i="20"/>
  <c r="F1165" i="20"/>
  <c r="E1165" i="20"/>
  <c r="P1164" i="20"/>
  <c r="O1164" i="20"/>
  <c r="N1164" i="20"/>
  <c r="M1164" i="20"/>
  <c r="L1164" i="20"/>
  <c r="K1164" i="20"/>
  <c r="J1164" i="20"/>
  <c r="I1164" i="20"/>
  <c r="H1164" i="20"/>
  <c r="G1164" i="20"/>
  <c r="F1164" i="20"/>
  <c r="E1164" i="20"/>
  <c r="Q1163" i="20"/>
  <c r="Q1162" i="20"/>
  <c r="Q1161" i="20"/>
  <c r="Q1160" i="20"/>
  <c r="S1160" i="20" s="1"/>
  <c r="P1159" i="20"/>
  <c r="O1159" i="20"/>
  <c r="N1159" i="20"/>
  <c r="M1159" i="20"/>
  <c r="L1159" i="20"/>
  <c r="K1159" i="20"/>
  <c r="J1159" i="20"/>
  <c r="I1159" i="20"/>
  <c r="H1159" i="20"/>
  <c r="G1159" i="20"/>
  <c r="F1159" i="20"/>
  <c r="E1159" i="20"/>
  <c r="P1158" i="20"/>
  <c r="O1158" i="20"/>
  <c r="N1158" i="20"/>
  <c r="M1158" i="20"/>
  <c r="L1158" i="20"/>
  <c r="K1158" i="20"/>
  <c r="J1158" i="20"/>
  <c r="I1158" i="20"/>
  <c r="H1158" i="20"/>
  <c r="G1158" i="20"/>
  <c r="F1158" i="20"/>
  <c r="E1158" i="20"/>
  <c r="Q1157" i="20"/>
  <c r="Q1156" i="20"/>
  <c r="Q1155" i="20"/>
  <c r="Q1154" i="20"/>
  <c r="S1154" i="20" s="1"/>
  <c r="P1153" i="20"/>
  <c r="O1153" i="20"/>
  <c r="N1153" i="20"/>
  <c r="M1153" i="20"/>
  <c r="L1153" i="20"/>
  <c r="K1153" i="20"/>
  <c r="J1153" i="20"/>
  <c r="I1153" i="20"/>
  <c r="H1153" i="20"/>
  <c r="G1153" i="20"/>
  <c r="F1153" i="20"/>
  <c r="E1153" i="20"/>
  <c r="P1152" i="20"/>
  <c r="O1152" i="20"/>
  <c r="N1152" i="20"/>
  <c r="M1152" i="20"/>
  <c r="L1152" i="20"/>
  <c r="K1152" i="20"/>
  <c r="J1152" i="20"/>
  <c r="I1152" i="20"/>
  <c r="H1152" i="20"/>
  <c r="G1152" i="20"/>
  <c r="F1152" i="20"/>
  <c r="E1152" i="20"/>
  <c r="Q1151" i="20"/>
  <c r="Q1150" i="20"/>
  <c r="Q1149" i="20"/>
  <c r="Q1148" i="20"/>
  <c r="P1147" i="20"/>
  <c r="O1147" i="20"/>
  <c r="N1147" i="20"/>
  <c r="M1147" i="20"/>
  <c r="L1147" i="20"/>
  <c r="K1147" i="20"/>
  <c r="J1147" i="20"/>
  <c r="I1147" i="20"/>
  <c r="H1147" i="20"/>
  <c r="G1147" i="20"/>
  <c r="F1147" i="20"/>
  <c r="E1147" i="20"/>
  <c r="P1146" i="20"/>
  <c r="O1146" i="20"/>
  <c r="N1146" i="20"/>
  <c r="M1146" i="20"/>
  <c r="L1146" i="20"/>
  <c r="K1146" i="20"/>
  <c r="J1146" i="20"/>
  <c r="I1146" i="20"/>
  <c r="H1146" i="20"/>
  <c r="G1146" i="20"/>
  <c r="F1146" i="20"/>
  <c r="E1146" i="20"/>
  <c r="Q1145" i="20"/>
  <c r="Q1144" i="20"/>
  <c r="R1143" i="20"/>
  <c r="A1141" i="20"/>
  <c r="Q1140" i="20"/>
  <c r="Q1139" i="20"/>
  <c r="P1138" i="20"/>
  <c r="O1138" i="20"/>
  <c r="N1138" i="20"/>
  <c r="M1138" i="20"/>
  <c r="L1138" i="20"/>
  <c r="K1138" i="20"/>
  <c r="J1138" i="20"/>
  <c r="I1138" i="20"/>
  <c r="H1138" i="20"/>
  <c r="G1138" i="20"/>
  <c r="F1138" i="20"/>
  <c r="E1138" i="20"/>
  <c r="P1137" i="20"/>
  <c r="O1137" i="20"/>
  <c r="N1137" i="20"/>
  <c r="M1137" i="20"/>
  <c r="L1137" i="20"/>
  <c r="K1137" i="20"/>
  <c r="J1137" i="20"/>
  <c r="I1137" i="20"/>
  <c r="H1137" i="20"/>
  <c r="G1137" i="20"/>
  <c r="F1137" i="20"/>
  <c r="E1137" i="20"/>
  <c r="Q1136" i="20"/>
  <c r="Q1135" i="20"/>
  <c r="Q1134" i="20"/>
  <c r="S1134" i="20" s="1"/>
  <c r="Q1133" i="20"/>
  <c r="P1132" i="20"/>
  <c r="O1132" i="20"/>
  <c r="N1132" i="20"/>
  <c r="M1132" i="20"/>
  <c r="L1132" i="20"/>
  <c r="K1132" i="20"/>
  <c r="J1132" i="20"/>
  <c r="I1132" i="20"/>
  <c r="H1132" i="20"/>
  <c r="G1132" i="20"/>
  <c r="F1132" i="20"/>
  <c r="E1132" i="20"/>
  <c r="P1131" i="20"/>
  <c r="O1131" i="20"/>
  <c r="N1131" i="20"/>
  <c r="M1131" i="20"/>
  <c r="L1131" i="20"/>
  <c r="K1131" i="20"/>
  <c r="J1131" i="20"/>
  <c r="I1131" i="20"/>
  <c r="H1131" i="20"/>
  <c r="G1131" i="20"/>
  <c r="F1131" i="20"/>
  <c r="E1131" i="20"/>
  <c r="Q1130" i="20"/>
  <c r="S1130" i="20" s="1"/>
  <c r="Q1129" i="20"/>
  <c r="Q1128" i="20"/>
  <c r="Q1127" i="20"/>
  <c r="P1126" i="20"/>
  <c r="O1126" i="20"/>
  <c r="N1126" i="20"/>
  <c r="M1126" i="20"/>
  <c r="L1126" i="20"/>
  <c r="K1126" i="20"/>
  <c r="P1125" i="20"/>
  <c r="O1125" i="20"/>
  <c r="N1125" i="20"/>
  <c r="M1125" i="20"/>
  <c r="L1125" i="20"/>
  <c r="K1125" i="20"/>
  <c r="Q1124" i="20"/>
  <c r="Q1123" i="20"/>
  <c r="S1123" i="20" s="1"/>
  <c r="Q1122" i="20"/>
  <c r="Q1121" i="20"/>
  <c r="P1120" i="20"/>
  <c r="O1120" i="20"/>
  <c r="N1120" i="20"/>
  <c r="M1120" i="20"/>
  <c r="L1120" i="20"/>
  <c r="K1120" i="20"/>
  <c r="J1120" i="20"/>
  <c r="I1120" i="20"/>
  <c r="H1120" i="20"/>
  <c r="G1120" i="20"/>
  <c r="F1120" i="20"/>
  <c r="E1120" i="20"/>
  <c r="P1119" i="20"/>
  <c r="O1119" i="20"/>
  <c r="N1119" i="20"/>
  <c r="M1119" i="20"/>
  <c r="L1119" i="20"/>
  <c r="K1119" i="20"/>
  <c r="J1119" i="20"/>
  <c r="I1119" i="20"/>
  <c r="H1119" i="20"/>
  <c r="G1119" i="20"/>
  <c r="F1119" i="20"/>
  <c r="E1119" i="20"/>
  <c r="Q1118" i="20"/>
  <c r="Q1117" i="20"/>
  <c r="Q1116" i="20"/>
  <c r="Q1115" i="20"/>
  <c r="P1114" i="20"/>
  <c r="O1114" i="20"/>
  <c r="N1114" i="20"/>
  <c r="M1114" i="20"/>
  <c r="L1114" i="20"/>
  <c r="K1114" i="20"/>
  <c r="J1114" i="20"/>
  <c r="I1114" i="20"/>
  <c r="H1114" i="20"/>
  <c r="G1114" i="20"/>
  <c r="F1114" i="20"/>
  <c r="E1114" i="20"/>
  <c r="P1113" i="20"/>
  <c r="O1113" i="20"/>
  <c r="N1113" i="20"/>
  <c r="M1113" i="20"/>
  <c r="L1113" i="20"/>
  <c r="K1113" i="20"/>
  <c r="J1113" i="20"/>
  <c r="I1113" i="20"/>
  <c r="H1113" i="20"/>
  <c r="G1113" i="20"/>
  <c r="F1113" i="20"/>
  <c r="E1113" i="20"/>
  <c r="Q1112" i="20"/>
  <c r="Q1111" i="20"/>
  <c r="Q1110" i="20"/>
  <c r="S1110" i="20" s="1"/>
  <c r="Q1109" i="20"/>
  <c r="P1108" i="20"/>
  <c r="O1108" i="20"/>
  <c r="N1108" i="20"/>
  <c r="M1108" i="20"/>
  <c r="L1108" i="20"/>
  <c r="K1108" i="20"/>
  <c r="J1108" i="20"/>
  <c r="I1108" i="20"/>
  <c r="H1108" i="20"/>
  <c r="G1108" i="20"/>
  <c r="F1108" i="20"/>
  <c r="E1108" i="20"/>
  <c r="P1107" i="20"/>
  <c r="O1107" i="20"/>
  <c r="N1107" i="20"/>
  <c r="M1107" i="20"/>
  <c r="L1107" i="20"/>
  <c r="K1107" i="20"/>
  <c r="J1107" i="20"/>
  <c r="I1107" i="20"/>
  <c r="H1107" i="20"/>
  <c r="G1107" i="20"/>
  <c r="F1107" i="20"/>
  <c r="E1107" i="20"/>
  <c r="Q1106" i="20"/>
  <c r="Q1105" i="20"/>
  <c r="Q1104" i="20"/>
  <c r="Q1103" i="20"/>
  <c r="S1103" i="20" s="1"/>
  <c r="P1102" i="20"/>
  <c r="O1102" i="20"/>
  <c r="N1102" i="20"/>
  <c r="M1102" i="20"/>
  <c r="L1102" i="20"/>
  <c r="K1102" i="20"/>
  <c r="J1102" i="20"/>
  <c r="I1102" i="20"/>
  <c r="H1102" i="20"/>
  <c r="G1102" i="20"/>
  <c r="F1102" i="20"/>
  <c r="E1102" i="20"/>
  <c r="P1101" i="20"/>
  <c r="O1101" i="20"/>
  <c r="N1101" i="20"/>
  <c r="M1101" i="20"/>
  <c r="L1101" i="20"/>
  <c r="K1101" i="20"/>
  <c r="J1101" i="20"/>
  <c r="I1101" i="20"/>
  <c r="H1101" i="20"/>
  <c r="G1101" i="20"/>
  <c r="F1101" i="20"/>
  <c r="E1101" i="20"/>
  <c r="Q1100" i="20"/>
  <c r="Q1099" i="20"/>
  <c r="Q1098" i="20"/>
  <c r="Q1097" i="20"/>
  <c r="P1096" i="20"/>
  <c r="O1096" i="20"/>
  <c r="N1096" i="20"/>
  <c r="M1096" i="20"/>
  <c r="L1096" i="20"/>
  <c r="K1096" i="20"/>
  <c r="J1096" i="20"/>
  <c r="I1096" i="20"/>
  <c r="H1096" i="20"/>
  <c r="G1096" i="20"/>
  <c r="F1096" i="20"/>
  <c r="E1096" i="20"/>
  <c r="P1095" i="20"/>
  <c r="O1095" i="20"/>
  <c r="N1095" i="20"/>
  <c r="M1095" i="20"/>
  <c r="L1095" i="20"/>
  <c r="K1095" i="20"/>
  <c r="J1095" i="20"/>
  <c r="I1095" i="20"/>
  <c r="H1095" i="20"/>
  <c r="G1095" i="20"/>
  <c r="F1095" i="20"/>
  <c r="E1095" i="20"/>
  <c r="Q1094" i="20"/>
  <c r="Q1093" i="20"/>
  <c r="Q1092" i="20"/>
  <c r="S1092" i="20" s="1"/>
  <c r="Q1091" i="20"/>
  <c r="P1090" i="20"/>
  <c r="O1090" i="20"/>
  <c r="N1090" i="20"/>
  <c r="M1090" i="20"/>
  <c r="L1090" i="20"/>
  <c r="K1090" i="20"/>
  <c r="J1090" i="20"/>
  <c r="I1090" i="20"/>
  <c r="H1090" i="20"/>
  <c r="G1090" i="20"/>
  <c r="F1090" i="20"/>
  <c r="E1090" i="20"/>
  <c r="P1089" i="20"/>
  <c r="O1089" i="20"/>
  <c r="N1089" i="20"/>
  <c r="M1089" i="20"/>
  <c r="L1089" i="20"/>
  <c r="K1089" i="20"/>
  <c r="J1089" i="20"/>
  <c r="I1089" i="20"/>
  <c r="H1089" i="20"/>
  <c r="G1089" i="20"/>
  <c r="F1089" i="20"/>
  <c r="E1089" i="20"/>
  <c r="Q1088" i="20"/>
  <c r="S1088" i="20" s="1"/>
  <c r="Q1087" i="20"/>
  <c r="R1086" i="20"/>
  <c r="A1084" i="20"/>
  <c r="Q1083" i="20"/>
  <c r="S1083" i="20" s="1"/>
  <c r="Q1082" i="20"/>
  <c r="P1081" i="20"/>
  <c r="O1081" i="20"/>
  <c r="N1081" i="20"/>
  <c r="M1081" i="20"/>
  <c r="L1081" i="20"/>
  <c r="K1081" i="20"/>
  <c r="J1081" i="20"/>
  <c r="I1081" i="20"/>
  <c r="H1081" i="20"/>
  <c r="G1081" i="20"/>
  <c r="F1081" i="20"/>
  <c r="E1081" i="20"/>
  <c r="P1080" i="20"/>
  <c r="O1080" i="20"/>
  <c r="N1080" i="20"/>
  <c r="M1080" i="20"/>
  <c r="L1080" i="20"/>
  <c r="K1080" i="20"/>
  <c r="J1080" i="20"/>
  <c r="I1080" i="20"/>
  <c r="H1080" i="20"/>
  <c r="G1080" i="20"/>
  <c r="F1080" i="20"/>
  <c r="E1080" i="20"/>
  <c r="Q1079" i="20"/>
  <c r="Q1078" i="20"/>
  <c r="Q1077" i="20"/>
  <c r="S1077" i="20" s="1"/>
  <c r="Q1076" i="20"/>
  <c r="P1075" i="20"/>
  <c r="O1075" i="20"/>
  <c r="N1075" i="20"/>
  <c r="M1075" i="20"/>
  <c r="L1075" i="20"/>
  <c r="K1075" i="20"/>
  <c r="J1075" i="20"/>
  <c r="I1075" i="20"/>
  <c r="H1075" i="20"/>
  <c r="G1075" i="20"/>
  <c r="F1075" i="20"/>
  <c r="E1075" i="20"/>
  <c r="P1074" i="20"/>
  <c r="O1074" i="20"/>
  <c r="N1074" i="20"/>
  <c r="M1074" i="20"/>
  <c r="L1074" i="20"/>
  <c r="K1074" i="20"/>
  <c r="J1074" i="20"/>
  <c r="I1074" i="20"/>
  <c r="H1074" i="20"/>
  <c r="G1074" i="20"/>
  <c r="F1074" i="20"/>
  <c r="E1074" i="20"/>
  <c r="Q1073" i="20"/>
  <c r="S1073" i="20" s="1"/>
  <c r="Q1072" i="20"/>
  <c r="Q1071" i="20"/>
  <c r="Q1070" i="20"/>
  <c r="P1069" i="20"/>
  <c r="O1069" i="20"/>
  <c r="N1069" i="20"/>
  <c r="M1069" i="20"/>
  <c r="L1069" i="20"/>
  <c r="K1069" i="20"/>
  <c r="J1069" i="20"/>
  <c r="I1069" i="20"/>
  <c r="H1069" i="20"/>
  <c r="G1069" i="20"/>
  <c r="F1069" i="20"/>
  <c r="E1069" i="20"/>
  <c r="P1068" i="20"/>
  <c r="O1068" i="20"/>
  <c r="N1068" i="20"/>
  <c r="M1068" i="20"/>
  <c r="L1068" i="20"/>
  <c r="K1068" i="20"/>
  <c r="J1068" i="20"/>
  <c r="I1068" i="20"/>
  <c r="H1068" i="20"/>
  <c r="G1068" i="20"/>
  <c r="F1068" i="20"/>
  <c r="E1068" i="20"/>
  <c r="Q1067" i="20"/>
  <c r="Q1066" i="20"/>
  <c r="Q1065" i="20"/>
  <c r="S1065" i="20" s="1"/>
  <c r="Q1064" i="20"/>
  <c r="P1063" i="20"/>
  <c r="O1063" i="20"/>
  <c r="N1063" i="20"/>
  <c r="M1063" i="20"/>
  <c r="L1063" i="20"/>
  <c r="K1063" i="20"/>
  <c r="J1063" i="20"/>
  <c r="I1063" i="20"/>
  <c r="H1063" i="20"/>
  <c r="G1063" i="20"/>
  <c r="F1063" i="20"/>
  <c r="E1063" i="20"/>
  <c r="P1062" i="20"/>
  <c r="O1062" i="20"/>
  <c r="N1062" i="20"/>
  <c r="M1062" i="20"/>
  <c r="L1062" i="20"/>
  <c r="K1062" i="20"/>
  <c r="J1062" i="20"/>
  <c r="I1062" i="20"/>
  <c r="H1062" i="20"/>
  <c r="G1062" i="20"/>
  <c r="F1062" i="20"/>
  <c r="E1062" i="20"/>
  <c r="Q1061" i="20"/>
  <c r="S1061" i="20" s="1"/>
  <c r="Q1060" i="20"/>
  <c r="Q1059" i="20"/>
  <c r="Q1058" i="20"/>
  <c r="P1057" i="20"/>
  <c r="O1057" i="20"/>
  <c r="N1057" i="20"/>
  <c r="M1057" i="20"/>
  <c r="L1057" i="20"/>
  <c r="K1057" i="20"/>
  <c r="J1057" i="20"/>
  <c r="I1057" i="20"/>
  <c r="H1057" i="20"/>
  <c r="G1057" i="20"/>
  <c r="F1057" i="20"/>
  <c r="E1057" i="20"/>
  <c r="P1056" i="20"/>
  <c r="O1056" i="20"/>
  <c r="N1056" i="20"/>
  <c r="M1056" i="20"/>
  <c r="L1056" i="20"/>
  <c r="K1056" i="20"/>
  <c r="J1056" i="20"/>
  <c r="I1056" i="20"/>
  <c r="H1056" i="20"/>
  <c r="G1056" i="20"/>
  <c r="F1056" i="20"/>
  <c r="E1056" i="20"/>
  <c r="Q1055" i="20"/>
  <c r="Q1054" i="20"/>
  <c r="Q1053" i="20"/>
  <c r="S1053" i="20" s="1"/>
  <c r="Q1052" i="20"/>
  <c r="P1051" i="20"/>
  <c r="O1051" i="20"/>
  <c r="N1051" i="20"/>
  <c r="M1051" i="20"/>
  <c r="L1051" i="20"/>
  <c r="K1051" i="20"/>
  <c r="J1051" i="20"/>
  <c r="I1051" i="20"/>
  <c r="H1051" i="20"/>
  <c r="G1051" i="20"/>
  <c r="F1051" i="20"/>
  <c r="E1051" i="20"/>
  <c r="P1050" i="20"/>
  <c r="O1050" i="20"/>
  <c r="N1050" i="20"/>
  <c r="M1050" i="20"/>
  <c r="L1050" i="20"/>
  <c r="K1050" i="20"/>
  <c r="J1050" i="20"/>
  <c r="I1050" i="20"/>
  <c r="H1050" i="20"/>
  <c r="G1050" i="20"/>
  <c r="F1050" i="20"/>
  <c r="E1050" i="20"/>
  <c r="Q1049" i="20"/>
  <c r="S1049" i="20" s="1"/>
  <c r="Q1048" i="20"/>
  <c r="R1047" i="20"/>
  <c r="R1041" i="20" s="1"/>
  <c r="P1047" i="20"/>
  <c r="P1041" i="20" s="1"/>
  <c r="O1047" i="20"/>
  <c r="O1041" i="20" s="1"/>
  <c r="N1047" i="20"/>
  <c r="N1041" i="20" s="1"/>
  <c r="M1047" i="20"/>
  <c r="M1041" i="20" s="1"/>
  <c r="L1047" i="20"/>
  <c r="L1041" i="20" s="1"/>
  <c r="K1047" i="20"/>
  <c r="K1041" i="20" s="1"/>
  <c r="J1047" i="20"/>
  <c r="J1041" i="20" s="1"/>
  <c r="H39" i="19" s="1"/>
  <c r="I1047" i="20"/>
  <c r="I1041" i="20" s="1"/>
  <c r="G39" i="19" s="1"/>
  <c r="H1047" i="20"/>
  <c r="H1041" i="20" s="1"/>
  <c r="F39" i="19" s="1"/>
  <c r="G1047" i="20"/>
  <c r="G1041" i="20" s="1"/>
  <c r="E39" i="19" s="1"/>
  <c r="F1047" i="20"/>
  <c r="F1041" i="20" s="1"/>
  <c r="D39" i="19" s="1"/>
  <c r="E1047" i="20"/>
  <c r="E1041" i="20" s="1"/>
  <c r="C39" i="19" s="1"/>
  <c r="R1046" i="20"/>
  <c r="P1046" i="20"/>
  <c r="P1040" i="20" s="1"/>
  <c r="O1046" i="20"/>
  <c r="O1040" i="20" s="1"/>
  <c r="N1046" i="20"/>
  <c r="N1040" i="20" s="1"/>
  <c r="M1046" i="20"/>
  <c r="M1040" i="20" s="1"/>
  <c r="L1046" i="20"/>
  <c r="L1040" i="20" s="1"/>
  <c r="K1046" i="20"/>
  <c r="K1040" i="20" s="1"/>
  <c r="J1046" i="20"/>
  <c r="J1040" i="20" s="1"/>
  <c r="H38" i="19" s="1"/>
  <c r="I1046" i="20"/>
  <c r="I1040" i="20" s="1"/>
  <c r="G38" i="19" s="1"/>
  <c r="H1046" i="20"/>
  <c r="H1040" i="20" s="1"/>
  <c r="F38" i="19" s="1"/>
  <c r="G1046" i="20"/>
  <c r="G1040" i="20" s="1"/>
  <c r="E38" i="19" s="1"/>
  <c r="F1046" i="20"/>
  <c r="F1040" i="20" s="1"/>
  <c r="D38" i="19" s="1"/>
  <c r="E1046" i="20"/>
  <c r="E1040" i="20" s="1"/>
  <c r="C38" i="19" s="1"/>
  <c r="R1045" i="20"/>
  <c r="R1044" i="20"/>
  <c r="R1043" i="20"/>
  <c r="R1037" i="20" s="1"/>
  <c r="P35" i="19" s="1"/>
  <c r="P1043" i="20"/>
  <c r="P1037" i="20" s="1"/>
  <c r="O1043" i="20"/>
  <c r="O1037" i="20" s="1"/>
  <c r="N1043" i="20"/>
  <c r="N1037" i="20" s="1"/>
  <c r="M1043" i="20"/>
  <c r="M1037" i="20" s="1"/>
  <c r="L1043" i="20"/>
  <c r="L1037" i="20" s="1"/>
  <c r="K1043" i="20"/>
  <c r="K1037" i="20" s="1"/>
  <c r="J1043" i="20"/>
  <c r="J1037" i="20" s="1"/>
  <c r="H35" i="19" s="1"/>
  <c r="I1043" i="20"/>
  <c r="I1037" i="20" s="1"/>
  <c r="G35" i="19" s="1"/>
  <c r="H1043" i="20"/>
  <c r="H1037" i="20" s="1"/>
  <c r="F35" i="19" s="1"/>
  <c r="G1043" i="20"/>
  <c r="G1037" i="20" s="1"/>
  <c r="E35" i="19" s="1"/>
  <c r="F1043" i="20"/>
  <c r="F1037" i="20" s="1"/>
  <c r="D35" i="19" s="1"/>
  <c r="E1043" i="20"/>
  <c r="E1037" i="20" s="1"/>
  <c r="C35" i="19" s="1"/>
  <c r="R1042" i="20"/>
  <c r="R1036" i="20" s="1"/>
  <c r="P1042" i="20"/>
  <c r="P1036" i="20" s="1"/>
  <c r="O1042" i="20"/>
  <c r="O1036" i="20" s="1"/>
  <c r="N1042" i="20"/>
  <c r="N1036" i="20" s="1"/>
  <c r="M1042" i="20"/>
  <c r="M1036" i="20" s="1"/>
  <c r="L1042" i="20"/>
  <c r="L1036" i="20" s="1"/>
  <c r="K1042" i="20"/>
  <c r="K1036" i="20" s="1"/>
  <c r="J1042" i="20"/>
  <c r="J1036" i="20" s="1"/>
  <c r="H34" i="19" s="1"/>
  <c r="I1042" i="20"/>
  <c r="I1036" i="20" s="1"/>
  <c r="G34" i="19" s="1"/>
  <c r="H1042" i="20"/>
  <c r="H1036" i="20" s="1"/>
  <c r="F34" i="19" s="1"/>
  <c r="G1042" i="20"/>
  <c r="G1036" i="20" s="1"/>
  <c r="E34" i="19" s="1"/>
  <c r="F1042" i="20"/>
  <c r="F1036" i="20" s="1"/>
  <c r="D34" i="19" s="1"/>
  <c r="E1042" i="20"/>
  <c r="E1036" i="20" s="1"/>
  <c r="C34" i="19" s="1"/>
  <c r="Q1035" i="20"/>
  <c r="Q1034" i="20"/>
  <c r="P1033" i="20"/>
  <c r="O1033" i="20"/>
  <c r="N1033" i="20"/>
  <c r="M1033" i="20"/>
  <c r="L1033" i="20"/>
  <c r="K1033" i="20"/>
  <c r="J1033" i="20"/>
  <c r="I1033" i="20"/>
  <c r="H1033" i="20"/>
  <c r="G1033" i="20"/>
  <c r="F1033" i="20"/>
  <c r="E1033" i="20"/>
  <c r="P1032" i="20"/>
  <c r="O1032" i="20"/>
  <c r="N1032" i="20"/>
  <c r="M1032" i="20"/>
  <c r="L1032" i="20"/>
  <c r="K1032" i="20"/>
  <c r="J1032" i="20"/>
  <c r="I1032" i="20"/>
  <c r="H1032" i="20"/>
  <c r="G1032" i="20"/>
  <c r="F1032" i="20"/>
  <c r="E1032" i="20"/>
  <c r="Q1031" i="20"/>
  <c r="Q1030" i="20"/>
  <c r="R1029" i="20"/>
  <c r="A1027" i="20"/>
  <c r="Q1026" i="20"/>
  <c r="S1026" i="20" s="1"/>
  <c r="Q1025" i="20"/>
  <c r="P1024" i="20"/>
  <c r="O1024" i="20"/>
  <c r="N1024" i="20"/>
  <c r="M1024" i="20"/>
  <c r="L1024" i="20"/>
  <c r="K1024" i="20"/>
  <c r="J1024" i="20"/>
  <c r="I1024" i="20"/>
  <c r="H1024" i="20"/>
  <c r="G1024" i="20"/>
  <c r="F1024" i="20"/>
  <c r="E1024" i="20"/>
  <c r="P1023" i="20"/>
  <c r="O1023" i="20"/>
  <c r="N1023" i="20"/>
  <c r="M1023" i="20"/>
  <c r="L1023" i="20"/>
  <c r="K1023" i="20"/>
  <c r="J1023" i="20"/>
  <c r="I1023" i="20"/>
  <c r="H1023" i="20"/>
  <c r="G1023" i="20"/>
  <c r="F1023" i="20"/>
  <c r="E1023" i="20"/>
  <c r="Q1022" i="20"/>
  <c r="S1022" i="20" s="1"/>
  <c r="Q1021" i="20"/>
  <c r="Q1020" i="20"/>
  <c r="Q1019" i="20"/>
  <c r="P1018" i="20"/>
  <c r="O1018" i="20"/>
  <c r="N1018" i="20"/>
  <c r="M1018" i="20"/>
  <c r="L1018" i="20"/>
  <c r="K1018" i="20"/>
  <c r="J1018" i="20"/>
  <c r="I1018" i="20"/>
  <c r="H1018" i="20"/>
  <c r="G1018" i="20"/>
  <c r="F1018" i="20"/>
  <c r="E1018" i="20"/>
  <c r="P1017" i="20"/>
  <c r="O1017" i="20"/>
  <c r="N1017" i="20"/>
  <c r="M1017" i="20"/>
  <c r="L1017" i="20"/>
  <c r="K1017" i="20"/>
  <c r="J1017" i="20"/>
  <c r="I1017" i="20"/>
  <c r="H1017" i="20"/>
  <c r="G1017" i="20"/>
  <c r="F1017" i="20"/>
  <c r="E1017" i="20"/>
  <c r="Q1016" i="20"/>
  <c r="Q1015" i="20"/>
  <c r="Q1014" i="20"/>
  <c r="S1014" i="20" s="1"/>
  <c r="Q1013" i="20"/>
  <c r="P1012" i="20"/>
  <c r="O1012" i="20"/>
  <c r="N1012" i="20"/>
  <c r="M1012" i="20"/>
  <c r="L1012" i="20"/>
  <c r="K1012" i="20"/>
  <c r="J1012" i="20"/>
  <c r="I1012" i="20"/>
  <c r="H1012" i="20"/>
  <c r="G1012" i="20"/>
  <c r="F1012" i="20"/>
  <c r="E1012" i="20"/>
  <c r="P1011" i="20"/>
  <c r="O1011" i="20"/>
  <c r="N1011" i="20"/>
  <c r="M1011" i="20"/>
  <c r="L1011" i="20"/>
  <c r="K1011" i="20"/>
  <c r="J1011" i="20"/>
  <c r="I1011" i="20"/>
  <c r="H1011" i="20"/>
  <c r="G1011" i="20"/>
  <c r="F1011" i="20"/>
  <c r="E1011" i="20"/>
  <c r="Q1010" i="20"/>
  <c r="S1010" i="20" s="1"/>
  <c r="Q1009" i="20"/>
  <c r="Q1008" i="20"/>
  <c r="S1008" i="20" s="1"/>
  <c r="Q1007" i="20"/>
  <c r="P1006" i="20"/>
  <c r="O1006" i="20"/>
  <c r="N1006" i="20"/>
  <c r="M1006" i="20"/>
  <c r="L1006" i="20"/>
  <c r="K1006" i="20"/>
  <c r="J1006" i="20"/>
  <c r="I1006" i="20"/>
  <c r="H1006" i="20"/>
  <c r="G1006" i="20"/>
  <c r="F1006" i="20"/>
  <c r="E1006" i="20"/>
  <c r="P1005" i="20"/>
  <c r="O1005" i="20"/>
  <c r="N1005" i="20"/>
  <c r="M1005" i="20"/>
  <c r="L1005" i="20"/>
  <c r="K1005" i="20"/>
  <c r="J1005" i="20"/>
  <c r="I1005" i="20"/>
  <c r="H1005" i="20"/>
  <c r="G1005" i="20"/>
  <c r="F1005" i="20"/>
  <c r="E1005" i="20"/>
  <c r="Q1004" i="20"/>
  <c r="Q1003" i="20"/>
  <c r="Q1002" i="20"/>
  <c r="S1002" i="20" s="1"/>
  <c r="Q1001" i="20"/>
  <c r="P1000" i="20"/>
  <c r="O1000" i="20"/>
  <c r="N1000" i="20"/>
  <c r="M1000" i="20"/>
  <c r="L1000" i="20"/>
  <c r="K1000" i="20"/>
  <c r="J1000" i="20"/>
  <c r="I1000" i="20"/>
  <c r="H1000" i="20"/>
  <c r="G1000" i="20"/>
  <c r="F1000" i="20"/>
  <c r="E1000" i="20"/>
  <c r="P999" i="20"/>
  <c r="O999" i="20"/>
  <c r="N999" i="20"/>
  <c r="M999" i="20"/>
  <c r="L999" i="20"/>
  <c r="K999" i="20"/>
  <c r="J999" i="20"/>
  <c r="I999" i="20"/>
  <c r="H999" i="20"/>
  <c r="G999" i="20"/>
  <c r="F999" i="20"/>
  <c r="E999" i="20"/>
  <c r="Q998" i="20"/>
  <c r="S998" i="20" s="1"/>
  <c r="Q997" i="20"/>
  <c r="Q996" i="20"/>
  <c r="Q995" i="20"/>
  <c r="P994" i="20"/>
  <c r="O994" i="20"/>
  <c r="N994" i="20"/>
  <c r="M994" i="20"/>
  <c r="L994" i="20"/>
  <c r="K994" i="20"/>
  <c r="J994" i="20"/>
  <c r="I994" i="20"/>
  <c r="H994" i="20"/>
  <c r="G994" i="20"/>
  <c r="F994" i="20"/>
  <c r="E994" i="20"/>
  <c r="P993" i="20"/>
  <c r="O993" i="20"/>
  <c r="N993" i="20"/>
  <c r="M993" i="20"/>
  <c r="L993" i="20"/>
  <c r="K993" i="20"/>
  <c r="J993" i="20"/>
  <c r="I993" i="20"/>
  <c r="H993" i="20"/>
  <c r="G993" i="20"/>
  <c r="F993" i="20"/>
  <c r="E993" i="20"/>
  <c r="Q992" i="20"/>
  <c r="Q991" i="20"/>
  <c r="Q990" i="20"/>
  <c r="S990" i="20" s="1"/>
  <c r="Q989" i="20"/>
  <c r="P988" i="20"/>
  <c r="O988" i="20"/>
  <c r="N988" i="20"/>
  <c r="M988" i="20"/>
  <c r="L988" i="20"/>
  <c r="K988" i="20"/>
  <c r="J988" i="20"/>
  <c r="I988" i="20"/>
  <c r="H988" i="20"/>
  <c r="G988" i="20"/>
  <c r="F988" i="20"/>
  <c r="E988" i="20"/>
  <c r="P987" i="20"/>
  <c r="O987" i="20"/>
  <c r="N987" i="20"/>
  <c r="M987" i="20"/>
  <c r="L987" i="20"/>
  <c r="K987" i="20"/>
  <c r="J987" i="20"/>
  <c r="I987" i="20"/>
  <c r="H987" i="20"/>
  <c r="G987" i="20"/>
  <c r="F987" i="20"/>
  <c r="E987" i="20"/>
  <c r="Q986" i="20"/>
  <c r="S986" i="20" s="1"/>
  <c r="Q985" i="20"/>
  <c r="Q984" i="20"/>
  <c r="Q983" i="20"/>
  <c r="P982" i="20"/>
  <c r="O982" i="20"/>
  <c r="N982" i="20"/>
  <c r="M982" i="20"/>
  <c r="L982" i="20"/>
  <c r="K982" i="20"/>
  <c r="J982" i="20"/>
  <c r="I982" i="20"/>
  <c r="H982" i="20"/>
  <c r="G982" i="20"/>
  <c r="F982" i="20"/>
  <c r="E982" i="20"/>
  <c r="P981" i="20"/>
  <c r="O981" i="20"/>
  <c r="N981" i="20"/>
  <c r="M981" i="20"/>
  <c r="L981" i="20"/>
  <c r="K981" i="20"/>
  <c r="J981" i="20"/>
  <c r="I981" i="20"/>
  <c r="H981" i="20"/>
  <c r="G981" i="20"/>
  <c r="F981" i="20"/>
  <c r="E981" i="20"/>
  <c r="Q980" i="20"/>
  <c r="S980" i="20" s="1"/>
  <c r="Q979" i="20"/>
  <c r="Q978" i="20"/>
  <c r="S978" i="20" s="1"/>
  <c r="Q977" i="20"/>
  <c r="P976" i="20"/>
  <c r="O976" i="20"/>
  <c r="N976" i="20"/>
  <c r="M976" i="20"/>
  <c r="L976" i="20"/>
  <c r="K976" i="20"/>
  <c r="J976" i="20"/>
  <c r="I976" i="20"/>
  <c r="H976" i="20"/>
  <c r="G976" i="20"/>
  <c r="F976" i="20"/>
  <c r="E976" i="20"/>
  <c r="P975" i="20"/>
  <c r="O975" i="20"/>
  <c r="N975" i="20"/>
  <c r="M975" i="20"/>
  <c r="L975" i="20"/>
  <c r="K975" i="20"/>
  <c r="J975" i="20"/>
  <c r="I975" i="20"/>
  <c r="H975" i="20"/>
  <c r="G975" i="20"/>
  <c r="F975" i="20"/>
  <c r="E975" i="20"/>
  <c r="Q974" i="20"/>
  <c r="S974" i="20" s="1"/>
  <c r="Q973" i="20"/>
  <c r="R972" i="20"/>
  <c r="A970" i="20"/>
  <c r="Q969" i="20"/>
  <c r="Q968" i="20"/>
  <c r="P967" i="20"/>
  <c r="O967" i="20"/>
  <c r="N967" i="20"/>
  <c r="M967" i="20"/>
  <c r="L967" i="20"/>
  <c r="K967" i="20"/>
  <c r="J967" i="20"/>
  <c r="I967" i="20"/>
  <c r="H967" i="20"/>
  <c r="G967" i="20"/>
  <c r="F967" i="20"/>
  <c r="E967" i="20"/>
  <c r="P966" i="20"/>
  <c r="O966" i="20"/>
  <c r="N966" i="20"/>
  <c r="M966" i="20"/>
  <c r="L966" i="20"/>
  <c r="K966" i="20"/>
  <c r="J966" i="20"/>
  <c r="I966" i="20"/>
  <c r="H966" i="20"/>
  <c r="G966" i="20"/>
  <c r="F966" i="20"/>
  <c r="E966" i="20"/>
  <c r="Q965" i="20"/>
  <c r="Q964" i="20"/>
  <c r="Q963" i="20"/>
  <c r="S963" i="20" s="1"/>
  <c r="Q962" i="20"/>
  <c r="P961" i="20"/>
  <c r="O961" i="20"/>
  <c r="N961" i="20"/>
  <c r="M961" i="20"/>
  <c r="L961" i="20"/>
  <c r="K961" i="20"/>
  <c r="J961" i="20"/>
  <c r="I961" i="20"/>
  <c r="H961" i="20"/>
  <c r="G961" i="20"/>
  <c r="F961" i="20"/>
  <c r="E961" i="20"/>
  <c r="P960" i="20"/>
  <c r="O960" i="20"/>
  <c r="N960" i="20"/>
  <c r="M960" i="20"/>
  <c r="L960" i="20"/>
  <c r="K960" i="20"/>
  <c r="J960" i="20"/>
  <c r="I960" i="20"/>
  <c r="H960" i="20"/>
  <c r="G960" i="20"/>
  <c r="F960" i="20"/>
  <c r="E960" i="20"/>
  <c r="Q959" i="20"/>
  <c r="S959" i="20" s="1"/>
  <c r="Q958" i="20"/>
  <c r="Q957" i="20"/>
  <c r="Q956" i="20"/>
  <c r="P955" i="20"/>
  <c r="O955" i="20"/>
  <c r="N955" i="20"/>
  <c r="M955" i="20"/>
  <c r="L955" i="20"/>
  <c r="K955" i="20"/>
  <c r="J955" i="20"/>
  <c r="I955" i="20"/>
  <c r="H955" i="20"/>
  <c r="G955" i="20"/>
  <c r="F955" i="20"/>
  <c r="E955" i="20"/>
  <c r="P954" i="20"/>
  <c r="O954" i="20"/>
  <c r="N954" i="20"/>
  <c r="M954" i="20"/>
  <c r="L954" i="20"/>
  <c r="K954" i="20"/>
  <c r="J954" i="20"/>
  <c r="I954" i="20"/>
  <c r="H954" i="20"/>
  <c r="G954" i="20"/>
  <c r="F954" i="20"/>
  <c r="E954" i="20"/>
  <c r="Q953" i="20"/>
  <c r="S953" i="20" s="1"/>
  <c r="Q952" i="20"/>
  <c r="Q951" i="20"/>
  <c r="S951" i="20" s="1"/>
  <c r="Q950" i="20"/>
  <c r="P949" i="20"/>
  <c r="O949" i="20"/>
  <c r="N949" i="20"/>
  <c r="M949" i="20"/>
  <c r="L949" i="20"/>
  <c r="K949" i="20"/>
  <c r="J949" i="20"/>
  <c r="I949" i="20"/>
  <c r="H949" i="20"/>
  <c r="G949" i="20"/>
  <c r="F949" i="20"/>
  <c r="E949" i="20"/>
  <c r="P948" i="20"/>
  <c r="O948" i="20"/>
  <c r="N948" i="20"/>
  <c r="M948" i="20"/>
  <c r="L948" i="20"/>
  <c r="K948" i="20"/>
  <c r="J948" i="20"/>
  <c r="I948" i="20"/>
  <c r="H948" i="20"/>
  <c r="G948" i="20"/>
  <c r="F948" i="20"/>
  <c r="E948" i="20"/>
  <c r="Q947" i="20"/>
  <c r="S947" i="20" s="1"/>
  <c r="Q946" i="20"/>
  <c r="Q945" i="20"/>
  <c r="Q944" i="20"/>
  <c r="P943" i="20"/>
  <c r="O943" i="20"/>
  <c r="N943" i="20"/>
  <c r="M943" i="20"/>
  <c r="L943" i="20"/>
  <c r="K943" i="20"/>
  <c r="J943" i="20"/>
  <c r="I943" i="20"/>
  <c r="H943" i="20"/>
  <c r="G943" i="20"/>
  <c r="F943" i="20"/>
  <c r="E943" i="20"/>
  <c r="P942" i="20"/>
  <c r="O942" i="20"/>
  <c r="N942" i="20"/>
  <c r="M942" i="20"/>
  <c r="L942" i="20"/>
  <c r="K942" i="20"/>
  <c r="J942" i="20"/>
  <c r="I942" i="20"/>
  <c r="H942" i="20"/>
  <c r="G942" i="20"/>
  <c r="F942" i="20"/>
  <c r="E942" i="20"/>
  <c r="Q941" i="20"/>
  <c r="Q940" i="20"/>
  <c r="Q939" i="20"/>
  <c r="S939" i="20" s="1"/>
  <c r="Q938" i="20"/>
  <c r="P937" i="20"/>
  <c r="O937" i="20"/>
  <c r="N937" i="20"/>
  <c r="M937" i="20"/>
  <c r="L937" i="20"/>
  <c r="K937" i="20"/>
  <c r="J937" i="20"/>
  <c r="I937" i="20"/>
  <c r="H937" i="20"/>
  <c r="G937" i="20"/>
  <c r="F937" i="20"/>
  <c r="E937" i="20"/>
  <c r="P936" i="20"/>
  <c r="O936" i="20"/>
  <c r="N936" i="20"/>
  <c r="M936" i="20"/>
  <c r="L936" i="20"/>
  <c r="K936" i="20"/>
  <c r="J936" i="20"/>
  <c r="I936" i="20"/>
  <c r="H936" i="20"/>
  <c r="G936" i="20"/>
  <c r="F936" i="20"/>
  <c r="E936" i="20"/>
  <c r="Q935" i="20"/>
  <c r="S935" i="20" s="1"/>
  <c r="Q934" i="20"/>
  <c r="S933" i="20"/>
  <c r="S932" i="20"/>
  <c r="P931" i="20"/>
  <c r="O931" i="20"/>
  <c r="N931" i="20"/>
  <c r="M931" i="20"/>
  <c r="L931" i="20"/>
  <c r="K931" i="20"/>
  <c r="J931" i="20"/>
  <c r="P930" i="20"/>
  <c r="O930" i="20"/>
  <c r="N930" i="20"/>
  <c r="M930" i="20"/>
  <c r="L930" i="20"/>
  <c r="K930" i="20"/>
  <c r="J930" i="20"/>
  <c r="S929" i="20"/>
  <c r="S928" i="20"/>
  <c r="Q927" i="20"/>
  <c r="S927" i="20" s="1"/>
  <c r="Q926" i="20"/>
  <c r="P925" i="20"/>
  <c r="O925" i="20"/>
  <c r="N925" i="20"/>
  <c r="M925" i="20"/>
  <c r="L925" i="20"/>
  <c r="K925" i="20"/>
  <c r="J925" i="20"/>
  <c r="I925" i="20"/>
  <c r="H925" i="20"/>
  <c r="G925" i="20"/>
  <c r="F925" i="20"/>
  <c r="E925" i="20"/>
  <c r="P924" i="20"/>
  <c r="O924" i="20"/>
  <c r="N924" i="20"/>
  <c r="M924" i="20"/>
  <c r="L924" i="20"/>
  <c r="K924" i="20"/>
  <c r="J924" i="20"/>
  <c r="I924" i="20"/>
  <c r="H924" i="20"/>
  <c r="G924" i="20"/>
  <c r="F924" i="20"/>
  <c r="E924" i="20"/>
  <c r="Q923" i="20"/>
  <c r="S923" i="20" s="1"/>
  <c r="Q922" i="20"/>
  <c r="R921" i="20"/>
  <c r="P921" i="20"/>
  <c r="P912" i="20" s="1"/>
  <c r="O921" i="20"/>
  <c r="O912" i="20" s="1"/>
  <c r="N921" i="20"/>
  <c r="N912" i="20" s="1"/>
  <c r="M921" i="20"/>
  <c r="M912" i="20" s="1"/>
  <c r="L921" i="20"/>
  <c r="L912" i="20" s="1"/>
  <c r="K921" i="20"/>
  <c r="K912" i="20" s="1"/>
  <c r="J921" i="20"/>
  <c r="J912" i="20" s="1"/>
  <c r="H33" i="19" s="1"/>
  <c r="I921" i="20"/>
  <c r="I912" i="20" s="1"/>
  <c r="G33" i="19" s="1"/>
  <c r="H921" i="20"/>
  <c r="H912" i="20" s="1"/>
  <c r="F33" i="19" s="1"/>
  <c r="G921" i="20"/>
  <c r="G912" i="20" s="1"/>
  <c r="E33" i="19" s="1"/>
  <c r="F921" i="20"/>
  <c r="F912" i="20" s="1"/>
  <c r="D33" i="19" s="1"/>
  <c r="E921" i="20"/>
  <c r="E912" i="20" s="1"/>
  <c r="C33" i="19" s="1"/>
  <c r="R920" i="20"/>
  <c r="P920" i="20"/>
  <c r="P911" i="20" s="1"/>
  <c r="O920" i="20"/>
  <c r="O911" i="20" s="1"/>
  <c r="N920" i="20"/>
  <c r="N911" i="20" s="1"/>
  <c r="M920" i="20"/>
  <c r="M911" i="20" s="1"/>
  <c r="L920" i="20"/>
  <c r="L911" i="20" s="1"/>
  <c r="K920" i="20"/>
  <c r="K911" i="20" s="1"/>
  <c r="J920" i="20"/>
  <c r="J911" i="20" s="1"/>
  <c r="H32" i="19" s="1"/>
  <c r="I920" i="20"/>
  <c r="I911" i="20" s="1"/>
  <c r="G32" i="19" s="1"/>
  <c r="H920" i="20"/>
  <c r="H911" i="20" s="1"/>
  <c r="F32" i="19" s="1"/>
  <c r="G920" i="20"/>
  <c r="G911" i="20" s="1"/>
  <c r="E32" i="19" s="1"/>
  <c r="F920" i="20"/>
  <c r="F911" i="20" s="1"/>
  <c r="D32" i="19" s="1"/>
  <c r="E920" i="20"/>
  <c r="E911" i="20" s="1"/>
  <c r="C32" i="19" s="1"/>
  <c r="R919" i="20"/>
  <c r="R918" i="20"/>
  <c r="R909" i="20" s="1"/>
  <c r="P30" i="19" s="1"/>
  <c r="R917" i="20"/>
  <c r="P917" i="20"/>
  <c r="P908" i="20" s="1"/>
  <c r="O917" i="20"/>
  <c r="O908" i="20" s="1"/>
  <c r="N917" i="20"/>
  <c r="N908" i="20" s="1"/>
  <c r="M917" i="20"/>
  <c r="M908" i="20" s="1"/>
  <c r="L917" i="20"/>
  <c r="L908" i="20" s="1"/>
  <c r="K917" i="20"/>
  <c r="K908" i="20" s="1"/>
  <c r="J917" i="20"/>
  <c r="J908" i="20" s="1"/>
  <c r="H29" i="19" s="1"/>
  <c r="I917" i="20"/>
  <c r="I908" i="20" s="1"/>
  <c r="G29" i="19" s="1"/>
  <c r="H917" i="20"/>
  <c r="H908" i="20" s="1"/>
  <c r="F29" i="19" s="1"/>
  <c r="G917" i="20"/>
  <c r="G908" i="20" s="1"/>
  <c r="E29" i="19" s="1"/>
  <c r="F917" i="20"/>
  <c r="F908" i="20" s="1"/>
  <c r="D29" i="19" s="1"/>
  <c r="E917" i="20"/>
  <c r="E908" i="20" s="1"/>
  <c r="C29" i="19" s="1"/>
  <c r="R916" i="20"/>
  <c r="R907" i="20" s="1"/>
  <c r="P916" i="20"/>
  <c r="P907" i="20" s="1"/>
  <c r="O916" i="20"/>
  <c r="O907" i="20" s="1"/>
  <c r="N916" i="20"/>
  <c r="N907" i="20" s="1"/>
  <c r="M916" i="20"/>
  <c r="M907" i="20" s="1"/>
  <c r="L916" i="20"/>
  <c r="L907" i="20" s="1"/>
  <c r="K916" i="20"/>
  <c r="K907" i="20" s="1"/>
  <c r="J916" i="20"/>
  <c r="J907" i="20" s="1"/>
  <c r="H28" i="19" s="1"/>
  <c r="I916" i="20"/>
  <c r="I907" i="20" s="1"/>
  <c r="G28" i="19" s="1"/>
  <c r="H916" i="20"/>
  <c r="H907" i="20" s="1"/>
  <c r="F28" i="19" s="1"/>
  <c r="G916" i="20"/>
  <c r="G907" i="20" s="1"/>
  <c r="E28" i="19" s="1"/>
  <c r="F916" i="20"/>
  <c r="F907" i="20" s="1"/>
  <c r="D28" i="19" s="1"/>
  <c r="E916" i="20"/>
  <c r="E907" i="20" s="1"/>
  <c r="C28" i="19" s="1"/>
  <c r="R915" i="20"/>
  <c r="A913" i="20"/>
  <c r="Q906" i="20"/>
  <c r="Q905" i="20"/>
  <c r="P904" i="20"/>
  <c r="O904" i="20"/>
  <c r="N904" i="20"/>
  <c r="M904" i="20"/>
  <c r="L904" i="20"/>
  <c r="K904" i="20"/>
  <c r="J904" i="20"/>
  <c r="I904" i="20"/>
  <c r="H904" i="20"/>
  <c r="G904" i="20"/>
  <c r="F904" i="20"/>
  <c r="E904" i="20"/>
  <c r="P903" i="20"/>
  <c r="O903" i="20"/>
  <c r="N903" i="20"/>
  <c r="M903" i="20"/>
  <c r="L903" i="20"/>
  <c r="K903" i="20"/>
  <c r="J903" i="20"/>
  <c r="I903" i="20"/>
  <c r="H903" i="20"/>
  <c r="G903" i="20"/>
  <c r="F903" i="20"/>
  <c r="E903" i="20"/>
  <c r="Q902" i="20"/>
  <c r="Q901" i="20"/>
  <c r="Q900" i="20"/>
  <c r="S900" i="20" s="1"/>
  <c r="Q899" i="20"/>
  <c r="P898" i="20"/>
  <c r="O898" i="20"/>
  <c r="N898" i="20"/>
  <c r="M898" i="20"/>
  <c r="L898" i="20"/>
  <c r="K898" i="20"/>
  <c r="J898" i="20"/>
  <c r="I898" i="20"/>
  <c r="H898" i="20"/>
  <c r="G898" i="20"/>
  <c r="F898" i="20"/>
  <c r="E898" i="20"/>
  <c r="P897" i="20"/>
  <c r="O897" i="20"/>
  <c r="N897" i="20"/>
  <c r="M897" i="20"/>
  <c r="L897" i="20"/>
  <c r="K897" i="20"/>
  <c r="J897" i="20"/>
  <c r="I897" i="20"/>
  <c r="H897" i="20"/>
  <c r="G897" i="20"/>
  <c r="F897" i="20"/>
  <c r="E897" i="20"/>
  <c r="Q896" i="20"/>
  <c r="S896" i="20" s="1"/>
  <c r="Q895" i="20"/>
  <c r="Q894" i="20"/>
  <c r="Q893" i="20"/>
  <c r="P892" i="20"/>
  <c r="O892" i="20"/>
  <c r="N892" i="20"/>
  <c r="M892" i="20"/>
  <c r="L892" i="20"/>
  <c r="K892" i="20"/>
  <c r="J892" i="20"/>
  <c r="I892" i="20"/>
  <c r="H892" i="20"/>
  <c r="G892" i="20"/>
  <c r="F892" i="20"/>
  <c r="E892" i="20"/>
  <c r="P891" i="20"/>
  <c r="O891" i="20"/>
  <c r="N891" i="20"/>
  <c r="M891" i="20"/>
  <c r="L891" i="20"/>
  <c r="K891" i="20"/>
  <c r="J891" i="20"/>
  <c r="I891" i="20"/>
  <c r="H891" i="20"/>
  <c r="G891" i="20"/>
  <c r="F891" i="20"/>
  <c r="E891" i="20"/>
  <c r="Q890" i="20"/>
  <c r="S890" i="20" s="1"/>
  <c r="Q889" i="20"/>
  <c r="Q888" i="20"/>
  <c r="S888" i="20" s="1"/>
  <c r="Q887" i="20"/>
  <c r="P886" i="20"/>
  <c r="O886" i="20"/>
  <c r="N886" i="20"/>
  <c r="M886" i="20"/>
  <c r="L886" i="20"/>
  <c r="K886" i="20"/>
  <c r="J886" i="20"/>
  <c r="I886" i="20"/>
  <c r="H886" i="20"/>
  <c r="G886" i="20"/>
  <c r="F886" i="20"/>
  <c r="E886" i="20"/>
  <c r="P885" i="20"/>
  <c r="O885" i="20"/>
  <c r="N885" i="20"/>
  <c r="M885" i="20"/>
  <c r="L885" i="20"/>
  <c r="K885" i="20"/>
  <c r="J885" i="20"/>
  <c r="I885" i="20"/>
  <c r="H885" i="20"/>
  <c r="G885" i="20"/>
  <c r="F885" i="20"/>
  <c r="E885" i="20"/>
  <c r="Q884" i="20"/>
  <c r="S884" i="20" s="1"/>
  <c r="Q883" i="20"/>
  <c r="Q882" i="20"/>
  <c r="Q881" i="20"/>
  <c r="P880" i="20"/>
  <c r="O880" i="20"/>
  <c r="N880" i="20"/>
  <c r="M880" i="20"/>
  <c r="L880" i="20"/>
  <c r="K880" i="20"/>
  <c r="J880" i="20"/>
  <c r="I880" i="20"/>
  <c r="H880" i="20"/>
  <c r="G880" i="20"/>
  <c r="F880" i="20"/>
  <c r="E880" i="20"/>
  <c r="P879" i="20"/>
  <c r="O879" i="20"/>
  <c r="N879" i="20"/>
  <c r="M879" i="20"/>
  <c r="L879" i="20"/>
  <c r="K879" i="20"/>
  <c r="J879" i="20"/>
  <c r="I879" i="20"/>
  <c r="H879" i="20"/>
  <c r="G879" i="20"/>
  <c r="F879" i="20"/>
  <c r="E879" i="20"/>
  <c r="Q878" i="20"/>
  <c r="Q877" i="20"/>
  <c r="Q876" i="20"/>
  <c r="S876" i="20" s="1"/>
  <c r="Q875" i="20"/>
  <c r="P874" i="20"/>
  <c r="O874" i="20"/>
  <c r="N874" i="20"/>
  <c r="M874" i="20"/>
  <c r="L874" i="20"/>
  <c r="K874" i="20"/>
  <c r="J874" i="20"/>
  <c r="I874" i="20"/>
  <c r="H874" i="20"/>
  <c r="G874" i="20"/>
  <c r="F874" i="20"/>
  <c r="E874" i="20"/>
  <c r="P873" i="20"/>
  <c r="O873" i="20"/>
  <c r="N873" i="20"/>
  <c r="M873" i="20"/>
  <c r="L873" i="20"/>
  <c r="K873" i="20"/>
  <c r="J873" i="20"/>
  <c r="I873" i="20"/>
  <c r="H873" i="20"/>
  <c r="G873" i="20"/>
  <c r="F873" i="20"/>
  <c r="E873" i="20"/>
  <c r="Q872" i="20"/>
  <c r="S872" i="20" s="1"/>
  <c r="Q871" i="20"/>
  <c r="Q870" i="20"/>
  <c r="S870" i="20" s="1"/>
  <c r="Q869" i="20"/>
  <c r="P868" i="20"/>
  <c r="O868" i="20"/>
  <c r="N868" i="20"/>
  <c r="M868" i="20"/>
  <c r="L868" i="20"/>
  <c r="K868" i="20"/>
  <c r="J868" i="20"/>
  <c r="I868" i="20"/>
  <c r="H868" i="20"/>
  <c r="G868" i="20"/>
  <c r="F868" i="20"/>
  <c r="E868" i="20"/>
  <c r="P867" i="20"/>
  <c r="O867" i="20"/>
  <c r="N867" i="20"/>
  <c r="M867" i="20"/>
  <c r="L867" i="20"/>
  <c r="K867" i="20"/>
  <c r="J867" i="20"/>
  <c r="I867" i="20"/>
  <c r="H867" i="20"/>
  <c r="G867" i="20"/>
  <c r="F867" i="20"/>
  <c r="E867" i="20"/>
  <c r="Q866" i="20"/>
  <c r="Q865" i="20"/>
  <c r="Q864" i="20"/>
  <c r="S864" i="20" s="1"/>
  <c r="Q863" i="20"/>
  <c r="P862" i="20"/>
  <c r="O862" i="20"/>
  <c r="N862" i="20"/>
  <c r="M862" i="20"/>
  <c r="L862" i="20"/>
  <c r="K862" i="20"/>
  <c r="J862" i="20"/>
  <c r="I862" i="20"/>
  <c r="H862" i="20"/>
  <c r="G862" i="20"/>
  <c r="F862" i="20"/>
  <c r="E862" i="20"/>
  <c r="P861" i="20"/>
  <c r="O861" i="20"/>
  <c r="N861" i="20"/>
  <c r="M861" i="20"/>
  <c r="L861" i="20"/>
  <c r="K861" i="20"/>
  <c r="J861" i="20"/>
  <c r="I861" i="20"/>
  <c r="H861" i="20"/>
  <c r="G861" i="20"/>
  <c r="F861" i="20"/>
  <c r="E861" i="20"/>
  <c r="Q860" i="20"/>
  <c r="S860" i="20" s="1"/>
  <c r="Q859" i="20"/>
  <c r="R858" i="20"/>
  <c r="A856" i="20"/>
  <c r="Q855" i="20"/>
  <c r="Q854" i="20"/>
  <c r="P853" i="20"/>
  <c r="O853" i="20"/>
  <c r="N853" i="20"/>
  <c r="M853" i="20"/>
  <c r="L853" i="20"/>
  <c r="K853" i="20"/>
  <c r="J853" i="20"/>
  <c r="I853" i="20"/>
  <c r="H853" i="20"/>
  <c r="G853" i="20"/>
  <c r="F853" i="20"/>
  <c r="E853" i="20"/>
  <c r="P852" i="20"/>
  <c r="O852" i="20"/>
  <c r="N852" i="20"/>
  <c r="M852" i="20"/>
  <c r="L852" i="20"/>
  <c r="K852" i="20"/>
  <c r="J852" i="20"/>
  <c r="I852" i="20"/>
  <c r="H852" i="20"/>
  <c r="G852" i="20"/>
  <c r="F852" i="20"/>
  <c r="E852" i="20"/>
  <c r="Q851" i="20"/>
  <c r="Q850" i="20"/>
  <c r="Q849" i="20"/>
  <c r="S849" i="20" s="1"/>
  <c r="Q848" i="20"/>
  <c r="P847" i="20"/>
  <c r="O847" i="20"/>
  <c r="N847" i="20"/>
  <c r="M847" i="20"/>
  <c r="L847" i="20"/>
  <c r="K847" i="20"/>
  <c r="J847" i="20"/>
  <c r="I847" i="20"/>
  <c r="H847" i="20"/>
  <c r="G847" i="20"/>
  <c r="F847" i="20"/>
  <c r="E847" i="20"/>
  <c r="P846" i="20"/>
  <c r="O846" i="20"/>
  <c r="N846" i="20"/>
  <c r="M846" i="20"/>
  <c r="L846" i="20"/>
  <c r="K846" i="20"/>
  <c r="J846" i="20"/>
  <c r="I846" i="20"/>
  <c r="H846" i="20"/>
  <c r="G846" i="20"/>
  <c r="F846" i="20"/>
  <c r="E846" i="20"/>
  <c r="Q845" i="20"/>
  <c r="S845" i="20" s="1"/>
  <c r="Q844" i="20"/>
  <c r="R843" i="20"/>
  <c r="P843" i="20"/>
  <c r="O843" i="20"/>
  <c r="N843" i="20"/>
  <c r="M843" i="20"/>
  <c r="L843" i="20"/>
  <c r="K843" i="20"/>
  <c r="J843" i="20"/>
  <c r="I843" i="20"/>
  <c r="H843" i="20"/>
  <c r="G843" i="20"/>
  <c r="F843" i="20"/>
  <c r="E843" i="20"/>
  <c r="R842" i="20"/>
  <c r="P842" i="20"/>
  <c r="O842" i="20"/>
  <c r="N842" i="20"/>
  <c r="M842" i="20"/>
  <c r="L842" i="20"/>
  <c r="K842" i="20"/>
  <c r="J842" i="20"/>
  <c r="I842" i="20"/>
  <c r="H842" i="20"/>
  <c r="G842" i="20"/>
  <c r="F842" i="20"/>
  <c r="E842" i="20"/>
  <c r="R841" i="20"/>
  <c r="R840" i="20"/>
  <c r="R839" i="20"/>
  <c r="P839" i="20"/>
  <c r="O839" i="20"/>
  <c r="N839" i="20"/>
  <c r="M839" i="20"/>
  <c r="L839" i="20"/>
  <c r="K839" i="20"/>
  <c r="J839" i="20"/>
  <c r="I839" i="20"/>
  <c r="H839" i="20"/>
  <c r="G839" i="20"/>
  <c r="F839" i="20"/>
  <c r="E839" i="20"/>
  <c r="R838" i="20"/>
  <c r="P838" i="20"/>
  <c r="O838" i="20"/>
  <c r="N838" i="20"/>
  <c r="M838" i="20"/>
  <c r="L838" i="20"/>
  <c r="K838" i="20"/>
  <c r="J838" i="20"/>
  <c r="I838" i="20"/>
  <c r="H838" i="20"/>
  <c r="G838" i="20"/>
  <c r="F838" i="20"/>
  <c r="E838" i="20"/>
  <c r="Q837" i="20"/>
  <c r="S837" i="20" s="1"/>
  <c r="Q836" i="20"/>
  <c r="P835" i="20"/>
  <c r="O835" i="20"/>
  <c r="N835" i="20"/>
  <c r="M835" i="20"/>
  <c r="L835" i="20"/>
  <c r="K835" i="20"/>
  <c r="J835" i="20"/>
  <c r="I835" i="20"/>
  <c r="H835" i="20"/>
  <c r="G835" i="20"/>
  <c r="F835" i="20"/>
  <c r="E835" i="20"/>
  <c r="P834" i="20"/>
  <c r="O834" i="20"/>
  <c r="N834" i="20"/>
  <c r="M834" i="20"/>
  <c r="L834" i="20"/>
  <c r="K834" i="20"/>
  <c r="J834" i="20"/>
  <c r="I834" i="20"/>
  <c r="H834" i="20"/>
  <c r="G834" i="20"/>
  <c r="F834" i="20"/>
  <c r="E834" i="20"/>
  <c r="Q833" i="20"/>
  <c r="Q832" i="20"/>
  <c r="Q831" i="20"/>
  <c r="S831" i="20" s="1"/>
  <c r="Q830" i="20"/>
  <c r="P829" i="20"/>
  <c r="O829" i="20"/>
  <c r="N829" i="20"/>
  <c r="M829" i="20"/>
  <c r="L829" i="20"/>
  <c r="K829" i="20"/>
  <c r="J829" i="20"/>
  <c r="I829" i="20"/>
  <c r="H829" i="20"/>
  <c r="G829" i="20"/>
  <c r="F829" i="20"/>
  <c r="E829" i="20"/>
  <c r="P828" i="20"/>
  <c r="O828" i="20"/>
  <c r="N828" i="20"/>
  <c r="M828" i="20"/>
  <c r="L828" i="20"/>
  <c r="K828" i="20"/>
  <c r="J828" i="20"/>
  <c r="I828" i="20"/>
  <c r="H828" i="20"/>
  <c r="G828" i="20"/>
  <c r="F828" i="20"/>
  <c r="E828" i="20"/>
  <c r="Q827" i="20"/>
  <c r="S827" i="20" s="1"/>
  <c r="Q826" i="20"/>
  <c r="Q825" i="20"/>
  <c r="Q824" i="20"/>
  <c r="P823" i="20"/>
  <c r="O823" i="20"/>
  <c r="N823" i="20"/>
  <c r="M823" i="20"/>
  <c r="L823" i="20"/>
  <c r="K823" i="20"/>
  <c r="J823" i="20"/>
  <c r="I823" i="20"/>
  <c r="H823" i="20"/>
  <c r="G823" i="20"/>
  <c r="F823" i="20"/>
  <c r="E823" i="20"/>
  <c r="P822" i="20"/>
  <c r="O822" i="20"/>
  <c r="N822" i="20"/>
  <c r="M822" i="20"/>
  <c r="L822" i="20"/>
  <c r="K822" i="20"/>
  <c r="J822" i="20"/>
  <c r="I822" i="20"/>
  <c r="H822" i="20"/>
  <c r="G822" i="20"/>
  <c r="F822" i="20"/>
  <c r="E822" i="20"/>
  <c r="Q821" i="20"/>
  <c r="Q820" i="20"/>
  <c r="Q819" i="20"/>
  <c r="S819" i="20" s="1"/>
  <c r="Q818" i="20"/>
  <c r="P817" i="20"/>
  <c r="O817" i="20"/>
  <c r="N817" i="20"/>
  <c r="M817" i="20"/>
  <c r="L817" i="20"/>
  <c r="K817" i="20"/>
  <c r="J817" i="20"/>
  <c r="I817" i="20"/>
  <c r="H817" i="20"/>
  <c r="G817" i="20"/>
  <c r="F817" i="20"/>
  <c r="E817" i="20"/>
  <c r="P816" i="20"/>
  <c r="O816" i="20"/>
  <c r="N816" i="20"/>
  <c r="M816" i="20"/>
  <c r="L816" i="20"/>
  <c r="K816" i="20"/>
  <c r="J816" i="20"/>
  <c r="I816" i="20"/>
  <c r="H816" i="20"/>
  <c r="G816" i="20"/>
  <c r="F816" i="20"/>
  <c r="E816" i="20"/>
  <c r="Q815" i="20"/>
  <c r="S815" i="20" s="1"/>
  <c r="Q814" i="20"/>
  <c r="Q813" i="20"/>
  <c r="Q812" i="20"/>
  <c r="P811" i="20"/>
  <c r="O811" i="20"/>
  <c r="N811" i="20"/>
  <c r="M811" i="20"/>
  <c r="L811" i="20"/>
  <c r="K811" i="20"/>
  <c r="J811" i="20"/>
  <c r="I811" i="20"/>
  <c r="H811" i="20"/>
  <c r="G811" i="20"/>
  <c r="F811" i="20"/>
  <c r="E811" i="20"/>
  <c r="P810" i="20"/>
  <c r="O810" i="20"/>
  <c r="N810" i="20"/>
  <c r="M810" i="20"/>
  <c r="L810" i="20"/>
  <c r="K810" i="20"/>
  <c r="J810" i="20"/>
  <c r="I810" i="20"/>
  <c r="H810" i="20"/>
  <c r="G810" i="20"/>
  <c r="F810" i="20"/>
  <c r="E810" i="20"/>
  <c r="Q809" i="20"/>
  <c r="S809" i="20" s="1"/>
  <c r="Q808" i="20"/>
  <c r="Q807" i="20"/>
  <c r="S807" i="20" s="1"/>
  <c r="Q806" i="20"/>
  <c r="P805" i="20"/>
  <c r="O805" i="20"/>
  <c r="N805" i="20"/>
  <c r="M805" i="20"/>
  <c r="L805" i="20"/>
  <c r="K805" i="20"/>
  <c r="J805" i="20"/>
  <c r="I805" i="20"/>
  <c r="H805" i="20"/>
  <c r="G805" i="20"/>
  <c r="F805" i="20"/>
  <c r="E805" i="20"/>
  <c r="P804" i="20"/>
  <c r="O804" i="20"/>
  <c r="N804" i="20"/>
  <c r="M804" i="20"/>
  <c r="L804" i="20"/>
  <c r="K804" i="20"/>
  <c r="J804" i="20"/>
  <c r="I804" i="20"/>
  <c r="H804" i="20"/>
  <c r="G804" i="20"/>
  <c r="F804" i="20"/>
  <c r="E804" i="20"/>
  <c r="Q803" i="20"/>
  <c r="S803" i="20" s="1"/>
  <c r="Q802" i="20"/>
  <c r="R801" i="20"/>
  <c r="A799" i="20"/>
  <c r="Q798" i="20"/>
  <c r="Q797" i="20"/>
  <c r="P796" i="20"/>
  <c r="O796" i="20"/>
  <c r="N796" i="20"/>
  <c r="M796" i="20"/>
  <c r="L796" i="20"/>
  <c r="K796" i="20"/>
  <c r="J796" i="20"/>
  <c r="I796" i="20"/>
  <c r="H796" i="20"/>
  <c r="G796" i="20"/>
  <c r="F796" i="20"/>
  <c r="E796" i="20"/>
  <c r="P795" i="20"/>
  <c r="O795" i="20"/>
  <c r="N795" i="20"/>
  <c r="M795" i="20"/>
  <c r="L795" i="20"/>
  <c r="K795" i="20"/>
  <c r="J795" i="20"/>
  <c r="I795" i="20"/>
  <c r="H795" i="20"/>
  <c r="G795" i="20"/>
  <c r="F795" i="20"/>
  <c r="E795" i="20"/>
  <c r="Q794" i="20"/>
  <c r="Q793" i="20"/>
  <c r="Q792" i="20"/>
  <c r="Q791" i="20"/>
  <c r="P790" i="20"/>
  <c r="O790" i="20"/>
  <c r="N790" i="20"/>
  <c r="M790" i="20"/>
  <c r="L790" i="20"/>
  <c r="K790" i="20"/>
  <c r="J790" i="20"/>
  <c r="I790" i="20"/>
  <c r="H790" i="20"/>
  <c r="G790" i="20"/>
  <c r="F790" i="20"/>
  <c r="E790" i="20"/>
  <c r="P789" i="20"/>
  <c r="O789" i="20"/>
  <c r="N789" i="20"/>
  <c r="M789" i="20"/>
  <c r="L789" i="20"/>
  <c r="K789" i="20"/>
  <c r="J789" i="20"/>
  <c r="I789" i="20"/>
  <c r="H789" i="20"/>
  <c r="G789" i="20"/>
  <c r="F789" i="20"/>
  <c r="E789" i="20"/>
  <c r="Q788" i="20"/>
  <c r="Q787" i="20"/>
  <c r="R786" i="20"/>
  <c r="P786" i="20"/>
  <c r="O786" i="20"/>
  <c r="N786" i="20"/>
  <c r="M786" i="20"/>
  <c r="L786" i="20"/>
  <c r="K786" i="20"/>
  <c r="J786" i="20"/>
  <c r="I786" i="20"/>
  <c r="H786" i="20"/>
  <c r="G786" i="20"/>
  <c r="F786" i="20"/>
  <c r="E786" i="20"/>
  <c r="R785" i="20"/>
  <c r="P785" i="20"/>
  <c r="O785" i="20"/>
  <c r="N785" i="20"/>
  <c r="M785" i="20"/>
  <c r="L785" i="20"/>
  <c r="K785" i="20"/>
  <c r="J785" i="20"/>
  <c r="I785" i="20"/>
  <c r="H785" i="20"/>
  <c r="G785" i="20"/>
  <c r="F785" i="20"/>
  <c r="E785" i="20"/>
  <c r="R784" i="20"/>
  <c r="R783" i="20"/>
  <c r="R782" i="20"/>
  <c r="P782" i="20"/>
  <c r="O782" i="20"/>
  <c r="N782" i="20"/>
  <c r="M782" i="20"/>
  <c r="L782" i="20"/>
  <c r="K782" i="20"/>
  <c r="J782" i="20"/>
  <c r="I782" i="20"/>
  <c r="H782" i="20"/>
  <c r="G782" i="20"/>
  <c r="F782" i="20"/>
  <c r="E782" i="20"/>
  <c r="R781" i="20"/>
  <c r="P781" i="20"/>
  <c r="O781" i="20"/>
  <c r="N781" i="20"/>
  <c r="M781" i="20"/>
  <c r="L781" i="20"/>
  <c r="K781" i="20"/>
  <c r="J781" i="20"/>
  <c r="I781" i="20"/>
  <c r="H781" i="20"/>
  <c r="G781" i="20"/>
  <c r="F781" i="20"/>
  <c r="E781" i="20"/>
  <c r="Q780" i="20"/>
  <c r="Q779" i="20"/>
  <c r="S779" i="20" s="1"/>
  <c r="P778" i="20"/>
  <c r="O778" i="20"/>
  <c r="N778" i="20"/>
  <c r="M778" i="20"/>
  <c r="L778" i="20"/>
  <c r="K778" i="20"/>
  <c r="J778" i="20"/>
  <c r="I778" i="20"/>
  <c r="H778" i="20"/>
  <c r="G778" i="20"/>
  <c r="F778" i="20"/>
  <c r="E778" i="20"/>
  <c r="P777" i="20"/>
  <c r="O777" i="20"/>
  <c r="N777" i="20"/>
  <c r="M777" i="20"/>
  <c r="L777" i="20"/>
  <c r="K777" i="20"/>
  <c r="J777" i="20"/>
  <c r="I777" i="20"/>
  <c r="H777" i="20"/>
  <c r="G777" i="20"/>
  <c r="F777" i="20"/>
  <c r="E777" i="20"/>
  <c r="Q776" i="20"/>
  <c r="Q775" i="20"/>
  <c r="S775" i="20" s="1"/>
  <c r="Q774" i="20"/>
  <c r="Q773" i="20"/>
  <c r="S773" i="20" s="1"/>
  <c r="P772" i="20"/>
  <c r="O772" i="20"/>
  <c r="N772" i="20"/>
  <c r="M772" i="20"/>
  <c r="L772" i="20"/>
  <c r="K772" i="20"/>
  <c r="J772" i="20"/>
  <c r="I772" i="20"/>
  <c r="H772" i="20"/>
  <c r="G772" i="20"/>
  <c r="F772" i="20"/>
  <c r="E772" i="20"/>
  <c r="P771" i="20"/>
  <c r="O771" i="20"/>
  <c r="N771" i="20"/>
  <c r="M771" i="20"/>
  <c r="L771" i="20"/>
  <c r="K771" i="20"/>
  <c r="J771" i="20"/>
  <c r="I771" i="20"/>
  <c r="H771" i="20"/>
  <c r="G771" i="20"/>
  <c r="F771" i="20"/>
  <c r="E771" i="20"/>
  <c r="Q770" i="20"/>
  <c r="Q769" i="20"/>
  <c r="Q768" i="20"/>
  <c r="Q767" i="20"/>
  <c r="S767" i="20" s="1"/>
  <c r="P766" i="20"/>
  <c r="O766" i="20"/>
  <c r="N766" i="20"/>
  <c r="M766" i="20"/>
  <c r="L766" i="20"/>
  <c r="K766" i="20"/>
  <c r="J766" i="20"/>
  <c r="I766" i="20"/>
  <c r="H766" i="20"/>
  <c r="G766" i="20"/>
  <c r="F766" i="20"/>
  <c r="E766" i="20"/>
  <c r="P765" i="20"/>
  <c r="O765" i="20"/>
  <c r="N765" i="20"/>
  <c r="M765" i="20"/>
  <c r="L765" i="20"/>
  <c r="K765" i="20"/>
  <c r="J765" i="20"/>
  <c r="I765" i="20"/>
  <c r="H765" i="20"/>
  <c r="G765" i="20"/>
  <c r="F765" i="20"/>
  <c r="E765" i="20"/>
  <c r="Q764" i="20"/>
  <c r="Q763" i="20"/>
  <c r="S763" i="20" s="1"/>
  <c r="Q762" i="20"/>
  <c r="Q761" i="20"/>
  <c r="P760" i="20"/>
  <c r="O760" i="20"/>
  <c r="N760" i="20"/>
  <c r="M760" i="20"/>
  <c r="L760" i="20"/>
  <c r="K760" i="20"/>
  <c r="J760" i="20"/>
  <c r="I760" i="20"/>
  <c r="H760" i="20"/>
  <c r="G760" i="20"/>
  <c r="F760" i="20"/>
  <c r="E760" i="20"/>
  <c r="P759" i="20"/>
  <c r="O759" i="20"/>
  <c r="N759" i="20"/>
  <c r="M759" i="20"/>
  <c r="L759" i="20"/>
  <c r="K759" i="20"/>
  <c r="J759" i="20"/>
  <c r="I759" i="20"/>
  <c r="H759" i="20"/>
  <c r="G759" i="20"/>
  <c r="F759" i="20"/>
  <c r="E759" i="20"/>
  <c r="Q758" i="20"/>
  <c r="Q757" i="20"/>
  <c r="Q756" i="20"/>
  <c r="Q755" i="20"/>
  <c r="S755" i="20" s="1"/>
  <c r="P754" i="20"/>
  <c r="O754" i="20"/>
  <c r="N754" i="20"/>
  <c r="M754" i="20"/>
  <c r="L754" i="20"/>
  <c r="K754" i="20"/>
  <c r="J754" i="20"/>
  <c r="I754" i="20"/>
  <c r="H754" i="20"/>
  <c r="G754" i="20"/>
  <c r="F754" i="20"/>
  <c r="E754" i="20"/>
  <c r="P753" i="20"/>
  <c r="O753" i="20"/>
  <c r="N753" i="20"/>
  <c r="M753" i="20"/>
  <c r="L753" i="20"/>
  <c r="K753" i="20"/>
  <c r="J753" i="20"/>
  <c r="I753" i="20"/>
  <c r="H753" i="20"/>
  <c r="G753" i="20"/>
  <c r="F753" i="20"/>
  <c r="E753" i="20"/>
  <c r="Q752" i="20"/>
  <c r="Q751" i="20"/>
  <c r="S751" i="20" s="1"/>
  <c r="Q750" i="20"/>
  <c r="Q749" i="20"/>
  <c r="P748" i="20"/>
  <c r="O748" i="20"/>
  <c r="N748" i="20"/>
  <c r="M748" i="20"/>
  <c r="L748" i="20"/>
  <c r="K748" i="20"/>
  <c r="J748" i="20"/>
  <c r="I748" i="20"/>
  <c r="H748" i="20"/>
  <c r="G748" i="20"/>
  <c r="F748" i="20"/>
  <c r="E748" i="20"/>
  <c r="P747" i="20"/>
  <c r="O747" i="20"/>
  <c r="N747" i="20"/>
  <c r="M747" i="20"/>
  <c r="L747" i="20"/>
  <c r="K747" i="20"/>
  <c r="J747" i="20"/>
  <c r="I747" i="20"/>
  <c r="H747" i="20"/>
  <c r="G747" i="20"/>
  <c r="F747" i="20"/>
  <c r="E747" i="20"/>
  <c r="Q746" i="20"/>
  <c r="Q745" i="20"/>
  <c r="R744" i="20"/>
  <c r="A742" i="20"/>
  <c r="Q741" i="20"/>
  <c r="Q740" i="20"/>
  <c r="S740" i="20" s="1"/>
  <c r="P739" i="20"/>
  <c r="O739" i="20"/>
  <c r="N739" i="20"/>
  <c r="M739" i="20"/>
  <c r="L739" i="20"/>
  <c r="K739" i="20"/>
  <c r="J739" i="20"/>
  <c r="I739" i="20"/>
  <c r="H739" i="20"/>
  <c r="G739" i="20"/>
  <c r="F739" i="20"/>
  <c r="E739" i="20"/>
  <c r="P738" i="20"/>
  <c r="O738" i="20"/>
  <c r="N738" i="20"/>
  <c r="M738" i="20"/>
  <c r="L738" i="20"/>
  <c r="K738" i="20"/>
  <c r="J738" i="20"/>
  <c r="I738" i="20"/>
  <c r="H738" i="20"/>
  <c r="G738" i="20"/>
  <c r="F738" i="20"/>
  <c r="E738" i="20"/>
  <c r="Q737" i="20"/>
  <c r="Q736" i="20"/>
  <c r="S736" i="20" s="1"/>
  <c r="Q735" i="20"/>
  <c r="Q734" i="20"/>
  <c r="P733" i="20"/>
  <c r="O733" i="20"/>
  <c r="N733" i="20"/>
  <c r="M733" i="20"/>
  <c r="L733" i="20"/>
  <c r="K733" i="20"/>
  <c r="J733" i="20"/>
  <c r="I733" i="20"/>
  <c r="H733" i="20"/>
  <c r="G733" i="20"/>
  <c r="F733" i="20"/>
  <c r="E733" i="20"/>
  <c r="P732" i="20"/>
  <c r="O732" i="20"/>
  <c r="N732" i="20"/>
  <c r="M732" i="20"/>
  <c r="L732" i="20"/>
  <c r="K732" i="20"/>
  <c r="J732" i="20"/>
  <c r="I732" i="20"/>
  <c r="H732" i="20"/>
  <c r="G732" i="20"/>
  <c r="F732" i="20"/>
  <c r="E732" i="20"/>
  <c r="Q731" i="20"/>
  <c r="Q730" i="20"/>
  <c r="Q729" i="20"/>
  <c r="Q728" i="20"/>
  <c r="S728" i="20" s="1"/>
  <c r="P727" i="20"/>
  <c r="O727" i="20"/>
  <c r="N727" i="20"/>
  <c r="M727" i="20"/>
  <c r="L727" i="20"/>
  <c r="K727" i="20"/>
  <c r="J727" i="20"/>
  <c r="I727" i="20"/>
  <c r="H727" i="20"/>
  <c r="G727" i="20"/>
  <c r="F727" i="20"/>
  <c r="E727" i="20"/>
  <c r="P726" i="20"/>
  <c r="O726" i="20"/>
  <c r="N726" i="20"/>
  <c r="M726" i="20"/>
  <c r="L726" i="20"/>
  <c r="K726" i="20"/>
  <c r="J726" i="20"/>
  <c r="I726" i="20"/>
  <c r="H726" i="20"/>
  <c r="G726" i="20"/>
  <c r="F726" i="20"/>
  <c r="E726" i="20"/>
  <c r="Q725" i="20"/>
  <c r="Q724" i="20"/>
  <c r="S724" i="20" s="1"/>
  <c r="Q723" i="20"/>
  <c r="Q722" i="20"/>
  <c r="S722" i="20" s="1"/>
  <c r="P721" i="20"/>
  <c r="O721" i="20"/>
  <c r="N721" i="20"/>
  <c r="M721" i="20"/>
  <c r="L721" i="20"/>
  <c r="K721" i="20"/>
  <c r="J721" i="20"/>
  <c r="I721" i="20"/>
  <c r="H721" i="20"/>
  <c r="G721" i="20"/>
  <c r="F721" i="20"/>
  <c r="E721" i="20"/>
  <c r="P720" i="20"/>
  <c r="O720" i="20"/>
  <c r="N720" i="20"/>
  <c r="M720" i="20"/>
  <c r="L720" i="20"/>
  <c r="K720" i="20"/>
  <c r="J720" i="20"/>
  <c r="I720" i="20"/>
  <c r="H720" i="20"/>
  <c r="G720" i="20"/>
  <c r="F720" i="20"/>
  <c r="E720" i="20"/>
  <c r="Q719" i="20"/>
  <c r="Q718" i="20"/>
  <c r="S718" i="20" s="1"/>
  <c r="Q717" i="20"/>
  <c r="Q716" i="20"/>
  <c r="S716" i="20" s="1"/>
  <c r="P715" i="20"/>
  <c r="O715" i="20"/>
  <c r="N715" i="20"/>
  <c r="M715" i="20"/>
  <c r="L715" i="20"/>
  <c r="K715" i="20"/>
  <c r="J715" i="20"/>
  <c r="I715" i="20"/>
  <c r="H715" i="20"/>
  <c r="G715" i="20"/>
  <c r="F715" i="20"/>
  <c r="E715" i="20"/>
  <c r="P714" i="20"/>
  <c r="O714" i="20"/>
  <c r="N714" i="20"/>
  <c r="M714" i="20"/>
  <c r="L714" i="20"/>
  <c r="K714" i="20"/>
  <c r="J714" i="20"/>
  <c r="I714" i="20"/>
  <c r="H714" i="20"/>
  <c r="G714" i="20"/>
  <c r="F714" i="20"/>
  <c r="E714" i="20"/>
  <c r="Q713" i="20"/>
  <c r="Q712" i="20"/>
  <c r="S712" i="20" s="1"/>
  <c r="Q711" i="20"/>
  <c r="Q710" i="20"/>
  <c r="S710" i="20" s="1"/>
  <c r="P709" i="20"/>
  <c r="O709" i="20"/>
  <c r="N709" i="20"/>
  <c r="M709" i="20"/>
  <c r="L709" i="20"/>
  <c r="K709" i="20"/>
  <c r="J709" i="20"/>
  <c r="I709" i="20"/>
  <c r="H709" i="20"/>
  <c r="G709" i="20"/>
  <c r="F709" i="20"/>
  <c r="E709" i="20"/>
  <c r="P708" i="20"/>
  <c r="O708" i="20"/>
  <c r="N708" i="20"/>
  <c r="M708" i="20"/>
  <c r="L708" i="20"/>
  <c r="K708" i="20"/>
  <c r="J708" i="20"/>
  <c r="I708" i="20"/>
  <c r="H708" i="20"/>
  <c r="G708" i="20"/>
  <c r="F708" i="20"/>
  <c r="E708" i="20"/>
  <c r="Q707" i="20"/>
  <c r="Q706" i="20"/>
  <c r="S706" i="20" s="1"/>
  <c r="Q705" i="20"/>
  <c r="Q704" i="20"/>
  <c r="S704" i="20" s="1"/>
  <c r="P703" i="20"/>
  <c r="O703" i="20"/>
  <c r="N703" i="20"/>
  <c r="M703" i="20"/>
  <c r="L703" i="20"/>
  <c r="K703" i="20"/>
  <c r="J703" i="20"/>
  <c r="I703" i="20"/>
  <c r="H703" i="20"/>
  <c r="G703" i="20"/>
  <c r="F703" i="20"/>
  <c r="E703" i="20"/>
  <c r="P702" i="20"/>
  <c r="O702" i="20"/>
  <c r="N702" i="20"/>
  <c r="M702" i="20"/>
  <c r="L702" i="20"/>
  <c r="K702" i="20"/>
  <c r="J702" i="20"/>
  <c r="I702" i="20"/>
  <c r="H702" i="20"/>
  <c r="G702" i="20"/>
  <c r="F702" i="20"/>
  <c r="E702" i="20"/>
  <c r="Q701" i="20"/>
  <c r="Q700" i="20"/>
  <c r="S700" i="20" s="1"/>
  <c r="Q699" i="20"/>
  <c r="Q698" i="20"/>
  <c r="P697" i="20"/>
  <c r="O697" i="20"/>
  <c r="N697" i="20"/>
  <c r="M697" i="20"/>
  <c r="L697" i="20"/>
  <c r="K697" i="20"/>
  <c r="J697" i="20"/>
  <c r="I697" i="20"/>
  <c r="H697" i="20"/>
  <c r="G697" i="20"/>
  <c r="F697" i="20"/>
  <c r="E697" i="20"/>
  <c r="P696" i="20"/>
  <c r="O696" i="20"/>
  <c r="N696" i="20"/>
  <c r="M696" i="20"/>
  <c r="L696" i="20"/>
  <c r="K696" i="20"/>
  <c r="J696" i="20"/>
  <c r="I696" i="20"/>
  <c r="H696" i="20"/>
  <c r="G696" i="20"/>
  <c r="F696" i="20"/>
  <c r="E696" i="20"/>
  <c r="Q695" i="20"/>
  <c r="Q694" i="20"/>
  <c r="Q693" i="20"/>
  <c r="Q692" i="20"/>
  <c r="S692" i="20" s="1"/>
  <c r="P691" i="20"/>
  <c r="O691" i="20"/>
  <c r="N691" i="20"/>
  <c r="M691" i="20"/>
  <c r="L691" i="20"/>
  <c r="K691" i="20"/>
  <c r="J691" i="20"/>
  <c r="I691" i="20"/>
  <c r="H691" i="20"/>
  <c r="G691" i="20"/>
  <c r="F691" i="20"/>
  <c r="E691" i="20"/>
  <c r="P690" i="20"/>
  <c r="O690" i="20"/>
  <c r="N690" i="20"/>
  <c r="M690" i="20"/>
  <c r="L690" i="20"/>
  <c r="K690" i="20"/>
  <c r="J690" i="20"/>
  <c r="I690" i="20"/>
  <c r="H690" i="20"/>
  <c r="G690" i="20"/>
  <c r="F690" i="20"/>
  <c r="E690" i="20"/>
  <c r="Q689" i="20"/>
  <c r="Q688" i="20"/>
  <c r="S688" i="20" s="1"/>
  <c r="R687" i="20"/>
  <c r="A685" i="20"/>
  <c r="Q684" i="20"/>
  <c r="Q683" i="20"/>
  <c r="P682" i="20"/>
  <c r="O682" i="20"/>
  <c r="N682" i="20"/>
  <c r="M682" i="20"/>
  <c r="L682" i="20"/>
  <c r="K682" i="20"/>
  <c r="J682" i="20"/>
  <c r="I682" i="20"/>
  <c r="H682" i="20"/>
  <c r="G682" i="20"/>
  <c r="F682" i="20"/>
  <c r="E682" i="20"/>
  <c r="P681" i="20"/>
  <c r="O681" i="20"/>
  <c r="N681" i="20"/>
  <c r="M681" i="20"/>
  <c r="L681" i="20"/>
  <c r="K681" i="20"/>
  <c r="J681" i="20"/>
  <c r="I681" i="20"/>
  <c r="H681" i="20"/>
  <c r="G681" i="20"/>
  <c r="F681" i="20"/>
  <c r="E681" i="20"/>
  <c r="Q680" i="20"/>
  <c r="Q679" i="20"/>
  <c r="Q678" i="20"/>
  <c r="Q677" i="20"/>
  <c r="S677" i="20" s="1"/>
  <c r="P676" i="20"/>
  <c r="O676" i="20"/>
  <c r="N676" i="20"/>
  <c r="M676" i="20"/>
  <c r="L676" i="20"/>
  <c r="K676" i="20"/>
  <c r="J676" i="20"/>
  <c r="I676" i="20"/>
  <c r="H676" i="20"/>
  <c r="G676" i="20"/>
  <c r="F676" i="20"/>
  <c r="E676" i="20"/>
  <c r="P675" i="20"/>
  <c r="O675" i="20"/>
  <c r="N675" i="20"/>
  <c r="M675" i="20"/>
  <c r="L675" i="20"/>
  <c r="K675" i="20"/>
  <c r="J675" i="20"/>
  <c r="I675" i="20"/>
  <c r="H675" i="20"/>
  <c r="G675" i="20"/>
  <c r="F675" i="20"/>
  <c r="E675" i="20"/>
  <c r="Q674" i="20"/>
  <c r="Q673" i="20"/>
  <c r="S673" i="20" s="1"/>
  <c r="Q672" i="20"/>
  <c r="Q671" i="20"/>
  <c r="S671" i="20" s="1"/>
  <c r="P670" i="20"/>
  <c r="O670" i="20"/>
  <c r="N670" i="20"/>
  <c r="M670" i="20"/>
  <c r="L670" i="20"/>
  <c r="K670" i="20"/>
  <c r="J670" i="20"/>
  <c r="I670" i="20"/>
  <c r="H670" i="20"/>
  <c r="G670" i="20"/>
  <c r="F670" i="20"/>
  <c r="E670" i="20"/>
  <c r="P669" i="20"/>
  <c r="O669" i="20"/>
  <c r="N669" i="20"/>
  <c r="M669" i="20"/>
  <c r="L669" i="20"/>
  <c r="K669" i="20"/>
  <c r="J669" i="20"/>
  <c r="I669" i="20"/>
  <c r="H669" i="20"/>
  <c r="G669" i="20"/>
  <c r="F669" i="20"/>
  <c r="E669" i="20"/>
  <c r="Q668" i="20"/>
  <c r="Q667" i="20"/>
  <c r="S667" i="20" s="1"/>
  <c r="Q666" i="20"/>
  <c r="Q665" i="20"/>
  <c r="S665" i="20" s="1"/>
  <c r="P664" i="20"/>
  <c r="O664" i="20"/>
  <c r="N664" i="20"/>
  <c r="M664" i="20"/>
  <c r="L664" i="20"/>
  <c r="K664" i="20"/>
  <c r="J664" i="20"/>
  <c r="I664" i="20"/>
  <c r="H664" i="20"/>
  <c r="G664" i="20"/>
  <c r="F664" i="20"/>
  <c r="E664" i="20"/>
  <c r="P663" i="20"/>
  <c r="O663" i="20"/>
  <c r="N663" i="20"/>
  <c r="M663" i="20"/>
  <c r="L663" i="20"/>
  <c r="K663" i="20"/>
  <c r="J663" i="20"/>
  <c r="I663" i="20"/>
  <c r="H663" i="20"/>
  <c r="G663" i="20"/>
  <c r="F663" i="20"/>
  <c r="E663" i="20"/>
  <c r="Q662" i="20"/>
  <c r="Q661" i="20"/>
  <c r="S661" i="20" s="1"/>
  <c r="Q660" i="20"/>
  <c r="Q659" i="20"/>
  <c r="P658" i="20"/>
  <c r="O658" i="20"/>
  <c r="N658" i="20"/>
  <c r="M658" i="20"/>
  <c r="L658" i="20"/>
  <c r="K658" i="20"/>
  <c r="J658" i="20"/>
  <c r="I658" i="20"/>
  <c r="H658" i="20"/>
  <c r="G658" i="20"/>
  <c r="F658" i="20"/>
  <c r="E658" i="20"/>
  <c r="P657" i="20"/>
  <c r="O657" i="20"/>
  <c r="N657" i="20"/>
  <c r="M657" i="20"/>
  <c r="L657" i="20"/>
  <c r="K657" i="20"/>
  <c r="J657" i="20"/>
  <c r="I657" i="20"/>
  <c r="H657" i="20"/>
  <c r="G657" i="20"/>
  <c r="F657" i="20"/>
  <c r="E657" i="20"/>
  <c r="Q656" i="20"/>
  <c r="Q655" i="20"/>
  <c r="Q654" i="20"/>
  <c r="Q653" i="20"/>
  <c r="S653" i="20" s="1"/>
  <c r="P652" i="20"/>
  <c r="O652" i="20"/>
  <c r="N652" i="20"/>
  <c r="M652" i="20"/>
  <c r="L652" i="20"/>
  <c r="K652" i="20"/>
  <c r="J652" i="20"/>
  <c r="I652" i="20"/>
  <c r="H652" i="20"/>
  <c r="G652" i="20"/>
  <c r="F652" i="20"/>
  <c r="E652" i="20"/>
  <c r="P651" i="20"/>
  <c r="O651" i="20"/>
  <c r="N651" i="20"/>
  <c r="M651" i="20"/>
  <c r="L651" i="20"/>
  <c r="K651" i="20"/>
  <c r="J651" i="20"/>
  <c r="I651" i="20"/>
  <c r="H651" i="20"/>
  <c r="G651" i="20"/>
  <c r="F651" i="20"/>
  <c r="E651" i="20"/>
  <c r="Q650" i="20"/>
  <c r="Q649" i="20"/>
  <c r="S649" i="20" s="1"/>
  <c r="Q648" i="20"/>
  <c r="Q647" i="20"/>
  <c r="P646" i="20"/>
  <c r="O646" i="20"/>
  <c r="N646" i="20"/>
  <c r="M646" i="20"/>
  <c r="L646" i="20"/>
  <c r="K646" i="20"/>
  <c r="J646" i="20"/>
  <c r="I646" i="20"/>
  <c r="H646" i="20"/>
  <c r="G646" i="20"/>
  <c r="F646" i="20"/>
  <c r="E646" i="20"/>
  <c r="P645" i="20"/>
  <c r="O645" i="20"/>
  <c r="N645" i="20"/>
  <c r="M645" i="20"/>
  <c r="L645" i="20"/>
  <c r="K645" i="20"/>
  <c r="J645" i="20"/>
  <c r="I645" i="20"/>
  <c r="H645" i="20"/>
  <c r="G645" i="20"/>
  <c r="F645" i="20"/>
  <c r="E645" i="20"/>
  <c r="Q644" i="20"/>
  <c r="Q643" i="20"/>
  <c r="Q642" i="20"/>
  <c r="Q641" i="20"/>
  <c r="S641" i="20" s="1"/>
  <c r="P640" i="20"/>
  <c r="O640" i="20"/>
  <c r="N640" i="20"/>
  <c r="M640" i="20"/>
  <c r="L640" i="20"/>
  <c r="K640" i="20"/>
  <c r="J640" i="20"/>
  <c r="I640" i="20"/>
  <c r="H640" i="20"/>
  <c r="G640" i="20"/>
  <c r="F640" i="20"/>
  <c r="E640" i="20"/>
  <c r="P639" i="20"/>
  <c r="O639" i="20"/>
  <c r="N639" i="20"/>
  <c r="M639" i="20"/>
  <c r="L639" i="20"/>
  <c r="K639" i="20"/>
  <c r="J639" i="20"/>
  <c r="I639" i="20"/>
  <c r="H639" i="20"/>
  <c r="G639" i="20"/>
  <c r="F639" i="20"/>
  <c r="E639" i="20"/>
  <c r="Q638" i="20"/>
  <c r="Q637" i="20"/>
  <c r="S637" i="20" s="1"/>
  <c r="R636" i="20"/>
  <c r="P636" i="20"/>
  <c r="O636" i="20"/>
  <c r="N636" i="20"/>
  <c r="M636" i="20"/>
  <c r="L636" i="20"/>
  <c r="K636" i="20"/>
  <c r="J636" i="20"/>
  <c r="I636" i="20"/>
  <c r="H636" i="20"/>
  <c r="G636" i="20"/>
  <c r="F636" i="20"/>
  <c r="E636" i="20"/>
  <c r="R635" i="20"/>
  <c r="P635" i="20"/>
  <c r="O635" i="20"/>
  <c r="N635" i="20"/>
  <c r="M635" i="20"/>
  <c r="L635" i="20"/>
  <c r="K635" i="20"/>
  <c r="J635" i="20"/>
  <c r="I635" i="20"/>
  <c r="H635" i="20"/>
  <c r="G635" i="20"/>
  <c r="F635" i="20"/>
  <c r="E635" i="20"/>
  <c r="R634" i="20"/>
  <c r="R633" i="20"/>
  <c r="R632" i="20"/>
  <c r="P632" i="20"/>
  <c r="O632" i="20"/>
  <c r="N632" i="20"/>
  <c r="M632" i="20"/>
  <c r="L632" i="20"/>
  <c r="K632" i="20"/>
  <c r="J632" i="20"/>
  <c r="I632" i="20"/>
  <c r="H632" i="20"/>
  <c r="G632" i="20"/>
  <c r="F632" i="20"/>
  <c r="E632" i="20"/>
  <c r="R631" i="20"/>
  <c r="P631" i="20"/>
  <c r="O631" i="20"/>
  <c r="N631" i="20"/>
  <c r="M631" i="20"/>
  <c r="L631" i="20"/>
  <c r="K631" i="20"/>
  <c r="J631" i="20"/>
  <c r="I631" i="20"/>
  <c r="H631" i="20"/>
  <c r="G631" i="20"/>
  <c r="F631" i="20"/>
  <c r="E631" i="20"/>
  <c r="R630" i="20"/>
  <c r="A628" i="20"/>
  <c r="Q621" i="20"/>
  <c r="Q620" i="20"/>
  <c r="P619" i="20"/>
  <c r="O619" i="20"/>
  <c r="N619" i="20"/>
  <c r="M619" i="20"/>
  <c r="L619" i="20"/>
  <c r="K619" i="20"/>
  <c r="J619" i="20"/>
  <c r="I619" i="20"/>
  <c r="H619" i="20"/>
  <c r="G619" i="20"/>
  <c r="F619" i="20"/>
  <c r="E619" i="20"/>
  <c r="P618" i="20"/>
  <c r="O618" i="20"/>
  <c r="N618" i="20"/>
  <c r="M618" i="20"/>
  <c r="L618" i="20"/>
  <c r="K618" i="20"/>
  <c r="J618" i="20"/>
  <c r="I618" i="20"/>
  <c r="H618" i="20"/>
  <c r="G618" i="20"/>
  <c r="F618" i="20"/>
  <c r="E618" i="20"/>
  <c r="Q617" i="20"/>
  <c r="Q616" i="20"/>
  <c r="Q615" i="20"/>
  <c r="Q614" i="20"/>
  <c r="P613" i="20"/>
  <c r="O613" i="20"/>
  <c r="N613" i="20"/>
  <c r="M613" i="20"/>
  <c r="L613" i="20"/>
  <c r="K613" i="20"/>
  <c r="J613" i="20"/>
  <c r="I613" i="20"/>
  <c r="H613" i="20"/>
  <c r="G613" i="20"/>
  <c r="F613" i="20"/>
  <c r="E613" i="20"/>
  <c r="P612" i="20"/>
  <c r="O612" i="20"/>
  <c r="N612" i="20"/>
  <c r="M612" i="20"/>
  <c r="L612" i="20"/>
  <c r="K612" i="20"/>
  <c r="J612" i="20"/>
  <c r="I612" i="20"/>
  <c r="H612" i="20"/>
  <c r="G612" i="20"/>
  <c r="F612" i="20"/>
  <c r="E612" i="20"/>
  <c r="Q611" i="20"/>
  <c r="Q610" i="20"/>
  <c r="Q609" i="20"/>
  <c r="Q608" i="20"/>
  <c r="P607" i="20"/>
  <c r="O607" i="20"/>
  <c r="N607" i="20"/>
  <c r="M607" i="20"/>
  <c r="L607" i="20"/>
  <c r="K607" i="20"/>
  <c r="J607" i="20"/>
  <c r="I607" i="20"/>
  <c r="H607" i="20"/>
  <c r="G607" i="20"/>
  <c r="F607" i="20"/>
  <c r="E607" i="20"/>
  <c r="P606" i="20"/>
  <c r="O606" i="20"/>
  <c r="N606" i="20"/>
  <c r="M606" i="20"/>
  <c r="L606" i="20"/>
  <c r="K606" i="20"/>
  <c r="J606" i="20"/>
  <c r="I606" i="20"/>
  <c r="H606" i="20"/>
  <c r="G606" i="20"/>
  <c r="F606" i="20"/>
  <c r="E606" i="20"/>
  <c r="Q605" i="20"/>
  <c r="Q604" i="20"/>
  <c r="Q603" i="20"/>
  <c r="Q602" i="20"/>
  <c r="P601" i="20"/>
  <c r="O601" i="20"/>
  <c r="N601" i="20"/>
  <c r="M601" i="20"/>
  <c r="L601" i="20"/>
  <c r="K601" i="20"/>
  <c r="J601" i="20"/>
  <c r="I601" i="20"/>
  <c r="H601" i="20"/>
  <c r="G601" i="20"/>
  <c r="F601" i="20"/>
  <c r="E601" i="20"/>
  <c r="P600" i="20"/>
  <c r="O600" i="20"/>
  <c r="N600" i="20"/>
  <c r="M600" i="20"/>
  <c r="L600" i="20"/>
  <c r="K600" i="20"/>
  <c r="J600" i="20"/>
  <c r="I600" i="20"/>
  <c r="H600" i="20"/>
  <c r="G600" i="20"/>
  <c r="F600" i="20"/>
  <c r="E600" i="20"/>
  <c r="Q599" i="20"/>
  <c r="Q598" i="20"/>
  <c r="Q597" i="20"/>
  <c r="Q596" i="20"/>
  <c r="P595" i="20"/>
  <c r="O595" i="20"/>
  <c r="N595" i="20"/>
  <c r="M595" i="20"/>
  <c r="L595" i="20"/>
  <c r="K595" i="20"/>
  <c r="J595" i="20"/>
  <c r="I595" i="20"/>
  <c r="H595" i="20"/>
  <c r="G595" i="20"/>
  <c r="F595" i="20"/>
  <c r="E595" i="20"/>
  <c r="P594" i="20"/>
  <c r="O594" i="20"/>
  <c r="N594" i="20"/>
  <c r="M594" i="20"/>
  <c r="L594" i="20"/>
  <c r="K594" i="20"/>
  <c r="J594" i="20"/>
  <c r="I594" i="20"/>
  <c r="H594" i="20"/>
  <c r="G594" i="20"/>
  <c r="F594" i="20"/>
  <c r="E594" i="20"/>
  <c r="Q593" i="20"/>
  <c r="Q592" i="20"/>
  <c r="Q591" i="20"/>
  <c r="Q590" i="20"/>
  <c r="P589" i="20"/>
  <c r="O589" i="20"/>
  <c r="N589" i="20"/>
  <c r="M589" i="20"/>
  <c r="L589" i="20"/>
  <c r="K589" i="20"/>
  <c r="J589" i="20"/>
  <c r="I589" i="20"/>
  <c r="H589" i="20"/>
  <c r="G589" i="20"/>
  <c r="F589" i="20"/>
  <c r="E589" i="20"/>
  <c r="P588" i="20"/>
  <c r="O588" i="20"/>
  <c r="N588" i="20"/>
  <c r="M588" i="20"/>
  <c r="L588" i="20"/>
  <c r="K588" i="20"/>
  <c r="J588" i="20"/>
  <c r="I588" i="20"/>
  <c r="H588" i="20"/>
  <c r="G588" i="20"/>
  <c r="F588" i="20"/>
  <c r="E588" i="20"/>
  <c r="Q587" i="20"/>
  <c r="Q586" i="20"/>
  <c r="Q585" i="20"/>
  <c r="Q584" i="20"/>
  <c r="P583" i="20"/>
  <c r="O583" i="20"/>
  <c r="N583" i="20"/>
  <c r="M583" i="20"/>
  <c r="L583" i="20"/>
  <c r="K583" i="20"/>
  <c r="J583" i="20"/>
  <c r="I583" i="20"/>
  <c r="H583" i="20"/>
  <c r="G583" i="20"/>
  <c r="F583" i="20"/>
  <c r="E583" i="20"/>
  <c r="P582" i="20"/>
  <c r="O582" i="20"/>
  <c r="N582" i="20"/>
  <c r="M582" i="20"/>
  <c r="L582" i="20"/>
  <c r="K582" i="20"/>
  <c r="J582" i="20"/>
  <c r="I582" i="20"/>
  <c r="H582" i="20"/>
  <c r="G582" i="20"/>
  <c r="F582" i="20"/>
  <c r="E582" i="20"/>
  <c r="Q581" i="20"/>
  <c r="Q580" i="20"/>
  <c r="R579" i="20"/>
  <c r="P579" i="20"/>
  <c r="O579" i="20"/>
  <c r="N579" i="20"/>
  <c r="M579" i="20"/>
  <c r="L579" i="20"/>
  <c r="K579" i="20"/>
  <c r="J579" i="20"/>
  <c r="I579" i="20"/>
  <c r="H579" i="20"/>
  <c r="G579" i="20"/>
  <c r="F579" i="20"/>
  <c r="E579" i="20"/>
  <c r="R578" i="20"/>
  <c r="P578" i="20"/>
  <c r="O578" i="20"/>
  <c r="N578" i="20"/>
  <c r="M578" i="20"/>
  <c r="L578" i="20"/>
  <c r="K578" i="20"/>
  <c r="J578" i="20"/>
  <c r="I578" i="20"/>
  <c r="H578" i="20"/>
  <c r="G578" i="20"/>
  <c r="F578" i="20"/>
  <c r="E578" i="20"/>
  <c r="R577" i="20"/>
  <c r="R576" i="20"/>
  <c r="R575" i="20"/>
  <c r="P575" i="20"/>
  <c r="O575" i="20"/>
  <c r="N575" i="20"/>
  <c r="M575" i="20"/>
  <c r="L575" i="20"/>
  <c r="K575" i="20"/>
  <c r="J575" i="20"/>
  <c r="I575" i="20"/>
  <c r="H575" i="20"/>
  <c r="G575" i="20"/>
  <c r="F575" i="20"/>
  <c r="E575" i="20"/>
  <c r="R574" i="20"/>
  <c r="P574" i="20"/>
  <c r="O574" i="20"/>
  <c r="N574" i="20"/>
  <c r="M574" i="20"/>
  <c r="L574" i="20"/>
  <c r="K574" i="20"/>
  <c r="J574" i="20"/>
  <c r="I574" i="20"/>
  <c r="H574" i="20"/>
  <c r="G574" i="20"/>
  <c r="F574" i="20"/>
  <c r="E574" i="20"/>
  <c r="R573" i="20"/>
  <c r="A571" i="20"/>
  <c r="Q570" i="20"/>
  <c r="Q569" i="20"/>
  <c r="S569" i="20" s="1"/>
  <c r="P568" i="20"/>
  <c r="O568" i="20"/>
  <c r="N568" i="20"/>
  <c r="M568" i="20"/>
  <c r="L568" i="20"/>
  <c r="K568" i="20"/>
  <c r="J568" i="20"/>
  <c r="I568" i="20"/>
  <c r="H568" i="20"/>
  <c r="G568" i="20"/>
  <c r="F568" i="20"/>
  <c r="E568" i="20"/>
  <c r="P567" i="20"/>
  <c r="O567" i="20"/>
  <c r="N567" i="20"/>
  <c r="M567" i="20"/>
  <c r="L567" i="20"/>
  <c r="K567" i="20"/>
  <c r="J567" i="20"/>
  <c r="I567" i="20"/>
  <c r="H567" i="20"/>
  <c r="G567" i="20"/>
  <c r="F567" i="20"/>
  <c r="E567" i="20"/>
  <c r="Q566" i="20"/>
  <c r="Q565" i="20"/>
  <c r="S565" i="20" s="1"/>
  <c r="Q564" i="20"/>
  <c r="Q563" i="20"/>
  <c r="P562" i="20"/>
  <c r="O562" i="20"/>
  <c r="N562" i="20"/>
  <c r="M562" i="20"/>
  <c r="L562" i="20"/>
  <c r="K562" i="20"/>
  <c r="J562" i="20"/>
  <c r="I562" i="20"/>
  <c r="H562" i="20"/>
  <c r="G562" i="20"/>
  <c r="F562" i="20"/>
  <c r="E562" i="20"/>
  <c r="P561" i="20"/>
  <c r="O561" i="20"/>
  <c r="N561" i="20"/>
  <c r="M561" i="20"/>
  <c r="L561" i="20"/>
  <c r="K561" i="20"/>
  <c r="J561" i="20"/>
  <c r="I561" i="20"/>
  <c r="H561" i="20"/>
  <c r="G561" i="20"/>
  <c r="F561" i="20"/>
  <c r="E561" i="20"/>
  <c r="Q560" i="20"/>
  <c r="Q559" i="20"/>
  <c r="Q558" i="20"/>
  <c r="Q557" i="20"/>
  <c r="S557" i="20" s="1"/>
  <c r="P556" i="20"/>
  <c r="O556" i="20"/>
  <c r="N556" i="20"/>
  <c r="M556" i="20"/>
  <c r="L556" i="20"/>
  <c r="K556" i="20"/>
  <c r="J556" i="20"/>
  <c r="I556" i="20"/>
  <c r="H556" i="20"/>
  <c r="G556" i="20"/>
  <c r="F556" i="20"/>
  <c r="E556" i="20"/>
  <c r="P555" i="20"/>
  <c r="O555" i="20"/>
  <c r="N555" i="20"/>
  <c r="M555" i="20"/>
  <c r="L555" i="20"/>
  <c r="K555" i="20"/>
  <c r="J555" i="20"/>
  <c r="I555" i="20"/>
  <c r="H555" i="20"/>
  <c r="G555" i="20"/>
  <c r="F555" i="20"/>
  <c r="E555" i="20"/>
  <c r="Q554" i="20"/>
  <c r="Q553" i="20"/>
  <c r="S553" i="20" s="1"/>
  <c r="Q552" i="20"/>
  <c r="Q551" i="20"/>
  <c r="P550" i="20"/>
  <c r="O550" i="20"/>
  <c r="N550" i="20"/>
  <c r="M550" i="20"/>
  <c r="L550" i="20"/>
  <c r="K550" i="20"/>
  <c r="J550" i="20"/>
  <c r="I550" i="20"/>
  <c r="H550" i="20"/>
  <c r="G550" i="20"/>
  <c r="F550" i="20"/>
  <c r="E550" i="20"/>
  <c r="P549" i="20"/>
  <c r="O549" i="20"/>
  <c r="N549" i="20"/>
  <c r="M549" i="20"/>
  <c r="L549" i="20"/>
  <c r="K549" i="20"/>
  <c r="J549" i="20"/>
  <c r="I549" i="20"/>
  <c r="H549" i="20"/>
  <c r="G549" i="20"/>
  <c r="F549" i="20"/>
  <c r="E549" i="20"/>
  <c r="Q548" i="20"/>
  <c r="Q547" i="20"/>
  <c r="S547" i="20" s="1"/>
  <c r="Q546" i="20"/>
  <c r="Q545" i="20"/>
  <c r="S545" i="20" s="1"/>
  <c r="P544" i="20"/>
  <c r="O544" i="20"/>
  <c r="N544" i="20"/>
  <c r="M544" i="20"/>
  <c r="L544" i="20"/>
  <c r="K544" i="20"/>
  <c r="J544" i="20"/>
  <c r="I544" i="20"/>
  <c r="H544" i="20"/>
  <c r="G544" i="20"/>
  <c r="F544" i="20"/>
  <c r="E544" i="20"/>
  <c r="P543" i="20"/>
  <c r="O543" i="20"/>
  <c r="N543" i="20"/>
  <c r="M543" i="20"/>
  <c r="L543" i="20"/>
  <c r="K543" i="20"/>
  <c r="J543" i="20"/>
  <c r="I543" i="20"/>
  <c r="H543" i="20"/>
  <c r="G543" i="20"/>
  <c r="F543" i="20"/>
  <c r="E543" i="20"/>
  <c r="Q542" i="20"/>
  <c r="Q541" i="20"/>
  <c r="S541" i="20" s="1"/>
  <c r="Q540" i="20"/>
  <c r="Q539" i="20"/>
  <c r="P538" i="20"/>
  <c r="O538" i="20"/>
  <c r="N538" i="20"/>
  <c r="M538" i="20"/>
  <c r="L538" i="20"/>
  <c r="K538" i="20"/>
  <c r="J538" i="20"/>
  <c r="I538" i="20"/>
  <c r="H538" i="20"/>
  <c r="G538" i="20"/>
  <c r="F538" i="20"/>
  <c r="E538" i="20"/>
  <c r="P537" i="20"/>
  <c r="O537" i="20"/>
  <c r="N537" i="20"/>
  <c r="M537" i="20"/>
  <c r="L537" i="20"/>
  <c r="K537" i="20"/>
  <c r="J537" i="20"/>
  <c r="I537" i="20"/>
  <c r="H537" i="20"/>
  <c r="G537" i="20"/>
  <c r="F537" i="20"/>
  <c r="E537" i="20"/>
  <c r="Q536" i="20"/>
  <c r="Q535" i="20"/>
  <c r="Q534" i="20"/>
  <c r="Q533" i="20"/>
  <c r="S533" i="20" s="1"/>
  <c r="P532" i="20"/>
  <c r="O532" i="20"/>
  <c r="N532" i="20"/>
  <c r="M532" i="20"/>
  <c r="L532" i="20"/>
  <c r="K532" i="20"/>
  <c r="J532" i="20"/>
  <c r="I532" i="20"/>
  <c r="H532" i="20"/>
  <c r="G532" i="20"/>
  <c r="F532" i="20"/>
  <c r="E532" i="20"/>
  <c r="P531" i="20"/>
  <c r="O531" i="20"/>
  <c r="N531" i="20"/>
  <c r="M531" i="20"/>
  <c r="L531" i="20"/>
  <c r="K531" i="20"/>
  <c r="J531" i="20"/>
  <c r="I531" i="20"/>
  <c r="H531" i="20"/>
  <c r="G531" i="20"/>
  <c r="F531" i="20"/>
  <c r="E531" i="20"/>
  <c r="Q530" i="20"/>
  <c r="Q529" i="20"/>
  <c r="S529" i="20" s="1"/>
  <c r="Q528" i="20"/>
  <c r="Q527" i="20"/>
  <c r="P526" i="20"/>
  <c r="O526" i="20"/>
  <c r="N526" i="20"/>
  <c r="M526" i="20"/>
  <c r="L526" i="20"/>
  <c r="K526" i="20"/>
  <c r="J526" i="20"/>
  <c r="I526" i="20"/>
  <c r="H526" i="20"/>
  <c r="G526" i="20"/>
  <c r="F526" i="20"/>
  <c r="E526" i="20"/>
  <c r="P525" i="20"/>
  <c r="O525" i="20"/>
  <c r="N525" i="20"/>
  <c r="M525" i="20"/>
  <c r="L525" i="20"/>
  <c r="K525" i="20"/>
  <c r="J525" i="20"/>
  <c r="I525" i="20"/>
  <c r="H525" i="20"/>
  <c r="G525" i="20"/>
  <c r="F525" i="20"/>
  <c r="E525" i="20"/>
  <c r="Q524" i="20"/>
  <c r="Q523" i="20"/>
  <c r="S523" i="20" s="1"/>
  <c r="Q522" i="20"/>
  <c r="Q521" i="20"/>
  <c r="S521" i="20" s="1"/>
  <c r="P520" i="20"/>
  <c r="O520" i="20"/>
  <c r="N520" i="20"/>
  <c r="M520" i="20"/>
  <c r="L520" i="20"/>
  <c r="K520" i="20"/>
  <c r="J520" i="20"/>
  <c r="I520" i="20"/>
  <c r="H520" i="20"/>
  <c r="G520" i="20"/>
  <c r="F520" i="20"/>
  <c r="E520" i="20"/>
  <c r="P519" i="20"/>
  <c r="O519" i="20"/>
  <c r="N519" i="20"/>
  <c r="M519" i="20"/>
  <c r="L519" i="20"/>
  <c r="K519" i="20"/>
  <c r="J519" i="20"/>
  <c r="I519" i="20"/>
  <c r="H519" i="20"/>
  <c r="G519" i="20"/>
  <c r="F519" i="20"/>
  <c r="E519" i="20"/>
  <c r="Q518" i="20"/>
  <c r="Q517" i="20"/>
  <c r="S517" i="20" s="1"/>
  <c r="R516" i="20"/>
  <c r="A514" i="20"/>
  <c r="Q513" i="20"/>
  <c r="Q512" i="20"/>
  <c r="P511" i="20"/>
  <c r="O511" i="20"/>
  <c r="N511" i="20"/>
  <c r="M511" i="20"/>
  <c r="L511" i="20"/>
  <c r="K511" i="20"/>
  <c r="J511" i="20"/>
  <c r="I511" i="20"/>
  <c r="H511" i="20"/>
  <c r="G511" i="20"/>
  <c r="F511" i="20"/>
  <c r="E511" i="20"/>
  <c r="P510" i="20"/>
  <c r="O510" i="20"/>
  <c r="N510" i="20"/>
  <c r="M510" i="20"/>
  <c r="L510" i="20"/>
  <c r="K510" i="20"/>
  <c r="J510" i="20"/>
  <c r="I510" i="20"/>
  <c r="H510" i="20"/>
  <c r="G510" i="20"/>
  <c r="F510" i="20"/>
  <c r="E510" i="20"/>
  <c r="Q509" i="20"/>
  <c r="Q508" i="20"/>
  <c r="S508" i="20" s="1"/>
  <c r="Q507" i="20"/>
  <c r="Q506" i="20"/>
  <c r="S506" i="20" s="1"/>
  <c r="P505" i="20"/>
  <c r="O505" i="20"/>
  <c r="N505" i="20"/>
  <c r="M505" i="20"/>
  <c r="L505" i="20"/>
  <c r="K505" i="20"/>
  <c r="J505" i="20"/>
  <c r="I505" i="20"/>
  <c r="H505" i="20"/>
  <c r="G505" i="20"/>
  <c r="F505" i="20"/>
  <c r="E505" i="20"/>
  <c r="P504" i="20"/>
  <c r="O504" i="20"/>
  <c r="N504" i="20"/>
  <c r="M504" i="20"/>
  <c r="L504" i="20"/>
  <c r="K504" i="20"/>
  <c r="J504" i="20"/>
  <c r="I504" i="20"/>
  <c r="H504" i="20"/>
  <c r="G504" i="20"/>
  <c r="F504" i="20"/>
  <c r="E504" i="20"/>
  <c r="Q503" i="20"/>
  <c r="Q502" i="20"/>
  <c r="S502" i="20" s="1"/>
  <c r="R501" i="20"/>
  <c r="P501" i="20"/>
  <c r="O501" i="20"/>
  <c r="N501" i="20"/>
  <c r="M501" i="20"/>
  <c r="L501" i="20"/>
  <c r="K501" i="20"/>
  <c r="J501" i="20"/>
  <c r="I501" i="20"/>
  <c r="H501" i="20"/>
  <c r="G501" i="20"/>
  <c r="F501" i="20"/>
  <c r="E501" i="20"/>
  <c r="R500" i="20"/>
  <c r="P500" i="20"/>
  <c r="O500" i="20"/>
  <c r="N500" i="20"/>
  <c r="M500" i="20"/>
  <c r="L500" i="20"/>
  <c r="K500" i="20"/>
  <c r="J500" i="20"/>
  <c r="I500" i="20"/>
  <c r="H500" i="20"/>
  <c r="G500" i="20"/>
  <c r="F500" i="20"/>
  <c r="E500" i="20"/>
  <c r="R499" i="20"/>
  <c r="R498" i="20"/>
  <c r="R497" i="20"/>
  <c r="P497" i="20"/>
  <c r="O497" i="20"/>
  <c r="N497" i="20"/>
  <c r="M497" i="20"/>
  <c r="L497" i="20"/>
  <c r="K497" i="20"/>
  <c r="J497" i="20"/>
  <c r="I497" i="20"/>
  <c r="H497" i="20"/>
  <c r="G497" i="20"/>
  <c r="F497" i="20"/>
  <c r="E497" i="20"/>
  <c r="R496" i="20"/>
  <c r="P496" i="20"/>
  <c r="O496" i="20"/>
  <c r="N496" i="20"/>
  <c r="M496" i="20"/>
  <c r="L496" i="20"/>
  <c r="K496" i="20"/>
  <c r="J496" i="20"/>
  <c r="I496" i="20"/>
  <c r="H496" i="20"/>
  <c r="G496" i="20"/>
  <c r="F496" i="20"/>
  <c r="E496" i="20"/>
  <c r="Q489" i="20"/>
  <c r="Q488" i="20"/>
  <c r="P487" i="20"/>
  <c r="O487" i="20"/>
  <c r="N487" i="20"/>
  <c r="M487" i="20"/>
  <c r="L487" i="20"/>
  <c r="K487" i="20"/>
  <c r="J487" i="20"/>
  <c r="I487" i="20"/>
  <c r="H487" i="20"/>
  <c r="G487" i="20"/>
  <c r="F487" i="20"/>
  <c r="E487" i="20"/>
  <c r="P486" i="20"/>
  <c r="O486" i="20"/>
  <c r="N486" i="20"/>
  <c r="M486" i="20"/>
  <c r="L486" i="20"/>
  <c r="K486" i="20"/>
  <c r="J486" i="20"/>
  <c r="I486" i="20"/>
  <c r="H486" i="20"/>
  <c r="G486" i="20"/>
  <c r="F486" i="20"/>
  <c r="E486" i="20"/>
  <c r="Q485" i="20"/>
  <c r="Q484" i="20"/>
  <c r="S484" i="20" s="1"/>
  <c r="Q483" i="20"/>
  <c r="Q482" i="20"/>
  <c r="S482" i="20" s="1"/>
  <c r="P481" i="20"/>
  <c r="O481" i="20"/>
  <c r="N481" i="20"/>
  <c r="M481" i="20"/>
  <c r="L481" i="20"/>
  <c r="K481" i="20"/>
  <c r="J481" i="20"/>
  <c r="I481" i="20"/>
  <c r="H481" i="20"/>
  <c r="G481" i="20"/>
  <c r="F481" i="20"/>
  <c r="E481" i="20"/>
  <c r="P480" i="20"/>
  <c r="O480" i="20"/>
  <c r="N480" i="20"/>
  <c r="M480" i="20"/>
  <c r="L480" i="20"/>
  <c r="K480" i="20"/>
  <c r="J480" i="20"/>
  <c r="I480" i="20"/>
  <c r="H480" i="20"/>
  <c r="G480" i="20"/>
  <c r="F480" i="20"/>
  <c r="E480" i="20"/>
  <c r="Q479" i="20"/>
  <c r="Q478" i="20"/>
  <c r="Q477" i="20"/>
  <c r="Q476" i="20"/>
  <c r="P475" i="20"/>
  <c r="O475" i="20"/>
  <c r="N475" i="20"/>
  <c r="M475" i="20"/>
  <c r="L475" i="20"/>
  <c r="K475" i="20"/>
  <c r="J475" i="20"/>
  <c r="I475" i="20"/>
  <c r="H475" i="20"/>
  <c r="G475" i="20"/>
  <c r="F475" i="20"/>
  <c r="E475" i="20"/>
  <c r="P474" i="20"/>
  <c r="O474" i="20"/>
  <c r="N474" i="20"/>
  <c r="M474" i="20"/>
  <c r="L474" i="20"/>
  <c r="K474" i="20"/>
  <c r="J474" i="20"/>
  <c r="I474" i="20"/>
  <c r="H474" i="20"/>
  <c r="G474" i="20"/>
  <c r="F474" i="20"/>
  <c r="E474" i="20"/>
  <c r="Q473" i="20"/>
  <c r="Q472" i="20"/>
  <c r="Q471" i="20"/>
  <c r="Q470" i="20"/>
  <c r="S470" i="20" s="1"/>
  <c r="P469" i="20"/>
  <c r="O469" i="20"/>
  <c r="N469" i="20"/>
  <c r="M469" i="20"/>
  <c r="L469" i="20"/>
  <c r="K469" i="20"/>
  <c r="J469" i="20"/>
  <c r="I469" i="20"/>
  <c r="H469" i="20"/>
  <c r="G469" i="20"/>
  <c r="F469" i="20"/>
  <c r="E469" i="20"/>
  <c r="P468" i="20"/>
  <c r="O468" i="20"/>
  <c r="N468" i="20"/>
  <c r="M468" i="20"/>
  <c r="L468" i="20"/>
  <c r="K468" i="20"/>
  <c r="J468" i="20"/>
  <c r="I468" i="20"/>
  <c r="H468" i="20"/>
  <c r="G468" i="20"/>
  <c r="F468" i="20"/>
  <c r="E468" i="20"/>
  <c r="Q467" i="20"/>
  <c r="Q466" i="20"/>
  <c r="S466" i="20" s="1"/>
  <c r="Q465" i="20"/>
  <c r="Q464" i="20"/>
  <c r="P463" i="20"/>
  <c r="O463" i="20"/>
  <c r="N463" i="20"/>
  <c r="M463" i="20"/>
  <c r="L463" i="20"/>
  <c r="K463" i="20"/>
  <c r="J463" i="20"/>
  <c r="I463" i="20"/>
  <c r="H463" i="20"/>
  <c r="G463" i="20"/>
  <c r="F463" i="20"/>
  <c r="E463" i="20"/>
  <c r="P462" i="20"/>
  <c r="O462" i="20"/>
  <c r="N462" i="20"/>
  <c r="M462" i="20"/>
  <c r="L462" i="20"/>
  <c r="K462" i="20"/>
  <c r="J462" i="20"/>
  <c r="I462" i="20"/>
  <c r="H462" i="20"/>
  <c r="G462" i="20"/>
  <c r="F462" i="20"/>
  <c r="E462" i="20"/>
  <c r="Q461" i="20"/>
  <c r="Q460" i="20"/>
  <c r="R459" i="20"/>
  <c r="A457" i="20"/>
  <c r="Q456" i="20"/>
  <c r="Q455" i="20"/>
  <c r="S455" i="20" s="1"/>
  <c r="P454" i="20"/>
  <c r="O454" i="20"/>
  <c r="N454" i="20"/>
  <c r="M454" i="20"/>
  <c r="L454" i="20"/>
  <c r="K454" i="20"/>
  <c r="J454" i="20"/>
  <c r="I454" i="20"/>
  <c r="H454" i="20"/>
  <c r="G454" i="20"/>
  <c r="F454" i="20"/>
  <c r="E454" i="20"/>
  <c r="P453" i="20"/>
  <c r="O453" i="20"/>
  <c r="N453" i="20"/>
  <c r="M453" i="20"/>
  <c r="L453" i="20"/>
  <c r="K453" i="20"/>
  <c r="J453" i="20"/>
  <c r="I453" i="20"/>
  <c r="H453" i="20"/>
  <c r="G453" i="20"/>
  <c r="F453" i="20"/>
  <c r="E453" i="20"/>
  <c r="Q452" i="20"/>
  <c r="Q451" i="20"/>
  <c r="S451" i="20" s="1"/>
  <c r="Q450" i="20"/>
  <c r="Q449" i="20"/>
  <c r="P448" i="20"/>
  <c r="O448" i="20"/>
  <c r="N448" i="20"/>
  <c r="M448" i="20"/>
  <c r="L448" i="20"/>
  <c r="K448" i="20"/>
  <c r="J448" i="20"/>
  <c r="I448" i="20"/>
  <c r="H448" i="20"/>
  <c r="G448" i="20"/>
  <c r="F448" i="20"/>
  <c r="E448" i="20"/>
  <c r="P447" i="20"/>
  <c r="O447" i="20"/>
  <c r="N447" i="20"/>
  <c r="M447" i="20"/>
  <c r="L447" i="20"/>
  <c r="K447" i="20"/>
  <c r="J447" i="20"/>
  <c r="I447" i="20"/>
  <c r="H447" i="20"/>
  <c r="G447" i="20"/>
  <c r="F447" i="20"/>
  <c r="E447" i="20"/>
  <c r="Q446" i="20"/>
  <c r="Q445" i="20"/>
  <c r="R444" i="20"/>
  <c r="P444" i="20"/>
  <c r="O444" i="20"/>
  <c r="N444" i="20"/>
  <c r="M444" i="20"/>
  <c r="L444" i="20"/>
  <c r="K444" i="20"/>
  <c r="J444" i="20"/>
  <c r="I444" i="20"/>
  <c r="H444" i="20"/>
  <c r="G444" i="20"/>
  <c r="F444" i="20"/>
  <c r="E444" i="20"/>
  <c r="R443" i="20"/>
  <c r="P443" i="20"/>
  <c r="O443" i="20"/>
  <c r="N443" i="20"/>
  <c r="M443" i="20"/>
  <c r="L443" i="20"/>
  <c r="K443" i="20"/>
  <c r="J443" i="20"/>
  <c r="I443" i="20"/>
  <c r="H443" i="20"/>
  <c r="G443" i="20"/>
  <c r="F443" i="20"/>
  <c r="E443" i="20"/>
  <c r="R442" i="20"/>
  <c r="R441" i="20"/>
  <c r="R440" i="20"/>
  <c r="P440" i="20"/>
  <c r="O440" i="20"/>
  <c r="N440" i="20"/>
  <c r="M440" i="20"/>
  <c r="L440" i="20"/>
  <c r="K440" i="20"/>
  <c r="J440" i="20"/>
  <c r="I440" i="20"/>
  <c r="H440" i="20"/>
  <c r="G440" i="20"/>
  <c r="F440" i="20"/>
  <c r="E440" i="20"/>
  <c r="R439" i="20"/>
  <c r="P439" i="20"/>
  <c r="O439" i="20"/>
  <c r="N439" i="20"/>
  <c r="M439" i="20"/>
  <c r="L439" i="20"/>
  <c r="K439" i="20"/>
  <c r="J439" i="20"/>
  <c r="I439" i="20"/>
  <c r="H439" i="20"/>
  <c r="G439" i="20"/>
  <c r="F439" i="20"/>
  <c r="E439" i="20"/>
  <c r="Q438" i="20"/>
  <c r="Q437" i="20"/>
  <c r="S437" i="20" s="1"/>
  <c r="P436" i="20"/>
  <c r="O436" i="20"/>
  <c r="N436" i="20"/>
  <c r="M436" i="20"/>
  <c r="L436" i="20"/>
  <c r="K436" i="20"/>
  <c r="J436" i="20"/>
  <c r="I436" i="20"/>
  <c r="H436" i="20"/>
  <c r="G436" i="20"/>
  <c r="F436" i="20"/>
  <c r="E436" i="20"/>
  <c r="P435" i="20"/>
  <c r="O435" i="20"/>
  <c r="N435" i="20"/>
  <c r="M435" i="20"/>
  <c r="L435" i="20"/>
  <c r="K435" i="20"/>
  <c r="J435" i="20"/>
  <c r="I435" i="20"/>
  <c r="H435" i="20"/>
  <c r="G435" i="20"/>
  <c r="F435" i="20"/>
  <c r="E435" i="20"/>
  <c r="Q434" i="20"/>
  <c r="Q433" i="20"/>
  <c r="S433" i="20" s="1"/>
  <c r="Q432" i="20"/>
  <c r="Q431" i="20"/>
  <c r="P430" i="20"/>
  <c r="O430" i="20"/>
  <c r="N430" i="20"/>
  <c r="M430" i="20"/>
  <c r="L430" i="20"/>
  <c r="K430" i="20"/>
  <c r="J430" i="20"/>
  <c r="I430" i="20"/>
  <c r="H430" i="20"/>
  <c r="G430" i="20"/>
  <c r="F430" i="20"/>
  <c r="E430" i="20"/>
  <c r="P429" i="20"/>
  <c r="O429" i="20"/>
  <c r="N429" i="20"/>
  <c r="M429" i="20"/>
  <c r="L429" i="20"/>
  <c r="K429" i="20"/>
  <c r="J429" i="20"/>
  <c r="I429" i="20"/>
  <c r="H429" i="20"/>
  <c r="G429" i="20"/>
  <c r="F429" i="20"/>
  <c r="E429" i="20"/>
  <c r="Q428" i="20"/>
  <c r="Q427" i="20"/>
  <c r="S427" i="20" s="1"/>
  <c r="Q426" i="20"/>
  <c r="Q425" i="20"/>
  <c r="S425" i="20" s="1"/>
  <c r="P424" i="20"/>
  <c r="O424" i="20"/>
  <c r="N424" i="20"/>
  <c r="M424" i="20"/>
  <c r="L424" i="20"/>
  <c r="K424" i="20"/>
  <c r="J424" i="20"/>
  <c r="I424" i="20"/>
  <c r="H424" i="20"/>
  <c r="G424" i="20"/>
  <c r="F424" i="20"/>
  <c r="E424" i="20"/>
  <c r="P423" i="20"/>
  <c r="O423" i="20"/>
  <c r="N423" i="20"/>
  <c r="M423" i="20"/>
  <c r="L423" i="20"/>
  <c r="K423" i="20"/>
  <c r="J423" i="20"/>
  <c r="I423" i="20"/>
  <c r="H423" i="20"/>
  <c r="G423" i="20"/>
  <c r="F423" i="20"/>
  <c r="E423" i="20"/>
  <c r="Q422" i="20"/>
  <c r="Q421" i="20"/>
  <c r="S421" i="20" s="1"/>
  <c r="Q420" i="20"/>
  <c r="Q419" i="20"/>
  <c r="P418" i="20"/>
  <c r="O418" i="20"/>
  <c r="N418" i="20"/>
  <c r="M418" i="20"/>
  <c r="L418" i="20"/>
  <c r="K418" i="20"/>
  <c r="J418" i="20"/>
  <c r="I418" i="20"/>
  <c r="H418" i="20"/>
  <c r="G418" i="20"/>
  <c r="F418" i="20"/>
  <c r="E418" i="20"/>
  <c r="P417" i="20"/>
  <c r="O417" i="20"/>
  <c r="N417" i="20"/>
  <c r="M417" i="20"/>
  <c r="L417" i="20"/>
  <c r="K417" i="20"/>
  <c r="J417" i="20"/>
  <c r="I417" i="20"/>
  <c r="H417" i="20"/>
  <c r="G417" i="20"/>
  <c r="F417" i="20"/>
  <c r="E417" i="20"/>
  <c r="Q416" i="20"/>
  <c r="Q415" i="20"/>
  <c r="S415" i="20" s="1"/>
  <c r="Q414" i="20"/>
  <c r="Q413" i="20"/>
  <c r="S413" i="20" s="1"/>
  <c r="P412" i="20"/>
  <c r="O412" i="20"/>
  <c r="N412" i="20"/>
  <c r="M412" i="20"/>
  <c r="L412" i="20"/>
  <c r="K412" i="20"/>
  <c r="J412" i="20"/>
  <c r="I412" i="20"/>
  <c r="H412" i="20"/>
  <c r="G412" i="20"/>
  <c r="F412" i="20"/>
  <c r="E412" i="20"/>
  <c r="P411" i="20"/>
  <c r="O411" i="20"/>
  <c r="N411" i="20"/>
  <c r="M411" i="20"/>
  <c r="L411" i="20"/>
  <c r="K411" i="20"/>
  <c r="J411" i="20"/>
  <c r="I411" i="20"/>
  <c r="H411" i="20"/>
  <c r="G411" i="20"/>
  <c r="F411" i="20"/>
  <c r="E411" i="20"/>
  <c r="Q410" i="20"/>
  <c r="Q409" i="20"/>
  <c r="S409" i="20" s="1"/>
  <c r="Q408" i="20"/>
  <c r="Q407" i="20"/>
  <c r="P406" i="20"/>
  <c r="O406" i="20"/>
  <c r="N406" i="20"/>
  <c r="M406" i="20"/>
  <c r="L406" i="20"/>
  <c r="K406" i="20"/>
  <c r="J406" i="20"/>
  <c r="I406" i="20"/>
  <c r="H406" i="20"/>
  <c r="G406" i="20"/>
  <c r="F406" i="20"/>
  <c r="E406" i="20"/>
  <c r="P405" i="20"/>
  <c r="O405" i="20"/>
  <c r="N405" i="20"/>
  <c r="M405" i="20"/>
  <c r="L405" i="20"/>
  <c r="K405" i="20"/>
  <c r="J405" i="20"/>
  <c r="I405" i="20"/>
  <c r="H405" i="20"/>
  <c r="G405" i="20"/>
  <c r="F405" i="20"/>
  <c r="E405" i="20"/>
  <c r="Q404" i="20"/>
  <c r="Q403" i="20"/>
  <c r="S403" i="20" s="1"/>
  <c r="R402" i="20"/>
  <c r="A400" i="20"/>
  <c r="Q399" i="20"/>
  <c r="Q398" i="20"/>
  <c r="S398" i="20" s="1"/>
  <c r="P397" i="20"/>
  <c r="O397" i="20"/>
  <c r="N397" i="20"/>
  <c r="M397" i="20"/>
  <c r="L397" i="20"/>
  <c r="K397" i="20"/>
  <c r="J397" i="20"/>
  <c r="I397" i="20"/>
  <c r="H397" i="20"/>
  <c r="G397" i="20"/>
  <c r="F397" i="20"/>
  <c r="E397" i="20"/>
  <c r="P396" i="20"/>
  <c r="O396" i="20"/>
  <c r="N396" i="20"/>
  <c r="M396" i="20"/>
  <c r="L396" i="20"/>
  <c r="K396" i="20"/>
  <c r="J396" i="20"/>
  <c r="I396" i="20"/>
  <c r="H396" i="20"/>
  <c r="G396" i="20"/>
  <c r="F396" i="20"/>
  <c r="E396" i="20"/>
  <c r="Q395" i="20"/>
  <c r="Q394" i="20"/>
  <c r="S394" i="20" s="1"/>
  <c r="Q393" i="20"/>
  <c r="Q392" i="20"/>
  <c r="P391" i="20"/>
  <c r="O391" i="20"/>
  <c r="N391" i="20"/>
  <c r="M391" i="20"/>
  <c r="L391" i="20"/>
  <c r="K391" i="20"/>
  <c r="J391" i="20"/>
  <c r="I391" i="20"/>
  <c r="H391" i="20"/>
  <c r="G391" i="20"/>
  <c r="F391" i="20"/>
  <c r="E391" i="20"/>
  <c r="P390" i="20"/>
  <c r="O390" i="20"/>
  <c r="N390" i="20"/>
  <c r="M390" i="20"/>
  <c r="L390" i="20"/>
  <c r="K390" i="20"/>
  <c r="J390" i="20"/>
  <c r="I390" i="20"/>
  <c r="H390" i="20"/>
  <c r="G390" i="20"/>
  <c r="F390" i="20"/>
  <c r="E390" i="20"/>
  <c r="Q389" i="20"/>
  <c r="Q388" i="20"/>
  <c r="Q387" i="20"/>
  <c r="S387" i="20" s="1"/>
  <c r="Q386" i="20"/>
  <c r="P385" i="20"/>
  <c r="O385" i="20"/>
  <c r="N385" i="20"/>
  <c r="M385" i="20"/>
  <c r="L385" i="20"/>
  <c r="K385" i="20"/>
  <c r="J385" i="20"/>
  <c r="I385" i="20"/>
  <c r="H385" i="20"/>
  <c r="G385" i="20"/>
  <c r="F385" i="20"/>
  <c r="E385" i="20"/>
  <c r="P384" i="20"/>
  <c r="O384" i="20"/>
  <c r="N384" i="20"/>
  <c r="M384" i="20"/>
  <c r="L384" i="20"/>
  <c r="K384" i="20"/>
  <c r="J384" i="20"/>
  <c r="I384" i="20"/>
  <c r="H384" i="20"/>
  <c r="G384" i="20"/>
  <c r="F384" i="20"/>
  <c r="E384" i="20"/>
  <c r="Q383" i="20"/>
  <c r="Q382" i="20"/>
  <c r="Q381" i="20"/>
  <c r="Q380" i="20"/>
  <c r="P379" i="20"/>
  <c r="O379" i="20"/>
  <c r="N379" i="20"/>
  <c r="M379" i="20"/>
  <c r="L379" i="20"/>
  <c r="K379" i="20"/>
  <c r="I379" i="20"/>
  <c r="P378" i="20"/>
  <c r="O378" i="20"/>
  <c r="N378" i="20"/>
  <c r="M378" i="20"/>
  <c r="L378" i="20"/>
  <c r="K378" i="20"/>
  <c r="I378" i="20"/>
  <c r="Q377" i="20"/>
  <c r="Q376" i="20"/>
  <c r="S376" i="20" s="1"/>
  <c r="Q375" i="20"/>
  <c r="Q374" i="20"/>
  <c r="P373" i="20"/>
  <c r="O373" i="20"/>
  <c r="N373" i="20"/>
  <c r="M373" i="20"/>
  <c r="L373" i="20"/>
  <c r="K373" i="20"/>
  <c r="J373" i="20"/>
  <c r="I373" i="20"/>
  <c r="H373" i="20"/>
  <c r="G373" i="20"/>
  <c r="F373" i="20"/>
  <c r="E373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Q371" i="20"/>
  <c r="Q370" i="20"/>
  <c r="S370" i="20" s="1"/>
  <c r="R369" i="20"/>
  <c r="P369" i="20"/>
  <c r="O369" i="20"/>
  <c r="N369" i="20"/>
  <c r="M369" i="20"/>
  <c r="L369" i="20"/>
  <c r="K369" i="20"/>
  <c r="J369" i="20"/>
  <c r="I369" i="20"/>
  <c r="H369" i="20"/>
  <c r="G369" i="20"/>
  <c r="F369" i="20"/>
  <c r="E369" i="20"/>
  <c r="R368" i="20"/>
  <c r="P368" i="20"/>
  <c r="O368" i="20"/>
  <c r="N368" i="20"/>
  <c r="M368" i="20"/>
  <c r="L368" i="20"/>
  <c r="K368" i="20"/>
  <c r="J368" i="20"/>
  <c r="I368" i="20"/>
  <c r="H368" i="20"/>
  <c r="G368" i="20"/>
  <c r="F368" i="20"/>
  <c r="E368" i="20"/>
  <c r="R367" i="20"/>
  <c r="R366" i="20"/>
  <c r="R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R364" i="20"/>
  <c r="P364" i="20"/>
  <c r="O364" i="20"/>
  <c r="N364" i="20"/>
  <c r="M364" i="20"/>
  <c r="L364" i="20"/>
  <c r="K364" i="20"/>
  <c r="J364" i="20"/>
  <c r="I364" i="20"/>
  <c r="H364" i="20"/>
  <c r="G364" i="20"/>
  <c r="F364" i="20"/>
  <c r="E364" i="20"/>
  <c r="Q363" i="20"/>
  <c r="Q362" i="20"/>
  <c r="S362" i="20" s="1"/>
  <c r="P361" i="20"/>
  <c r="O361" i="20"/>
  <c r="N361" i="20"/>
  <c r="M361" i="20"/>
  <c r="L361" i="20"/>
  <c r="K361" i="20"/>
  <c r="P360" i="20"/>
  <c r="O360" i="20"/>
  <c r="N360" i="20"/>
  <c r="M360" i="20"/>
  <c r="L360" i="20"/>
  <c r="K360" i="20"/>
  <c r="Q359" i="20"/>
  <c r="Q358" i="20"/>
  <c r="S358" i="20" s="1"/>
  <c r="Q357" i="20"/>
  <c r="Q356" i="20"/>
  <c r="P355" i="20"/>
  <c r="O355" i="20"/>
  <c r="N355" i="20"/>
  <c r="M355" i="20"/>
  <c r="L355" i="20"/>
  <c r="K355" i="20"/>
  <c r="J355" i="20"/>
  <c r="I355" i="20"/>
  <c r="H355" i="20"/>
  <c r="G355" i="20"/>
  <c r="F355" i="20"/>
  <c r="E355" i="20"/>
  <c r="P354" i="20"/>
  <c r="O354" i="20"/>
  <c r="N354" i="20"/>
  <c r="M354" i="20"/>
  <c r="L354" i="20"/>
  <c r="K354" i="20"/>
  <c r="J354" i="20"/>
  <c r="I354" i="20"/>
  <c r="H354" i="20"/>
  <c r="G354" i="20"/>
  <c r="F354" i="20"/>
  <c r="E354" i="20"/>
  <c r="Q353" i="20"/>
  <c r="Q352" i="20"/>
  <c r="Q351" i="20"/>
  <c r="Q350" i="20"/>
  <c r="S350" i="20" s="1"/>
  <c r="P349" i="20"/>
  <c r="O349" i="20"/>
  <c r="N349" i="20"/>
  <c r="M349" i="20"/>
  <c r="L349" i="20"/>
  <c r="K349" i="20"/>
  <c r="J349" i="20"/>
  <c r="I349" i="20"/>
  <c r="H349" i="20"/>
  <c r="G349" i="20"/>
  <c r="F349" i="20"/>
  <c r="E349" i="20"/>
  <c r="P348" i="20"/>
  <c r="O348" i="20"/>
  <c r="N348" i="20"/>
  <c r="M348" i="20"/>
  <c r="L348" i="20"/>
  <c r="K348" i="20"/>
  <c r="J348" i="20"/>
  <c r="I348" i="20"/>
  <c r="H348" i="20"/>
  <c r="G348" i="20"/>
  <c r="F348" i="20"/>
  <c r="E348" i="20"/>
  <c r="Q347" i="20"/>
  <c r="Q346" i="20"/>
  <c r="R345" i="20"/>
  <c r="A343" i="20"/>
  <c r="Q342" i="20"/>
  <c r="Q341" i="20"/>
  <c r="P340" i="20"/>
  <c r="O340" i="20"/>
  <c r="N340" i="20"/>
  <c r="M340" i="20"/>
  <c r="L340" i="20"/>
  <c r="K340" i="20"/>
  <c r="J340" i="20"/>
  <c r="I340" i="20"/>
  <c r="H340" i="20"/>
  <c r="G340" i="20"/>
  <c r="F340" i="20"/>
  <c r="E340" i="20"/>
  <c r="P339" i="20"/>
  <c r="O339" i="20"/>
  <c r="N339" i="20"/>
  <c r="M339" i="20"/>
  <c r="L339" i="20"/>
  <c r="K339" i="20"/>
  <c r="J339" i="20"/>
  <c r="I339" i="20"/>
  <c r="H339" i="20"/>
  <c r="G339" i="20"/>
  <c r="F339" i="20"/>
  <c r="E339" i="20"/>
  <c r="Q338" i="20"/>
  <c r="Q337" i="20"/>
  <c r="Q336" i="20"/>
  <c r="Q335" i="20"/>
  <c r="P334" i="20"/>
  <c r="O334" i="20"/>
  <c r="N334" i="20"/>
  <c r="M334" i="20"/>
  <c r="L334" i="20"/>
  <c r="K334" i="20"/>
  <c r="J334" i="20"/>
  <c r="I334" i="20"/>
  <c r="H334" i="20"/>
  <c r="G334" i="20"/>
  <c r="F334" i="20"/>
  <c r="E334" i="20"/>
  <c r="P333" i="20"/>
  <c r="O333" i="20"/>
  <c r="N333" i="20"/>
  <c r="M333" i="20"/>
  <c r="L333" i="20"/>
  <c r="K333" i="20"/>
  <c r="J333" i="20"/>
  <c r="I333" i="20"/>
  <c r="H333" i="20"/>
  <c r="G333" i="20"/>
  <c r="F333" i="20"/>
  <c r="E333" i="20"/>
  <c r="Q332" i="20"/>
  <c r="Q331" i="20"/>
  <c r="S331" i="20" s="1"/>
  <c r="Q330" i="20"/>
  <c r="Q329" i="20"/>
  <c r="S329" i="20" s="1"/>
  <c r="P328" i="20"/>
  <c r="O328" i="20"/>
  <c r="N328" i="20"/>
  <c r="M328" i="20"/>
  <c r="L328" i="20"/>
  <c r="K328" i="20"/>
  <c r="J328" i="20"/>
  <c r="I328" i="20"/>
  <c r="H328" i="20"/>
  <c r="G328" i="20"/>
  <c r="F328" i="20"/>
  <c r="E328" i="20"/>
  <c r="P327" i="20"/>
  <c r="O327" i="20"/>
  <c r="N327" i="20"/>
  <c r="M327" i="20"/>
  <c r="L327" i="20"/>
  <c r="K327" i="20"/>
  <c r="J327" i="20"/>
  <c r="I327" i="20"/>
  <c r="H327" i="20"/>
  <c r="G327" i="20"/>
  <c r="F327" i="20"/>
  <c r="E327" i="20"/>
  <c r="Q326" i="20"/>
  <c r="Q325" i="20"/>
  <c r="Q324" i="20"/>
  <c r="Q323" i="20"/>
  <c r="P322" i="20"/>
  <c r="O322" i="20"/>
  <c r="N322" i="20"/>
  <c r="M322" i="20"/>
  <c r="L322" i="20"/>
  <c r="K322" i="20"/>
  <c r="J322" i="20"/>
  <c r="I322" i="20"/>
  <c r="H322" i="20"/>
  <c r="G322" i="20"/>
  <c r="F322" i="20"/>
  <c r="E322" i="20"/>
  <c r="P321" i="20"/>
  <c r="O321" i="20"/>
  <c r="N321" i="20"/>
  <c r="M321" i="20"/>
  <c r="L321" i="20"/>
  <c r="K321" i="20"/>
  <c r="J321" i="20"/>
  <c r="I321" i="20"/>
  <c r="H321" i="20"/>
  <c r="G321" i="20"/>
  <c r="F321" i="20"/>
  <c r="E321" i="20"/>
  <c r="Q320" i="20"/>
  <c r="Q319" i="20"/>
  <c r="Q318" i="20"/>
  <c r="Q317" i="20"/>
  <c r="P316" i="20"/>
  <c r="O316" i="20"/>
  <c r="N316" i="20"/>
  <c r="M316" i="20"/>
  <c r="L316" i="20"/>
  <c r="K316" i="20"/>
  <c r="J316" i="20"/>
  <c r="I316" i="20"/>
  <c r="H316" i="20"/>
  <c r="G316" i="20"/>
  <c r="F316" i="20"/>
  <c r="E316" i="20"/>
  <c r="P315" i="20"/>
  <c r="O315" i="20"/>
  <c r="N315" i="20"/>
  <c r="M315" i="20"/>
  <c r="L315" i="20"/>
  <c r="K315" i="20"/>
  <c r="J315" i="20"/>
  <c r="I315" i="20"/>
  <c r="H315" i="20"/>
  <c r="G315" i="20"/>
  <c r="F315" i="20"/>
  <c r="E315" i="20"/>
  <c r="Q314" i="20"/>
  <c r="Q313" i="20"/>
  <c r="Q312" i="20"/>
  <c r="S312" i="20" s="1"/>
  <c r="Q311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P309" i="20"/>
  <c r="O309" i="20"/>
  <c r="N309" i="20"/>
  <c r="M309" i="20"/>
  <c r="L309" i="20"/>
  <c r="K309" i="20"/>
  <c r="J309" i="20"/>
  <c r="I309" i="20"/>
  <c r="H309" i="20"/>
  <c r="G309" i="20"/>
  <c r="F309" i="20"/>
  <c r="E309" i="20"/>
  <c r="Q308" i="20"/>
  <c r="S308" i="20" s="1"/>
  <c r="Q307" i="20"/>
  <c r="Q306" i="20"/>
  <c r="S306" i="20" s="1"/>
  <c r="Q305" i="20"/>
  <c r="P304" i="20"/>
  <c r="O304" i="20"/>
  <c r="N304" i="20"/>
  <c r="M304" i="20"/>
  <c r="L304" i="20"/>
  <c r="K304" i="20"/>
  <c r="J304" i="20"/>
  <c r="I304" i="20"/>
  <c r="H304" i="20"/>
  <c r="G304" i="20"/>
  <c r="F304" i="20"/>
  <c r="E304" i="20"/>
  <c r="P303" i="20"/>
  <c r="O303" i="20"/>
  <c r="N303" i="20"/>
  <c r="M303" i="20"/>
  <c r="L303" i="20"/>
  <c r="K303" i="20"/>
  <c r="J303" i="20"/>
  <c r="I303" i="20"/>
  <c r="H303" i="20"/>
  <c r="G303" i="20"/>
  <c r="F303" i="20"/>
  <c r="E303" i="20"/>
  <c r="Q302" i="20"/>
  <c r="Q301" i="20"/>
  <c r="Q300" i="20"/>
  <c r="Q299" i="20"/>
  <c r="P298" i="20"/>
  <c r="O298" i="20"/>
  <c r="N298" i="20"/>
  <c r="M298" i="20"/>
  <c r="L298" i="20"/>
  <c r="K298" i="20"/>
  <c r="J298" i="20"/>
  <c r="I298" i="20"/>
  <c r="H298" i="20"/>
  <c r="G298" i="20"/>
  <c r="F298" i="20"/>
  <c r="E298" i="20"/>
  <c r="P297" i="20"/>
  <c r="O297" i="20"/>
  <c r="N297" i="20"/>
  <c r="M297" i="20"/>
  <c r="L297" i="20"/>
  <c r="K297" i="20"/>
  <c r="J297" i="20"/>
  <c r="I297" i="20"/>
  <c r="H297" i="20"/>
  <c r="G297" i="20"/>
  <c r="F297" i="20"/>
  <c r="E297" i="20"/>
  <c r="Q296" i="20"/>
  <c r="Q295" i="20"/>
  <c r="Q294" i="20"/>
  <c r="Q293" i="20"/>
  <c r="P292" i="20"/>
  <c r="O292" i="20"/>
  <c r="N292" i="20"/>
  <c r="M292" i="20"/>
  <c r="L292" i="20"/>
  <c r="K292" i="20"/>
  <c r="J292" i="20"/>
  <c r="I292" i="20"/>
  <c r="H292" i="20"/>
  <c r="G292" i="20"/>
  <c r="F292" i="20"/>
  <c r="E292" i="20"/>
  <c r="P291" i="20"/>
  <c r="O291" i="20"/>
  <c r="N291" i="20"/>
  <c r="M291" i="20"/>
  <c r="L291" i="20"/>
  <c r="K291" i="20"/>
  <c r="J291" i="20"/>
  <c r="I291" i="20"/>
  <c r="H291" i="20"/>
  <c r="G291" i="20"/>
  <c r="F291" i="20"/>
  <c r="E291" i="20"/>
  <c r="Q290" i="20"/>
  <c r="Q289" i="20"/>
  <c r="R288" i="20"/>
  <c r="A286" i="20"/>
  <c r="Q285" i="20"/>
  <c r="S285" i="20" s="1"/>
  <c r="Q284" i="20"/>
  <c r="P283" i="20"/>
  <c r="O283" i="20"/>
  <c r="N283" i="20"/>
  <c r="M283" i="20"/>
  <c r="L283" i="20"/>
  <c r="K283" i="20"/>
  <c r="J283" i="20"/>
  <c r="I283" i="20"/>
  <c r="H283" i="20"/>
  <c r="G283" i="20"/>
  <c r="F283" i="20"/>
  <c r="E283" i="20"/>
  <c r="P282" i="20"/>
  <c r="O282" i="20"/>
  <c r="N282" i="20"/>
  <c r="M282" i="20"/>
  <c r="L282" i="20"/>
  <c r="K282" i="20"/>
  <c r="J282" i="20"/>
  <c r="I282" i="20"/>
  <c r="H282" i="20"/>
  <c r="G282" i="20"/>
  <c r="F282" i="20"/>
  <c r="E282" i="20"/>
  <c r="Q281" i="20"/>
  <c r="S281" i="20" s="1"/>
  <c r="Q280" i="20"/>
  <c r="Q279" i="20"/>
  <c r="Q278" i="20"/>
  <c r="P277" i="20"/>
  <c r="O277" i="20"/>
  <c r="N277" i="20"/>
  <c r="M277" i="20"/>
  <c r="L277" i="20"/>
  <c r="K277" i="20"/>
  <c r="J277" i="20"/>
  <c r="I277" i="20"/>
  <c r="H277" i="20"/>
  <c r="G277" i="20"/>
  <c r="F277" i="20"/>
  <c r="E277" i="20"/>
  <c r="P276" i="20"/>
  <c r="O276" i="20"/>
  <c r="N276" i="20"/>
  <c r="M276" i="20"/>
  <c r="L276" i="20"/>
  <c r="K276" i="20"/>
  <c r="J276" i="20"/>
  <c r="I276" i="20"/>
  <c r="H276" i="20"/>
  <c r="G276" i="20"/>
  <c r="F276" i="20"/>
  <c r="E276" i="20"/>
  <c r="Q275" i="20"/>
  <c r="Q274" i="20"/>
  <c r="Q273" i="20"/>
  <c r="S273" i="20" s="1"/>
  <c r="Q272" i="20"/>
  <c r="P271" i="20"/>
  <c r="O271" i="20"/>
  <c r="N271" i="20"/>
  <c r="M271" i="20"/>
  <c r="L271" i="20"/>
  <c r="K271" i="20"/>
  <c r="J271" i="20"/>
  <c r="I271" i="20"/>
  <c r="H271" i="20"/>
  <c r="G271" i="20"/>
  <c r="F271" i="20"/>
  <c r="E271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Q269" i="20"/>
  <c r="S269" i="20" s="1"/>
  <c r="Q268" i="20"/>
  <c r="S268" i="20" s="1"/>
  <c r="Q267" i="20"/>
  <c r="Q266" i="20"/>
  <c r="P265" i="20"/>
  <c r="O265" i="20"/>
  <c r="N265" i="20"/>
  <c r="M265" i="20"/>
  <c r="L265" i="20"/>
  <c r="K265" i="20"/>
  <c r="J265" i="20"/>
  <c r="I265" i="20"/>
  <c r="H265" i="20"/>
  <c r="G265" i="20"/>
  <c r="F265" i="20"/>
  <c r="E265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Q263" i="20"/>
  <c r="S263" i="20" s="1"/>
  <c r="Q262" i="20"/>
  <c r="S262" i="20" s="1"/>
  <c r="Q261" i="20"/>
  <c r="Q260" i="20"/>
  <c r="P259" i="20"/>
  <c r="O259" i="20"/>
  <c r="N259" i="20"/>
  <c r="M259" i="20"/>
  <c r="L259" i="20"/>
  <c r="K259" i="20"/>
  <c r="J259" i="20"/>
  <c r="I259" i="20"/>
  <c r="H259" i="20"/>
  <c r="G259" i="20"/>
  <c r="F259" i="20"/>
  <c r="E259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Q257" i="20"/>
  <c r="Q256" i="20"/>
  <c r="Q255" i="20"/>
  <c r="Q254" i="20"/>
  <c r="P253" i="20"/>
  <c r="O253" i="20"/>
  <c r="N253" i="20"/>
  <c r="M253" i="20"/>
  <c r="L253" i="20"/>
  <c r="K253" i="20"/>
  <c r="J253" i="20"/>
  <c r="I253" i="20"/>
  <c r="H253" i="20"/>
  <c r="G253" i="20"/>
  <c r="F253" i="20"/>
  <c r="E253" i="20"/>
  <c r="P252" i="20"/>
  <c r="O252" i="20"/>
  <c r="N252" i="20"/>
  <c r="M252" i="20"/>
  <c r="L252" i="20"/>
  <c r="K252" i="20"/>
  <c r="Q251" i="20"/>
  <c r="Q250" i="20"/>
  <c r="Q249" i="20"/>
  <c r="S249" i="20" s="1"/>
  <c r="Q248" i="20"/>
  <c r="P247" i="20"/>
  <c r="O247" i="20"/>
  <c r="N247" i="20"/>
  <c r="M247" i="20"/>
  <c r="L247" i="20"/>
  <c r="K247" i="20"/>
  <c r="J247" i="20"/>
  <c r="I247" i="20"/>
  <c r="H247" i="20"/>
  <c r="G247" i="20"/>
  <c r="F247" i="20"/>
  <c r="E247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Q245" i="20"/>
  <c r="S245" i="20" s="1"/>
  <c r="Q244" i="20"/>
  <c r="Q243" i="20"/>
  <c r="Q242" i="20"/>
  <c r="P241" i="20"/>
  <c r="O241" i="20"/>
  <c r="N241" i="20"/>
  <c r="M241" i="20"/>
  <c r="L241" i="20"/>
  <c r="K241" i="20"/>
  <c r="J241" i="20"/>
  <c r="I241" i="20"/>
  <c r="H241" i="20"/>
  <c r="G241" i="20"/>
  <c r="F241" i="20"/>
  <c r="E241" i="20"/>
  <c r="P240" i="20"/>
  <c r="O240" i="20"/>
  <c r="N240" i="20"/>
  <c r="M240" i="20"/>
  <c r="L240" i="20"/>
  <c r="K240" i="20"/>
  <c r="J240" i="20"/>
  <c r="I240" i="20"/>
  <c r="H240" i="20"/>
  <c r="G240" i="20"/>
  <c r="F240" i="20"/>
  <c r="E240" i="20"/>
  <c r="Q239" i="20"/>
  <c r="Q238" i="20"/>
  <c r="R237" i="20"/>
  <c r="P237" i="20"/>
  <c r="O237" i="20"/>
  <c r="N237" i="20"/>
  <c r="M237" i="20"/>
  <c r="L237" i="20"/>
  <c r="K237" i="20"/>
  <c r="J237" i="20"/>
  <c r="I237" i="20"/>
  <c r="H237" i="20"/>
  <c r="G237" i="20"/>
  <c r="F237" i="20"/>
  <c r="E237" i="20"/>
  <c r="R236" i="20"/>
  <c r="P236" i="20"/>
  <c r="O236" i="20"/>
  <c r="N236" i="20"/>
  <c r="M236" i="20"/>
  <c r="L236" i="20"/>
  <c r="K236" i="20"/>
  <c r="J236" i="20"/>
  <c r="I236" i="20"/>
  <c r="H236" i="20"/>
  <c r="G236" i="20"/>
  <c r="F236" i="20"/>
  <c r="E236" i="20"/>
  <c r="R235" i="20"/>
  <c r="R234" i="20"/>
  <c r="R233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R232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R231" i="20"/>
  <c r="A229" i="20"/>
  <c r="Q228" i="20"/>
  <c r="Q227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P225" i="20"/>
  <c r="O225" i="20"/>
  <c r="N225" i="20"/>
  <c r="M225" i="20"/>
  <c r="L225" i="20"/>
  <c r="K225" i="20"/>
  <c r="J225" i="20"/>
  <c r="I225" i="20"/>
  <c r="H225" i="20"/>
  <c r="G225" i="20"/>
  <c r="F225" i="20"/>
  <c r="E225" i="20"/>
  <c r="Q224" i="20"/>
  <c r="Q223" i="20"/>
  <c r="Q222" i="20"/>
  <c r="S222" i="20" s="1"/>
  <c r="Q221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Q218" i="20"/>
  <c r="Q217" i="20"/>
  <c r="S216" i="20"/>
  <c r="S215" i="20"/>
  <c r="S212" i="20"/>
  <c r="S211" i="20"/>
  <c r="Q210" i="20"/>
  <c r="Q209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P207" i="20"/>
  <c r="O207" i="20"/>
  <c r="N207" i="20"/>
  <c r="M207" i="20"/>
  <c r="L207" i="20"/>
  <c r="K207" i="20"/>
  <c r="J207" i="20"/>
  <c r="I207" i="20"/>
  <c r="H207" i="20"/>
  <c r="G207" i="20"/>
  <c r="F207" i="20"/>
  <c r="E207" i="20"/>
  <c r="Q206" i="20"/>
  <c r="Q205" i="20"/>
  <c r="Q204" i="20"/>
  <c r="S204" i="20" s="1"/>
  <c r="Q203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Q200" i="20"/>
  <c r="Q199" i="20"/>
  <c r="Q198" i="20"/>
  <c r="Q197" i="20"/>
  <c r="S197" i="20" s="1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P195" i="20"/>
  <c r="O195" i="20"/>
  <c r="N195" i="20"/>
  <c r="M195" i="20"/>
  <c r="L195" i="20"/>
  <c r="K195" i="20"/>
  <c r="J195" i="20"/>
  <c r="I195" i="20"/>
  <c r="H195" i="20"/>
  <c r="G195" i="20"/>
  <c r="F195" i="20"/>
  <c r="E195" i="20"/>
  <c r="Q194" i="20"/>
  <c r="Q193" i="20"/>
  <c r="Q192" i="20"/>
  <c r="Q191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Q188" i="20"/>
  <c r="Q187" i="20"/>
  <c r="Q186" i="20"/>
  <c r="Q185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Q182" i="20"/>
  <c r="Q181" i="20"/>
  <c r="R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R179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R178" i="20"/>
  <c r="R177" i="20"/>
  <c r="R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R175" i="20"/>
  <c r="P175" i="20"/>
  <c r="O175" i="20"/>
  <c r="N175" i="20"/>
  <c r="M175" i="20"/>
  <c r="L175" i="20"/>
  <c r="K175" i="20"/>
  <c r="J175" i="20"/>
  <c r="I175" i="20"/>
  <c r="H175" i="20"/>
  <c r="G175" i="20"/>
  <c r="F175" i="20"/>
  <c r="E175" i="20"/>
  <c r="R174" i="20"/>
  <c r="A172" i="20"/>
  <c r="Q171" i="20"/>
  <c r="Q170" i="20"/>
  <c r="S170" i="20" s="1"/>
  <c r="P169" i="20"/>
  <c r="O169" i="20"/>
  <c r="N169" i="20"/>
  <c r="M169" i="20"/>
  <c r="L169" i="20"/>
  <c r="K169" i="20"/>
  <c r="J169" i="20"/>
  <c r="I169" i="20"/>
  <c r="H169" i="20"/>
  <c r="G169" i="20"/>
  <c r="F169" i="20"/>
  <c r="E169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Q167" i="20"/>
  <c r="Q166" i="20"/>
  <c r="S166" i="20" s="1"/>
  <c r="Q165" i="20"/>
  <c r="Q164" i="20"/>
  <c r="P163" i="20"/>
  <c r="O163" i="20"/>
  <c r="N163" i="20"/>
  <c r="M163" i="20"/>
  <c r="L163" i="20"/>
  <c r="K163" i="20"/>
  <c r="J163" i="20"/>
  <c r="I163" i="20"/>
  <c r="H163" i="20"/>
  <c r="G163" i="20"/>
  <c r="F163" i="20"/>
  <c r="E163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Q161" i="20"/>
  <c r="Q160" i="20"/>
  <c r="Q159" i="20"/>
  <c r="Q158" i="20"/>
  <c r="S158" i="20" s="1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P156" i="20"/>
  <c r="O156" i="20"/>
  <c r="N156" i="20"/>
  <c r="M156" i="20"/>
  <c r="L156" i="20"/>
  <c r="K156" i="20"/>
  <c r="J156" i="20"/>
  <c r="I156" i="20"/>
  <c r="H156" i="20"/>
  <c r="G156" i="20"/>
  <c r="F156" i="20"/>
  <c r="E156" i="20"/>
  <c r="Q155" i="20"/>
  <c r="Q154" i="20"/>
  <c r="S154" i="20" s="1"/>
  <c r="Q153" i="20"/>
  <c r="Q152" i="20"/>
  <c r="P151" i="20"/>
  <c r="O151" i="20"/>
  <c r="N151" i="20"/>
  <c r="M151" i="20"/>
  <c r="L151" i="20"/>
  <c r="K151" i="20"/>
  <c r="J151" i="20"/>
  <c r="I151" i="20"/>
  <c r="H151" i="20"/>
  <c r="G151" i="20"/>
  <c r="F151" i="20"/>
  <c r="E151" i="20"/>
  <c r="P150" i="20"/>
  <c r="O150" i="20"/>
  <c r="N150" i="20"/>
  <c r="M150" i="20"/>
  <c r="L150" i="20"/>
  <c r="K150" i="20"/>
  <c r="J150" i="20"/>
  <c r="I150" i="20"/>
  <c r="H150" i="20"/>
  <c r="G150" i="20"/>
  <c r="F150" i="20"/>
  <c r="E150" i="20"/>
  <c r="Q149" i="20"/>
  <c r="Q148" i="20"/>
  <c r="Q147" i="20"/>
  <c r="Q146" i="20"/>
  <c r="S146" i="20" s="1"/>
  <c r="P145" i="20"/>
  <c r="O145" i="20"/>
  <c r="N145" i="20"/>
  <c r="M145" i="20"/>
  <c r="L145" i="20"/>
  <c r="K145" i="20"/>
  <c r="J145" i="20"/>
  <c r="I145" i="20"/>
  <c r="H145" i="20"/>
  <c r="G145" i="20"/>
  <c r="F145" i="20"/>
  <c r="E145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Q143" i="20"/>
  <c r="Q142" i="20"/>
  <c r="S142" i="20" s="1"/>
  <c r="K139" i="20"/>
  <c r="K138" i="20"/>
  <c r="Q135" i="20"/>
  <c r="Q134" i="20"/>
  <c r="S134" i="20" s="1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P132" i="20"/>
  <c r="O132" i="20"/>
  <c r="N132" i="20"/>
  <c r="M132" i="20"/>
  <c r="L132" i="20"/>
  <c r="K132" i="20"/>
  <c r="J132" i="20"/>
  <c r="I132" i="20"/>
  <c r="H132" i="20"/>
  <c r="G132" i="20"/>
  <c r="F132" i="20"/>
  <c r="E132" i="20"/>
  <c r="Q131" i="20"/>
  <c r="S131" i="20" s="1"/>
  <c r="Q130" i="20"/>
  <c r="Q129" i="20"/>
  <c r="Q128" i="20"/>
  <c r="P127" i="20"/>
  <c r="O127" i="20"/>
  <c r="N127" i="20"/>
  <c r="M127" i="20"/>
  <c r="L127" i="20"/>
  <c r="K127" i="20"/>
  <c r="P126" i="20"/>
  <c r="O126" i="20"/>
  <c r="N126" i="20"/>
  <c r="M126" i="20"/>
  <c r="L126" i="20"/>
  <c r="K126" i="20"/>
  <c r="Q125" i="20"/>
  <c r="S125" i="20" s="1"/>
  <c r="Q124" i="20"/>
  <c r="Q123" i="20"/>
  <c r="S123" i="20" s="1"/>
  <c r="Q122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Q119" i="20"/>
  <c r="S119" i="20" s="1"/>
  <c r="Q118" i="20"/>
  <c r="R117" i="20"/>
  <c r="A115" i="20"/>
  <c r="Q114" i="20"/>
  <c r="Q113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Q110" i="20"/>
  <c r="S110" i="20" s="1"/>
  <c r="Q109" i="20"/>
  <c r="Q108" i="20"/>
  <c r="Q107" i="20"/>
  <c r="P106" i="20"/>
  <c r="O106" i="20"/>
  <c r="N106" i="20"/>
  <c r="M106" i="20"/>
  <c r="L106" i="20"/>
  <c r="K106" i="20"/>
  <c r="P105" i="20"/>
  <c r="O105" i="20"/>
  <c r="N105" i="20"/>
  <c r="M105" i="20"/>
  <c r="L105" i="20"/>
  <c r="K105" i="20"/>
  <c r="Q104" i="20"/>
  <c r="S104" i="20" s="1"/>
  <c r="Q103" i="20"/>
  <c r="Q102" i="20"/>
  <c r="Q101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Q98" i="20"/>
  <c r="S98" i="20" s="1"/>
  <c r="Q97" i="20"/>
  <c r="S97" i="20" s="1"/>
  <c r="Q96" i="20"/>
  <c r="S96" i="20" s="1"/>
  <c r="Q95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Q92" i="20"/>
  <c r="S92" i="20" s="1"/>
  <c r="Q91" i="20"/>
  <c r="Q90" i="20"/>
  <c r="S90" i="20" s="1"/>
  <c r="Q89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Q86" i="20"/>
  <c r="Q85" i="20"/>
  <c r="Q84" i="20"/>
  <c r="S84" i="20" s="1"/>
  <c r="Q83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Q80" i="20"/>
  <c r="S80" i="20" s="1"/>
  <c r="Q79" i="20"/>
  <c r="Q78" i="20"/>
  <c r="S78" i="20" s="1"/>
  <c r="Q77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Q74" i="20"/>
  <c r="Q73" i="20"/>
  <c r="Q72" i="20"/>
  <c r="S72" i="20" s="1"/>
  <c r="Q71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Q68" i="20"/>
  <c r="S68" i="20" s="1"/>
  <c r="Q67" i="20"/>
  <c r="Q66" i="20"/>
  <c r="Q65" i="20"/>
  <c r="S65" i="20" s="1"/>
  <c r="P64" i="20"/>
  <c r="O64" i="20"/>
  <c r="N64" i="20"/>
  <c r="M64" i="20"/>
  <c r="L64" i="20"/>
  <c r="K64" i="20"/>
  <c r="J64" i="20"/>
  <c r="I64" i="20"/>
  <c r="H64" i="20"/>
  <c r="G64" i="20"/>
  <c r="F64" i="20"/>
  <c r="E64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Q62" i="20"/>
  <c r="Q61" i="20"/>
  <c r="S61" i="20" s="1"/>
  <c r="R60" i="20"/>
  <c r="A58" i="20"/>
  <c r="Q57" i="20"/>
  <c r="Q56" i="20"/>
  <c r="S56" i="20" s="1"/>
  <c r="P55" i="20"/>
  <c r="O55" i="20"/>
  <c r="N55" i="20"/>
  <c r="M55" i="20"/>
  <c r="L55" i="20"/>
  <c r="K55" i="20"/>
  <c r="J55" i="20"/>
  <c r="I55" i="20"/>
  <c r="H55" i="20"/>
  <c r="G55" i="20"/>
  <c r="F55" i="20"/>
  <c r="E55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Q53" i="20"/>
  <c r="Q52" i="20"/>
  <c r="Q51" i="20"/>
  <c r="Q50" i="20"/>
  <c r="S50" i="20" s="1"/>
  <c r="P49" i="20"/>
  <c r="O49" i="20"/>
  <c r="N49" i="20"/>
  <c r="M49" i="20"/>
  <c r="L49" i="20"/>
  <c r="K49" i="20"/>
  <c r="J49" i="20"/>
  <c r="I49" i="20"/>
  <c r="H49" i="20"/>
  <c r="G49" i="20"/>
  <c r="F49" i="20"/>
  <c r="E49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Q47" i="20"/>
  <c r="Q46" i="20"/>
  <c r="S46" i="20" s="1"/>
  <c r="Q45" i="20"/>
  <c r="Q44" i="20"/>
  <c r="S44" i="20" s="1"/>
  <c r="P43" i="20"/>
  <c r="O43" i="20"/>
  <c r="N43" i="20"/>
  <c r="M43" i="20"/>
  <c r="L43" i="20"/>
  <c r="K43" i="20"/>
  <c r="J43" i="20"/>
  <c r="I43" i="20"/>
  <c r="H43" i="20"/>
  <c r="G43" i="20"/>
  <c r="F43" i="20"/>
  <c r="E43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Q41" i="20"/>
  <c r="Q40" i="20"/>
  <c r="Q39" i="20"/>
  <c r="Q38" i="20"/>
  <c r="S38" i="20" s="1"/>
  <c r="P37" i="20"/>
  <c r="O37" i="20"/>
  <c r="N37" i="20"/>
  <c r="M37" i="20"/>
  <c r="L37" i="20"/>
  <c r="K37" i="20"/>
  <c r="J37" i="20"/>
  <c r="I37" i="20"/>
  <c r="H37" i="20"/>
  <c r="G37" i="20"/>
  <c r="F37" i="20"/>
  <c r="E37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Q35" i="20"/>
  <c r="Q34" i="20"/>
  <c r="S34" i="20" s="1"/>
  <c r="Q33" i="20"/>
  <c r="Q32" i="20"/>
  <c r="S32" i="20" s="1"/>
  <c r="P31" i="20"/>
  <c r="O31" i="20"/>
  <c r="N31" i="20"/>
  <c r="M31" i="20"/>
  <c r="L31" i="20"/>
  <c r="K31" i="20"/>
  <c r="J31" i="20"/>
  <c r="I31" i="20"/>
  <c r="H31" i="20"/>
  <c r="G31" i="20"/>
  <c r="F31" i="20"/>
  <c r="E31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Q29" i="20"/>
  <c r="Q28" i="20"/>
  <c r="Q27" i="20"/>
  <c r="Q26" i="20"/>
  <c r="S26" i="20" s="1"/>
  <c r="P25" i="20"/>
  <c r="O25" i="20"/>
  <c r="N25" i="20"/>
  <c r="M25" i="20"/>
  <c r="L25" i="20"/>
  <c r="K25" i="20"/>
  <c r="J25" i="20"/>
  <c r="I25" i="20"/>
  <c r="H25" i="20"/>
  <c r="G25" i="20"/>
  <c r="F25" i="20"/>
  <c r="E25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Q23" i="20"/>
  <c r="Q22" i="20"/>
  <c r="S22" i="20" s="1"/>
  <c r="R21" i="20"/>
  <c r="L21" i="20"/>
  <c r="K21" i="20"/>
  <c r="J21" i="20"/>
  <c r="I21" i="20"/>
  <c r="H21" i="20"/>
  <c r="G21" i="20"/>
  <c r="F21" i="20"/>
  <c r="R20" i="20"/>
  <c r="L20" i="20"/>
  <c r="K20" i="20"/>
  <c r="J20" i="20"/>
  <c r="I20" i="20"/>
  <c r="H20" i="20"/>
  <c r="G20" i="20"/>
  <c r="R19" i="20"/>
  <c r="R18" i="20"/>
  <c r="R17" i="20"/>
  <c r="L17" i="20"/>
  <c r="K17" i="20"/>
  <c r="J17" i="20"/>
  <c r="I17" i="20"/>
  <c r="H17" i="20"/>
  <c r="G17" i="20"/>
  <c r="F17" i="20"/>
  <c r="R16" i="20"/>
  <c r="L16" i="20"/>
  <c r="K16" i="20"/>
  <c r="J16" i="20"/>
  <c r="I16" i="20"/>
  <c r="H16" i="20"/>
  <c r="G16" i="20"/>
  <c r="R67" i="19"/>
  <c r="R132" i="19" s="1"/>
  <c r="R197" i="19" s="1"/>
  <c r="R262" i="19" s="1"/>
  <c r="R327" i="19" s="1"/>
  <c r="R392" i="19" s="1"/>
  <c r="Q874" i="20" l="1"/>
  <c r="S874" i="20" s="1"/>
  <c r="Q1222" i="20"/>
  <c r="S610" i="20"/>
  <c r="Q196" i="20"/>
  <c r="S196" i="20" s="1"/>
  <c r="S101" i="20"/>
  <c r="S35" i="20"/>
  <c r="Y311" i="22"/>
  <c r="Y310" i="22"/>
  <c r="N402" i="22"/>
  <c r="O41" i="21" s="1"/>
  <c r="O45" i="21" s="1"/>
  <c r="G168" i="22"/>
  <c r="H17" i="21" s="1"/>
  <c r="H21" i="21" s="1"/>
  <c r="K168" i="22"/>
  <c r="L17" i="21" s="1"/>
  <c r="L21" i="21" s="1"/>
  <c r="O168" i="22"/>
  <c r="P17" i="21" s="1"/>
  <c r="P21" i="21" s="1"/>
  <c r="W168" i="22"/>
  <c r="X17" i="21" s="1"/>
  <c r="X21" i="21" s="1"/>
  <c r="E169" i="22"/>
  <c r="F18" i="21" s="1"/>
  <c r="F22" i="21" s="1"/>
  <c r="I169" i="22"/>
  <c r="J18" i="21" s="1"/>
  <c r="J22" i="21" s="1"/>
  <c r="M169" i="22"/>
  <c r="N18" i="21" s="1"/>
  <c r="N22" i="21" s="1"/>
  <c r="Q169" i="22"/>
  <c r="R18" i="21" s="1"/>
  <c r="R22" i="21" s="1"/>
  <c r="U169" i="22"/>
  <c r="V18" i="21" s="1"/>
  <c r="V22" i="21" s="1"/>
  <c r="Y169" i="22"/>
  <c r="F168" i="22"/>
  <c r="G17" i="21" s="1"/>
  <c r="G21" i="21" s="1"/>
  <c r="J168" i="22"/>
  <c r="K17" i="21" s="1"/>
  <c r="K21" i="21" s="1"/>
  <c r="N168" i="22"/>
  <c r="O17" i="21" s="1"/>
  <c r="O21" i="21" s="1"/>
  <c r="R168" i="22"/>
  <c r="S17" i="21" s="1"/>
  <c r="S21" i="21" s="1"/>
  <c r="V168" i="22"/>
  <c r="W17" i="21" s="1"/>
  <c r="W21" i="21" s="1"/>
  <c r="H168" i="22"/>
  <c r="I17" i="21" s="1"/>
  <c r="I21" i="21" s="1"/>
  <c r="L168" i="22"/>
  <c r="M17" i="21" s="1"/>
  <c r="M21" i="21" s="1"/>
  <c r="P168" i="22"/>
  <c r="Q17" i="21" s="1"/>
  <c r="Q21" i="21" s="1"/>
  <c r="T168" i="22"/>
  <c r="U17" i="21" s="1"/>
  <c r="U21" i="21" s="1"/>
  <c r="G169" i="22"/>
  <c r="H18" i="21" s="1"/>
  <c r="H22" i="21" s="1"/>
  <c r="K169" i="22"/>
  <c r="L18" i="21" s="1"/>
  <c r="L22" i="21" s="1"/>
  <c r="O169" i="22"/>
  <c r="P18" i="21" s="1"/>
  <c r="P22" i="21" s="1"/>
  <c r="S169" i="22"/>
  <c r="T18" i="21" s="1"/>
  <c r="T22" i="21" s="1"/>
  <c r="W169" i="22"/>
  <c r="X18" i="21" s="1"/>
  <c r="Q1137" i="20"/>
  <c r="S1137" i="20" s="1"/>
  <c r="Q862" i="20"/>
  <c r="S862" i="20" s="1"/>
  <c r="S749" i="20"/>
  <c r="S214" i="20"/>
  <c r="S213" i="20"/>
  <c r="S191" i="20"/>
  <c r="Q175" i="20"/>
  <c r="G1168" i="20"/>
  <c r="E40" i="19" s="1"/>
  <c r="K1168" i="20"/>
  <c r="O1168" i="20"/>
  <c r="H1169" i="20"/>
  <c r="F41" i="19" s="1"/>
  <c r="L1169" i="20"/>
  <c r="P1169" i="20"/>
  <c r="Q1000" i="20"/>
  <c r="S1000" i="20" s="1"/>
  <c r="Q454" i="20"/>
  <c r="S381" i="20"/>
  <c r="F16" i="20"/>
  <c r="F10" i="20" s="1"/>
  <c r="F20" i="20"/>
  <c r="F14" i="20" s="1"/>
  <c r="F19" i="20"/>
  <c r="S114" i="20"/>
  <c r="Q283" i="20"/>
  <c r="S283" i="20" s="1"/>
  <c r="S293" i="20"/>
  <c r="S301" i="20"/>
  <c r="S335" i="20"/>
  <c r="S507" i="20"/>
  <c r="S1262" i="20"/>
  <c r="S1263" i="20"/>
  <c r="S650" i="20"/>
  <c r="S1127" i="20"/>
  <c r="S689" i="20"/>
  <c r="Q988" i="20"/>
  <c r="S988" i="20" s="1"/>
  <c r="S1034" i="20"/>
  <c r="S1093" i="20"/>
  <c r="S1162" i="20"/>
  <c r="S77" i="20"/>
  <c r="S414" i="20"/>
  <c r="S1019" i="20"/>
  <c r="S307" i="20"/>
  <c r="S317" i="20"/>
  <c r="S380" i="20"/>
  <c r="S383" i="20"/>
  <c r="S426" i="20"/>
  <c r="S431" i="20"/>
  <c r="S1082" i="20"/>
  <c r="Q1090" i="20"/>
  <c r="S1090" i="20" s="1"/>
  <c r="Q1131" i="20"/>
  <c r="S1131" i="20" s="1"/>
  <c r="Q81" i="20"/>
  <c r="Q93" i="20"/>
  <c r="S206" i="20"/>
  <c r="S238" i="20"/>
  <c r="S351" i="20"/>
  <c r="S388" i="20"/>
  <c r="S591" i="20"/>
  <c r="S956" i="20"/>
  <c r="S957" i="20"/>
  <c r="S968" i="20"/>
  <c r="S969" i="20"/>
  <c r="S1015" i="20"/>
  <c r="Q1108" i="20"/>
  <c r="S1108" i="20" s="1"/>
  <c r="Q1146" i="20"/>
  <c r="S1146" i="20" s="1"/>
  <c r="Q1182" i="20"/>
  <c r="S1182" i="20" s="1"/>
  <c r="Q1240" i="20"/>
  <c r="S1226" i="20"/>
  <c r="S1214" i="20"/>
  <c r="Q1203" i="20"/>
  <c r="S1203" i="20" s="1"/>
  <c r="Q1195" i="20"/>
  <c r="S1196" i="20"/>
  <c r="Q1188" i="20"/>
  <c r="S1187" i="20"/>
  <c r="S1163" i="20"/>
  <c r="S1161" i="20"/>
  <c r="S1155" i="20"/>
  <c r="S1151" i="20"/>
  <c r="Q1152" i="20"/>
  <c r="S1152" i="20" s="1"/>
  <c r="S1136" i="20"/>
  <c r="S1129" i="20"/>
  <c r="S1128" i="20"/>
  <c r="S1109" i="20"/>
  <c r="Q1107" i="20"/>
  <c r="S1107" i="20" s="1"/>
  <c r="S1100" i="20"/>
  <c r="Q1101" i="20"/>
  <c r="S1101" i="20" s="1"/>
  <c r="S1094" i="20"/>
  <c r="S1016" i="20"/>
  <c r="G918" i="20"/>
  <c r="G909" i="20" s="1"/>
  <c r="E30" i="19" s="1"/>
  <c r="F919" i="20"/>
  <c r="S979" i="20"/>
  <c r="S964" i="20"/>
  <c r="Q967" i="20"/>
  <c r="S967" i="20" s="1"/>
  <c r="Q966" i="20"/>
  <c r="H918" i="20"/>
  <c r="H909" i="20" s="1"/>
  <c r="F30" i="19" s="1"/>
  <c r="G919" i="20"/>
  <c r="G910" i="20" s="1"/>
  <c r="E31" i="19" s="1"/>
  <c r="F918" i="20"/>
  <c r="F909" i="20" s="1"/>
  <c r="D30" i="19" s="1"/>
  <c r="E919" i="20"/>
  <c r="E910" i="20" s="1"/>
  <c r="C31" i="19" s="1"/>
  <c r="I919" i="20"/>
  <c r="I910" i="20" s="1"/>
  <c r="G31" i="19" s="1"/>
  <c r="Q925" i="20"/>
  <c r="S901" i="20"/>
  <c r="S889" i="20"/>
  <c r="S865" i="20"/>
  <c r="S832" i="20"/>
  <c r="S768" i="20"/>
  <c r="S761" i="20"/>
  <c r="S757" i="20"/>
  <c r="S756" i="20"/>
  <c r="S745" i="20"/>
  <c r="S729" i="20"/>
  <c r="S725" i="20"/>
  <c r="S701" i="20"/>
  <c r="S693" i="20"/>
  <c r="S611" i="20"/>
  <c r="S590" i="20"/>
  <c r="S551" i="20"/>
  <c r="Q544" i="20"/>
  <c r="S544" i="20" s="1"/>
  <c r="S535" i="20"/>
  <c r="S534" i="20"/>
  <c r="P495" i="20"/>
  <c r="P21" i="20" s="1"/>
  <c r="P15" i="20" s="1"/>
  <c r="S488" i="20"/>
  <c r="Q481" i="20"/>
  <c r="S481" i="20" s="1"/>
  <c r="S438" i="20"/>
  <c r="S434" i="20"/>
  <c r="S410" i="20"/>
  <c r="S395" i="20"/>
  <c r="S392" i="20"/>
  <c r="Q385" i="20"/>
  <c r="S385" i="20" s="1"/>
  <c r="S374" i="20"/>
  <c r="Q340" i="20"/>
  <c r="S341" i="20"/>
  <c r="S336" i="20"/>
  <c r="S325" i="20"/>
  <c r="S318" i="20"/>
  <c r="S313" i="20"/>
  <c r="Q291" i="20"/>
  <c r="S291" i="20" s="1"/>
  <c r="S278" i="20"/>
  <c r="S272" i="20"/>
  <c r="Q241" i="20"/>
  <c r="S241" i="20" s="1"/>
  <c r="S239" i="20"/>
  <c r="Q226" i="20"/>
  <c r="S226" i="20" s="1"/>
  <c r="S224" i="20"/>
  <c r="Q225" i="20"/>
  <c r="S221" i="20"/>
  <c r="M177" i="20"/>
  <c r="S217" i="20"/>
  <c r="S210" i="20"/>
  <c r="G177" i="20"/>
  <c r="K177" i="20"/>
  <c r="O177" i="20"/>
  <c r="Q180" i="20"/>
  <c r="S192" i="20"/>
  <c r="S188" i="20"/>
  <c r="S187" i="20"/>
  <c r="Q176" i="20"/>
  <c r="Q184" i="20"/>
  <c r="S184" i="20" s="1"/>
  <c r="S167" i="20"/>
  <c r="Q163" i="20"/>
  <c r="S155" i="20"/>
  <c r="S143" i="20"/>
  <c r="Q111" i="20"/>
  <c r="S111" i="20" s="1"/>
  <c r="S89" i="20"/>
  <c r="S73" i="20"/>
  <c r="S62" i="20"/>
  <c r="S47" i="20"/>
  <c r="Q31" i="20"/>
  <c r="M441" i="20"/>
  <c r="J1168" i="20"/>
  <c r="H40" i="19" s="1"/>
  <c r="N576" i="20"/>
  <c r="E177" i="20"/>
  <c r="I177" i="20"/>
  <c r="S1222" i="20"/>
  <c r="E918" i="20"/>
  <c r="E909" i="20" s="1"/>
  <c r="C30" i="19" s="1"/>
  <c r="I918" i="20"/>
  <c r="I909" i="20" s="1"/>
  <c r="G30" i="19" s="1"/>
  <c r="H919" i="20"/>
  <c r="H910" i="20" s="1"/>
  <c r="F31" i="19" s="1"/>
  <c r="M1169" i="20"/>
  <c r="Q1267" i="20"/>
  <c r="S1268" i="20"/>
  <c r="Q1266" i="20"/>
  <c r="S1264" i="20"/>
  <c r="S1259" i="20"/>
  <c r="O1234" i="20"/>
  <c r="E1234" i="20"/>
  <c r="F1168" i="20"/>
  <c r="D40" i="19" s="1"/>
  <c r="N1168" i="20"/>
  <c r="O1169" i="20"/>
  <c r="F1172" i="20"/>
  <c r="D44" i="19" s="1"/>
  <c r="J1172" i="20"/>
  <c r="H44" i="19" s="1"/>
  <c r="N1172" i="20"/>
  <c r="G1173" i="20"/>
  <c r="E45" i="19" s="1"/>
  <c r="K1173" i="20"/>
  <c r="O1173" i="20"/>
  <c r="G1172" i="20"/>
  <c r="E44" i="19" s="1"/>
  <c r="O1172" i="20"/>
  <c r="H1173" i="20"/>
  <c r="F45" i="19" s="1"/>
  <c r="L1173" i="20"/>
  <c r="P1173" i="20"/>
  <c r="S1248" i="20"/>
  <c r="Q1245" i="20"/>
  <c r="S1244" i="20"/>
  <c r="E1233" i="20"/>
  <c r="E1169" i="20"/>
  <c r="C41" i="19" s="1"/>
  <c r="I1169" i="20"/>
  <c r="G41" i="19" s="1"/>
  <c r="I1233" i="20"/>
  <c r="G1234" i="20"/>
  <c r="K1234" i="20"/>
  <c r="F1169" i="20"/>
  <c r="D41" i="19" s="1"/>
  <c r="J1169" i="20"/>
  <c r="H41" i="19" s="1"/>
  <c r="N1169" i="20"/>
  <c r="J1233" i="20"/>
  <c r="N1233" i="20"/>
  <c r="R1168" i="20"/>
  <c r="R1171" i="20"/>
  <c r="H1172" i="20"/>
  <c r="F44" i="19" s="1"/>
  <c r="L1172" i="20"/>
  <c r="P1172" i="20"/>
  <c r="E1173" i="20"/>
  <c r="C45" i="19" s="1"/>
  <c r="I1173" i="20"/>
  <c r="G45" i="19" s="1"/>
  <c r="E1172" i="20"/>
  <c r="C44" i="19" s="1"/>
  <c r="I1172" i="20"/>
  <c r="G44" i="19" s="1"/>
  <c r="M1172" i="20"/>
  <c r="F1173" i="20"/>
  <c r="D45" i="19" s="1"/>
  <c r="J1173" i="20"/>
  <c r="H45" i="19" s="1"/>
  <c r="N1173" i="20"/>
  <c r="S1241" i="20"/>
  <c r="F1234" i="20"/>
  <c r="Q1231" i="20"/>
  <c r="S1237" i="20"/>
  <c r="F1233" i="20"/>
  <c r="K1233" i="20"/>
  <c r="O1233" i="20"/>
  <c r="H1168" i="20"/>
  <c r="F40" i="19" s="1"/>
  <c r="L1168" i="20"/>
  <c r="P1168" i="20"/>
  <c r="Q1239" i="20"/>
  <c r="S1239" i="20" s="1"/>
  <c r="I1234" i="20"/>
  <c r="M1234" i="20"/>
  <c r="S1230" i="20"/>
  <c r="S1223" i="20"/>
  <c r="S1219" i="20"/>
  <c r="S1218" i="20"/>
  <c r="Q1178" i="20"/>
  <c r="J1177" i="20"/>
  <c r="R1173" i="20"/>
  <c r="S1206" i="20"/>
  <c r="E1168" i="20"/>
  <c r="C40" i="19" s="1"/>
  <c r="I1168" i="20"/>
  <c r="G40" i="19" s="1"/>
  <c r="M1168" i="20"/>
  <c r="Q1204" i="20"/>
  <c r="S1204" i="20" s="1"/>
  <c r="E1176" i="20"/>
  <c r="I1176" i="20"/>
  <c r="M1176" i="20"/>
  <c r="S1202" i="20"/>
  <c r="I1177" i="20"/>
  <c r="S1192" i="20"/>
  <c r="S1191" i="20"/>
  <c r="E1177" i="20"/>
  <c r="M1177" i="20"/>
  <c r="H1176" i="20"/>
  <c r="L1176" i="20"/>
  <c r="P1176" i="20"/>
  <c r="F1177" i="20"/>
  <c r="N1177" i="20"/>
  <c r="K1172" i="20"/>
  <c r="M1173" i="20"/>
  <c r="G1176" i="20"/>
  <c r="K1176" i="20"/>
  <c r="O1176" i="20"/>
  <c r="F1176" i="20"/>
  <c r="J1176" i="20"/>
  <c r="N1176" i="20"/>
  <c r="G1177" i="20"/>
  <c r="K1177" i="20"/>
  <c r="O1177" i="20"/>
  <c r="G1169" i="20"/>
  <c r="E41" i="19" s="1"/>
  <c r="K1169" i="20"/>
  <c r="S1167" i="20"/>
  <c r="Q1159" i="20"/>
  <c r="S1157" i="20"/>
  <c r="S1148" i="20"/>
  <c r="S1144" i="20"/>
  <c r="S1140" i="20"/>
  <c r="Q1132" i="20"/>
  <c r="S1133" i="20"/>
  <c r="L1044" i="20"/>
  <c r="L1038" i="20" s="1"/>
  <c r="S1124" i="20"/>
  <c r="S1116" i="20"/>
  <c r="S1112" i="20"/>
  <c r="I1045" i="20"/>
  <c r="I1039" i="20" s="1"/>
  <c r="G37" i="19" s="1"/>
  <c r="S1105" i="20"/>
  <c r="S1106" i="20"/>
  <c r="S1104" i="20"/>
  <c r="S1079" i="20"/>
  <c r="S1078" i="20"/>
  <c r="Q1081" i="20"/>
  <c r="S1081" i="20" s="1"/>
  <c r="H1044" i="20"/>
  <c r="H1038" i="20" s="1"/>
  <c r="F36" i="19" s="1"/>
  <c r="P1044" i="20"/>
  <c r="P1038" i="20" s="1"/>
  <c r="S1070" i="20"/>
  <c r="S1071" i="20"/>
  <c r="Q1069" i="20"/>
  <c r="S1066" i="20"/>
  <c r="Q1063" i="20"/>
  <c r="P34" i="19"/>
  <c r="R1039" i="20"/>
  <c r="P37" i="19" s="1"/>
  <c r="O39" i="19"/>
  <c r="O38" i="19"/>
  <c r="S1058" i="20"/>
  <c r="S1059" i="20"/>
  <c r="Q1057" i="20"/>
  <c r="S1057" i="20" s="1"/>
  <c r="L1045" i="20"/>
  <c r="L1039" i="20" s="1"/>
  <c r="S1054" i="20"/>
  <c r="F1044" i="20"/>
  <c r="F1038" i="20" s="1"/>
  <c r="D36" i="19" s="1"/>
  <c r="J1044" i="20"/>
  <c r="J1038" i="20" s="1"/>
  <c r="H36" i="19" s="1"/>
  <c r="N1044" i="20"/>
  <c r="N1038" i="20" s="1"/>
  <c r="Q1056" i="20"/>
  <c r="P39" i="19"/>
  <c r="R1038" i="20"/>
  <c r="R1040" i="20"/>
  <c r="O34" i="19"/>
  <c r="O35" i="19"/>
  <c r="Q35" i="19" s="1"/>
  <c r="M1044" i="20"/>
  <c r="M1038" i="20" s="1"/>
  <c r="S1030" i="20"/>
  <c r="S1031" i="20"/>
  <c r="Q1033" i="20"/>
  <c r="S1033" i="20" s="1"/>
  <c r="Q1018" i="20"/>
  <c r="S1018" i="20" s="1"/>
  <c r="Q1012" i="20"/>
  <c r="S1007" i="20"/>
  <c r="S1003" i="20"/>
  <c r="S1004" i="20"/>
  <c r="Q1006" i="20"/>
  <c r="S1006" i="20" s="1"/>
  <c r="S995" i="20"/>
  <c r="S996" i="20"/>
  <c r="Q994" i="20"/>
  <c r="S991" i="20"/>
  <c r="S983" i="20"/>
  <c r="S984" i="20"/>
  <c r="Q981" i="20"/>
  <c r="S981" i="20" s="1"/>
  <c r="Q982" i="20"/>
  <c r="Q976" i="20"/>
  <c r="Q961" i="20"/>
  <c r="Q955" i="20"/>
  <c r="S955" i="20" s="1"/>
  <c r="S952" i="20"/>
  <c r="Q949" i="20"/>
  <c r="S944" i="20"/>
  <c r="Q943" i="20"/>
  <c r="S943" i="20" s="1"/>
  <c r="S940" i="20"/>
  <c r="S941" i="20"/>
  <c r="R910" i="20"/>
  <c r="K918" i="20"/>
  <c r="K909" i="20" s="1"/>
  <c r="O918" i="20"/>
  <c r="O909" i="20" s="1"/>
  <c r="O33" i="19"/>
  <c r="P28" i="19"/>
  <c r="R908" i="20"/>
  <c r="R911" i="20"/>
  <c r="R912" i="20"/>
  <c r="O32" i="19"/>
  <c r="Q921" i="20"/>
  <c r="O28" i="19"/>
  <c r="O29" i="19"/>
  <c r="K919" i="20"/>
  <c r="K910" i="20" s="1"/>
  <c r="N918" i="20"/>
  <c r="N909" i="20" s="1"/>
  <c r="S905" i="20"/>
  <c r="S906" i="20"/>
  <c r="Q904" i="20"/>
  <c r="S904" i="20" s="1"/>
  <c r="Q903" i="20"/>
  <c r="Q892" i="20"/>
  <c r="S892" i="20" s="1"/>
  <c r="S893" i="20"/>
  <c r="Q891" i="20"/>
  <c r="S891" i="20" s="1"/>
  <c r="S881" i="20"/>
  <c r="S877" i="20"/>
  <c r="S878" i="20"/>
  <c r="Q880" i="20"/>
  <c r="S880" i="20" s="1"/>
  <c r="I841" i="20"/>
  <c r="S869" i="20"/>
  <c r="Q868" i="20"/>
  <c r="S868" i="20" s="1"/>
  <c r="Q838" i="20"/>
  <c r="S854" i="20"/>
  <c r="S855" i="20"/>
  <c r="Q842" i="20"/>
  <c r="F841" i="20"/>
  <c r="J841" i="20"/>
  <c r="N841" i="20"/>
  <c r="Q853" i="20"/>
  <c r="I840" i="20"/>
  <c r="S850" i="20"/>
  <c r="H627" i="20"/>
  <c r="F27" i="19" s="1"/>
  <c r="H841" i="20"/>
  <c r="L840" i="20"/>
  <c r="P841" i="20"/>
  <c r="E841" i="20"/>
  <c r="M841" i="20"/>
  <c r="Q786" i="20"/>
  <c r="S786" i="20" s="1"/>
  <c r="S836" i="20"/>
  <c r="Q835" i="20"/>
  <c r="S835" i="20" s="1"/>
  <c r="Q829" i="20"/>
  <c r="S829" i="20" s="1"/>
  <c r="S825" i="20"/>
  <c r="Q823" i="20"/>
  <c r="S823" i="20" s="1"/>
  <c r="S824" i="20"/>
  <c r="M783" i="20"/>
  <c r="E783" i="20"/>
  <c r="S820" i="20"/>
  <c r="N784" i="20"/>
  <c r="R627" i="20"/>
  <c r="G626" i="20"/>
  <c r="E26" i="19" s="1"/>
  <c r="O626" i="20"/>
  <c r="P627" i="20"/>
  <c r="H626" i="20"/>
  <c r="F26" i="19" s="1"/>
  <c r="L626" i="20"/>
  <c r="S812" i="20"/>
  <c r="K626" i="20"/>
  <c r="L627" i="20"/>
  <c r="H622" i="20"/>
  <c r="F22" i="19" s="1"/>
  <c r="L622" i="20"/>
  <c r="P622" i="20"/>
  <c r="E623" i="20"/>
  <c r="I623" i="20"/>
  <c r="G23" i="19" s="1"/>
  <c r="M623" i="20"/>
  <c r="Q811" i="20"/>
  <c r="I783" i="20"/>
  <c r="S808" i="20"/>
  <c r="F627" i="20"/>
  <c r="D27" i="19" s="1"/>
  <c r="N627" i="20"/>
  <c r="F626" i="20"/>
  <c r="D26" i="19" s="1"/>
  <c r="J626" i="20"/>
  <c r="H26" i="19" s="1"/>
  <c r="N626" i="20"/>
  <c r="Q805" i="20"/>
  <c r="J627" i="20"/>
  <c r="H27" i="19" s="1"/>
  <c r="F783" i="20"/>
  <c r="J783" i="20"/>
  <c r="N783" i="20"/>
  <c r="S797" i="20"/>
  <c r="G784" i="20"/>
  <c r="K784" i="20"/>
  <c r="O784" i="20"/>
  <c r="S793" i="20"/>
  <c r="S794" i="20"/>
  <c r="Q796" i="20"/>
  <c r="G622" i="20"/>
  <c r="E22" i="19" s="1"/>
  <c r="K622" i="20"/>
  <c r="O622" i="20"/>
  <c r="H623" i="20"/>
  <c r="F23" i="19" s="1"/>
  <c r="L623" i="20"/>
  <c r="P623" i="20"/>
  <c r="P17" i="20" s="1"/>
  <c r="P11" i="20" s="1"/>
  <c r="H784" i="20"/>
  <c r="L784" i="20"/>
  <c r="P784" i="20"/>
  <c r="G627" i="20"/>
  <c r="E27" i="19" s="1"/>
  <c r="K627" i="20"/>
  <c r="O627" i="20"/>
  <c r="G623" i="20"/>
  <c r="E23" i="19" s="1"/>
  <c r="K623" i="20"/>
  <c r="O623" i="20"/>
  <c r="H783" i="20"/>
  <c r="I784" i="20"/>
  <c r="M784" i="20"/>
  <c r="S780" i="20"/>
  <c r="Q778" i="20"/>
  <c r="Q777" i="20"/>
  <c r="S777" i="20" s="1"/>
  <c r="S776" i="20"/>
  <c r="S769" i="20"/>
  <c r="Q765" i="20"/>
  <c r="S764" i="20"/>
  <c r="Q766" i="20"/>
  <c r="Q753" i="20"/>
  <c r="S753" i="20" s="1"/>
  <c r="S752" i="20"/>
  <c r="Q754" i="20"/>
  <c r="S741" i="20"/>
  <c r="Q738" i="20"/>
  <c r="Q739" i="20"/>
  <c r="S737" i="20"/>
  <c r="Q726" i="20"/>
  <c r="Q727" i="20"/>
  <c r="S717" i="20"/>
  <c r="Q714" i="20"/>
  <c r="S713" i="20"/>
  <c r="Q715" i="20"/>
  <c r="S705" i="20"/>
  <c r="Q703" i="20"/>
  <c r="Q702" i="20"/>
  <c r="Q691" i="20"/>
  <c r="Q690" i="20"/>
  <c r="S678" i="20"/>
  <c r="S674" i="20"/>
  <c r="Q675" i="20"/>
  <c r="Q676" i="20"/>
  <c r="S666" i="20"/>
  <c r="Q663" i="20"/>
  <c r="S662" i="20"/>
  <c r="Q664" i="20"/>
  <c r="S654" i="20"/>
  <c r="O634" i="20"/>
  <c r="I622" i="20"/>
  <c r="G22" i="19" s="1"/>
  <c r="F623" i="20"/>
  <c r="D23" i="19" s="1"/>
  <c r="J623" i="20"/>
  <c r="H23" i="19" s="1"/>
  <c r="Q652" i="20"/>
  <c r="G634" i="20"/>
  <c r="E622" i="20"/>
  <c r="M622" i="20"/>
  <c r="N623" i="20"/>
  <c r="Q651" i="20"/>
  <c r="S651" i="20" s="1"/>
  <c r="R626" i="20"/>
  <c r="P634" i="20"/>
  <c r="F633" i="20"/>
  <c r="J633" i="20"/>
  <c r="N633" i="20"/>
  <c r="E627" i="20"/>
  <c r="C27" i="19" s="1"/>
  <c r="I627" i="20"/>
  <c r="G27" i="19" s="1"/>
  <c r="M627" i="20"/>
  <c r="Q640" i="20"/>
  <c r="S642" i="20"/>
  <c r="P626" i="20"/>
  <c r="E626" i="20"/>
  <c r="C26" i="19" s="1"/>
  <c r="I626" i="20"/>
  <c r="G26" i="19" s="1"/>
  <c r="M626" i="20"/>
  <c r="H634" i="20"/>
  <c r="F622" i="20"/>
  <c r="D22" i="19" s="1"/>
  <c r="J622" i="20"/>
  <c r="H22" i="19" s="1"/>
  <c r="N622" i="20"/>
  <c r="Q639" i="20"/>
  <c r="S639" i="20" s="1"/>
  <c r="S638" i="20"/>
  <c r="H633" i="20"/>
  <c r="L633" i="20"/>
  <c r="P633" i="20"/>
  <c r="G495" i="20"/>
  <c r="E21" i="19" s="1"/>
  <c r="K495" i="20"/>
  <c r="O495" i="20"/>
  <c r="O21" i="20" s="1"/>
  <c r="O15" i="20" s="1"/>
  <c r="S614" i="20"/>
  <c r="S615" i="20"/>
  <c r="Q612" i="20"/>
  <c r="Q613" i="20"/>
  <c r="G494" i="20"/>
  <c r="E20" i="19" s="1"/>
  <c r="K494" i="20"/>
  <c r="O494" i="20"/>
  <c r="H494" i="20"/>
  <c r="F20" i="19" s="1"/>
  <c r="L494" i="20"/>
  <c r="P494" i="20"/>
  <c r="S602" i="20"/>
  <c r="S603" i="20"/>
  <c r="Q601" i="20"/>
  <c r="Q600" i="20"/>
  <c r="S598" i="20"/>
  <c r="S599" i="20"/>
  <c r="H490" i="20"/>
  <c r="F16" i="19" s="1"/>
  <c r="L490" i="20"/>
  <c r="P490" i="20"/>
  <c r="F576" i="20"/>
  <c r="F577" i="20"/>
  <c r="N577" i="20"/>
  <c r="Q588" i="20"/>
  <c r="Q589" i="20"/>
  <c r="S586" i="20"/>
  <c r="S587" i="20"/>
  <c r="E576" i="20"/>
  <c r="I576" i="20"/>
  <c r="M576" i="20"/>
  <c r="H495" i="20"/>
  <c r="F21" i="19" s="1"/>
  <c r="L495" i="20"/>
  <c r="G491" i="20"/>
  <c r="E17" i="19" s="1"/>
  <c r="K491" i="20"/>
  <c r="O491" i="20"/>
  <c r="G490" i="20"/>
  <c r="E16" i="19" s="1"/>
  <c r="K490" i="20"/>
  <c r="O490" i="20"/>
  <c r="H491" i="20"/>
  <c r="F17" i="19" s="1"/>
  <c r="L491" i="20"/>
  <c r="P491" i="20"/>
  <c r="J577" i="20"/>
  <c r="E577" i="20"/>
  <c r="I577" i="20"/>
  <c r="M577" i="20"/>
  <c r="S570" i="20"/>
  <c r="Q567" i="20"/>
  <c r="S566" i="20"/>
  <c r="Q568" i="20"/>
  <c r="S563" i="20"/>
  <c r="S559" i="20"/>
  <c r="S558" i="20"/>
  <c r="S554" i="20"/>
  <c r="Q555" i="20"/>
  <c r="Q556" i="20"/>
  <c r="S546" i="20"/>
  <c r="Q543" i="20"/>
  <c r="S543" i="20" s="1"/>
  <c r="S542" i="20"/>
  <c r="S539" i="20"/>
  <c r="Q532" i="20"/>
  <c r="Q531" i="20"/>
  <c r="G499" i="20"/>
  <c r="K499" i="20"/>
  <c r="O499" i="20"/>
  <c r="S530" i="20"/>
  <c r="S527" i="20"/>
  <c r="F498" i="20"/>
  <c r="J498" i="20"/>
  <c r="N498" i="20"/>
  <c r="E499" i="20"/>
  <c r="I499" i="20"/>
  <c r="M499" i="20"/>
  <c r="L499" i="20"/>
  <c r="Q520" i="20"/>
  <c r="S520" i="20" s="1"/>
  <c r="F494" i="20"/>
  <c r="D20" i="19" s="1"/>
  <c r="J494" i="20"/>
  <c r="H20" i="19" s="1"/>
  <c r="N494" i="20"/>
  <c r="S522" i="20"/>
  <c r="Q519" i="20"/>
  <c r="S518" i="20"/>
  <c r="R493" i="20"/>
  <c r="R491" i="20"/>
  <c r="S512" i="20"/>
  <c r="F495" i="20"/>
  <c r="D21" i="19" s="1"/>
  <c r="J495" i="20"/>
  <c r="H21" i="19" s="1"/>
  <c r="N495" i="20"/>
  <c r="N21" i="20" s="1"/>
  <c r="N15" i="20" s="1"/>
  <c r="E490" i="20"/>
  <c r="C16" i="19" s="1"/>
  <c r="I490" i="20"/>
  <c r="G16" i="19" s="1"/>
  <c r="M490" i="20"/>
  <c r="R490" i="20"/>
  <c r="R492" i="20"/>
  <c r="R494" i="20"/>
  <c r="E494" i="20"/>
  <c r="I494" i="20"/>
  <c r="G20" i="19" s="1"/>
  <c r="M494" i="20"/>
  <c r="E495" i="20"/>
  <c r="I495" i="20"/>
  <c r="G21" i="19" s="1"/>
  <c r="M495" i="20"/>
  <c r="M21" i="20" s="1"/>
  <c r="M15" i="20" s="1"/>
  <c r="G498" i="20"/>
  <c r="K498" i="20"/>
  <c r="O498" i="20"/>
  <c r="Q505" i="20"/>
  <c r="S505" i="20" s="1"/>
  <c r="Q504" i="20"/>
  <c r="E491" i="20"/>
  <c r="C17" i="19" s="1"/>
  <c r="I491" i="20"/>
  <c r="G17" i="19" s="1"/>
  <c r="M491" i="20"/>
  <c r="S503" i="20"/>
  <c r="F490" i="20"/>
  <c r="D16" i="19" s="1"/>
  <c r="J490" i="20"/>
  <c r="H16" i="19" s="1"/>
  <c r="N490" i="20"/>
  <c r="F491" i="20"/>
  <c r="D17" i="19" s="1"/>
  <c r="J491" i="20"/>
  <c r="H17" i="19" s="1"/>
  <c r="N491" i="20"/>
  <c r="G442" i="20"/>
  <c r="K442" i="20"/>
  <c r="O442" i="20"/>
  <c r="Q439" i="20"/>
  <c r="S483" i="20"/>
  <c r="Q480" i="20"/>
  <c r="S480" i="20" s="1"/>
  <c r="S478" i="20"/>
  <c r="S479" i="20"/>
  <c r="J441" i="20"/>
  <c r="M442" i="20"/>
  <c r="E442" i="20"/>
  <c r="S471" i="20"/>
  <c r="Q468" i="20"/>
  <c r="S468" i="20" s="1"/>
  <c r="F442" i="20"/>
  <c r="J442" i="20"/>
  <c r="N442" i="20"/>
  <c r="S467" i="20"/>
  <c r="E441" i="20"/>
  <c r="Q469" i="20"/>
  <c r="I441" i="20"/>
  <c r="Q444" i="20"/>
  <c r="S456" i="20"/>
  <c r="G441" i="20"/>
  <c r="K441" i="20"/>
  <c r="O441" i="20"/>
  <c r="Q453" i="20"/>
  <c r="S453" i="20" s="1"/>
  <c r="S452" i="20"/>
  <c r="H442" i="20"/>
  <c r="L442" i="20"/>
  <c r="P442" i="20"/>
  <c r="I442" i="20"/>
  <c r="Q440" i="20"/>
  <c r="F366" i="20"/>
  <c r="Q436" i="20"/>
  <c r="Q435" i="20"/>
  <c r="S435" i="20" s="1"/>
  <c r="Q424" i="20"/>
  <c r="Q423" i="20"/>
  <c r="S422" i="20"/>
  <c r="S419" i="20"/>
  <c r="Q368" i="20"/>
  <c r="S368" i="20" s="1"/>
  <c r="Q412" i="20"/>
  <c r="Q411" i="20"/>
  <c r="N366" i="20"/>
  <c r="E367" i="20"/>
  <c r="S407" i="20"/>
  <c r="E366" i="20"/>
  <c r="S399" i="20"/>
  <c r="Q396" i="20"/>
  <c r="Q397" i="20"/>
  <c r="I366" i="20"/>
  <c r="Q391" i="20"/>
  <c r="I367" i="20"/>
  <c r="M367" i="20"/>
  <c r="G366" i="20"/>
  <c r="F367" i="20"/>
  <c r="N367" i="20"/>
  <c r="G367" i="20"/>
  <c r="K367" i="20"/>
  <c r="O367" i="20"/>
  <c r="S377" i="20"/>
  <c r="K366" i="20"/>
  <c r="O366" i="20"/>
  <c r="J367" i="20"/>
  <c r="Q364" i="20"/>
  <c r="J366" i="20"/>
  <c r="M366" i="20"/>
  <c r="S363" i="20"/>
  <c r="Q360" i="20"/>
  <c r="Q361" i="20"/>
  <c r="S359" i="20"/>
  <c r="S347" i="20"/>
  <c r="S337" i="20"/>
  <c r="S332" i="20"/>
  <c r="Q328" i="20"/>
  <c r="Q316" i="20"/>
  <c r="Q310" i="20"/>
  <c r="S310" i="20" s="1"/>
  <c r="S305" i="20"/>
  <c r="Q304" i="20"/>
  <c r="S304" i="20" s="1"/>
  <c r="S294" i="20"/>
  <c r="S289" i="20"/>
  <c r="Q292" i="20"/>
  <c r="H14" i="20"/>
  <c r="F14" i="19" s="1"/>
  <c r="L14" i="20"/>
  <c r="Q276" i="20"/>
  <c r="S274" i="20"/>
  <c r="S275" i="20"/>
  <c r="Q277" i="20"/>
  <c r="G235" i="20"/>
  <c r="K235" i="20"/>
  <c r="G234" i="20"/>
  <c r="K234" i="20"/>
  <c r="O234" i="20"/>
  <c r="S266" i="20"/>
  <c r="S267" i="20"/>
  <c r="S254" i="20"/>
  <c r="S255" i="20"/>
  <c r="F235" i="20"/>
  <c r="J235" i="20"/>
  <c r="N235" i="20"/>
  <c r="Q252" i="20"/>
  <c r="S250" i="20"/>
  <c r="S251" i="20"/>
  <c r="Q253" i="20"/>
  <c r="S253" i="20" s="1"/>
  <c r="H15" i="20"/>
  <c r="L15" i="20"/>
  <c r="S242" i="20"/>
  <c r="S243" i="20"/>
  <c r="F234" i="20"/>
  <c r="J234" i="20"/>
  <c r="N234" i="20"/>
  <c r="Q240" i="20"/>
  <c r="E235" i="20"/>
  <c r="I235" i="20"/>
  <c r="M235" i="20"/>
  <c r="O235" i="20"/>
  <c r="H234" i="20"/>
  <c r="L234" i="20"/>
  <c r="P234" i="20"/>
  <c r="S228" i="20"/>
  <c r="Q219" i="20"/>
  <c r="S219" i="20" s="1"/>
  <c r="G15" i="20"/>
  <c r="E15" i="19" s="1"/>
  <c r="K15" i="20"/>
  <c r="Q208" i="20"/>
  <c r="S208" i="20" s="1"/>
  <c r="Q179" i="20"/>
  <c r="H177" i="20"/>
  <c r="L177" i="20"/>
  <c r="P177" i="20"/>
  <c r="G178" i="20"/>
  <c r="K178" i="20"/>
  <c r="O178" i="20"/>
  <c r="H178" i="20"/>
  <c r="L178" i="20"/>
  <c r="P178" i="20"/>
  <c r="Q207" i="20"/>
  <c r="S207" i="20" s="1"/>
  <c r="E178" i="20"/>
  <c r="I178" i="20"/>
  <c r="M178" i="20"/>
  <c r="S203" i="20"/>
  <c r="Q201" i="20"/>
  <c r="S201" i="20" s="1"/>
  <c r="H11" i="20"/>
  <c r="L11" i="20"/>
  <c r="S199" i="20"/>
  <c r="S198" i="20"/>
  <c r="G14" i="20"/>
  <c r="E14" i="19" s="1"/>
  <c r="K14" i="20"/>
  <c r="F178" i="20"/>
  <c r="J178" i="20"/>
  <c r="N178" i="20"/>
  <c r="Q189" i="20"/>
  <c r="S189" i="20" s="1"/>
  <c r="G10" i="20"/>
  <c r="K10" i="20"/>
  <c r="Q190" i="20"/>
  <c r="G11" i="20"/>
  <c r="E11" i="19" s="1"/>
  <c r="K11" i="20"/>
  <c r="J177" i="20"/>
  <c r="F177" i="20"/>
  <c r="N177" i="20"/>
  <c r="H10" i="20"/>
  <c r="F10" i="19" s="1"/>
  <c r="L10" i="20"/>
  <c r="S171" i="20"/>
  <c r="Q169" i="20"/>
  <c r="Q168" i="20"/>
  <c r="S159" i="20"/>
  <c r="Q157" i="20"/>
  <c r="Q156" i="20"/>
  <c r="S156" i="20" s="1"/>
  <c r="Q151" i="20"/>
  <c r="S147" i="20"/>
  <c r="Q145" i="20"/>
  <c r="Q144" i="20"/>
  <c r="S135" i="20"/>
  <c r="Q132" i="20"/>
  <c r="S132" i="20" s="1"/>
  <c r="S128" i="20"/>
  <c r="S122" i="20"/>
  <c r="S118" i="20"/>
  <c r="Q112" i="20"/>
  <c r="S112" i="20" s="1"/>
  <c r="S107" i="20"/>
  <c r="Q94" i="20"/>
  <c r="S94" i="20" s="1"/>
  <c r="Q87" i="20"/>
  <c r="S87" i="20" s="1"/>
  <c r="S85" i="20"/>
  <c r="K18" i="20"/>
  <c r="Q82" i="20"/>
  <c r="S82" i="20" s="1"/>
  <c r="Q75" i="20"/>
  <c r="I18" i="20"/>
  <c r="Q69" i="20"/>
  <c r="S69" i="20" s="1"/>
  <c r="S66" i="20"/>
  <c r="Q64" i="20"/>
  <c r="Q63" i="20"/>
  <c r="S63" i="20" s="1"/>
  <c r="Q55" i="20"/>
  <c r="H19" i="20"/>
  <c r="L19" i="20"/>
  <c r="S51" i="20"/>
  <c r="Q49" i="20"/>
  <c r="Q48" i="20"/>
  <c r="S48" i="20" s="1"/>
  <c r="Q43" i="20"/>
  <c r="G18" i="20"/>
  <c r="J19" i="20"/>
  <c r="G19" i="20"/>
  <c r="K19" i="20"/>
  <c r="I19" i="20"/>
  <c r="S39" i="20"/>
  <c r="H18" i="20"/>
  <c r="L18" i="20"/>
  <c r="Q37" i="20"/>
  <c r="F18" i="20"/>
  <c r="J18" i="20"/>
  <c r="Q36" i="20"/>
  <c r="I14" i="20"/>
  <c r="G14" i="19" s="1"/>
  <c r="F11" i="20"/>
  <c r="D11" i="19" s="1"/>
  <c r="J11" i="20"/>
  <c r="H11" i="19" s="1"/>
  <c r="R13" i="20"/>
  <c r="R10" i="20"/>
  <c r="P10" i="19" s="1"/>
  <c r="R12" i="20"/>
  <c r="P12" i="19" s="1"/>
  <c r="R14" i="20"/>
  <c r="P14" i="19" s="1"/>
  <c r="R11" i="20"/>
  <c r="R15" i="20"/>
  <c r="P15" i="19" s="1"/>
  <c r="J14" i="20"/>
  <c r="I15" i="20"/>
  <c r="G15" i="19" s="1"/>
  <c r="S27" i="20"/>
  <c r="F15" i="20"/>
  <c r="D15" i="19" s="1"/>
  <c r="J15" i="20"/>
  <c r="H15" i="19" s="1"/>
  <c r="Q24" i="20"/>
  <c r="S24" i="20" s="1"/>
  <c r="S23" i="20"/>
  <c r="Q25" i="20"/>
  <c r="I10" i="20"/>
  <c r="G10" i="19" s="1"/>
  <c r="J10" i="20"/>
  <c r="I11" i="20"/>
  <c r="F403" i="22"/>
  <c r="G42" i="21" s="1"/>
  <c r="G46" i="21" s="1"/>
  <c r="J403" i="22"/>
  <c r="K42" i="21" s="1"/>
  <c r="K46" i="21" s="1"/>
  <c r="N403" i="22"/>
  <c r="O42" i="21" s="1"/>
  <c r="O46" i="21" s="1"/>
  <c r="R403" i="22"/>
  <c r="S42" i="21" s="1"/>
  <c r="S46" i="21" s="1"/>
  <c r="V403" i="22"/>
  <c r="W42" i="21" s="1"/>
  <c r="W46" i="21" s="1"/>
  <c r="F402" i="22"/>
  <c r="G41" i="21" s="1"/>
  <c r="G45" i="21" s="1"/>
  <c r="J402" i="22"/>
  <c r="K41" i="21" s="1"/>
  <c r="K45" i="21" s="1"/>
  <c r="R402" i="22"/>
  <c r="S41" i="21" s="1"/>
  <c r="S45" i="21" s="1"/>
  <c r="V402" i="22"/>
  <c r="W41" i="21" s="1"/>
  <c r="W45" i="21" s="1"/>
  <c r="E402" i="22"/>
  <c r="F41" i="21" s="1"/>
  <c r="F45" i="21" s="1"/>
  <c r="I402" i="22"/>
  <c r="J41" i="21" s="1"/>
  <c r="J45" i="21" s="1"/>
  <c r="Q402" i="22"/>
  <c r="R41" i="21" s="1"/>
  <c r="R45" i="21" s="1"/>
  <c r="U402" i="22"/>
  <c r="V41" i="21" s="1"/>
  <c r="V45" i="21" s="1"/>
  <c r="G403" i="22"/>
  <c r="H42" i="21" s="1"/>
  <c r="H46" i="21" s="1"/>
  <c r="K403" i="22"/>
  <c r="L42" i="21" s="1"/>
  <c r="L46" i="21" s="1"/>
  <c r="O403" i="22"/>
  <c r="P42" i="21" s="1"/>
  <c r="P46" i="21" s="1"/>
  <c r="S403" i="22"/>
  <c r="T42" i="21" s="1"/>
  <c r="T46" i="21" s="1"/>
  <c r="W403" i="22"/>
  <c r="X42" i="21" s="1"/>
  <c r="X46" i="21" s="1"/>
  <c r="X422" i="22"/>
  <c r="Z422" i="22" s="1"/>
  <c r="G402" i="22"/>
  <c r="H41" i="21" s="1"/>
  <c r="H45" i="21" s="1"/>
  <c r="K402" i="22"/>
  <c r="L41" i="21" s="1"/>
  <c r="L45" i="21" s="1"/>
  <c r="O402" i="22"/>
  <c r="P41" i="21" s="1"/>
  <c r="P45" i="21" s="1"/>
  <c r="S402" i="22"/>
  <c r="T41" i="21" s="1"/>
  <c r="T45" i="21" s="1"/>
  <c r="W402" i="22"/>
  <c r="X41" i="21" s="1"/>
  <c r="X45" i="21" s="1"/>
  <c r="E403" i="22"/>
  <c r="F42" i="21" s="1"/>
  <c r="F46" i="21" s="1"/>
  <c r="I403" i="22"/>
  <c r="J42" i="21" s="1"/>
  <c r="J46" i="21" s="1"/>
  <c r="M403" i="22"/>
  <c r="N42" i="21" s="1"/>
  <c r="N46" i="21" s="1"/>
  <c r="Q403" i="22"/>
  <c r="R42" i="21" s="1"/>
  <c r="R46" i="21" s="1"/>
  <c r="U403" i="22"/>
  <c r="V42" i="21" s="1"/>
  <c r="V46" i="21" s="1"/>
  <c r="Y402" i="22"/>
  <c r="M402" i="22"/>
  <c r="N41" i="21" s="1"/>
  <c r="N45" i="21" s="1"/>
  <c r="H403" i="22"/>
  <c r="I42" i="21" s="1"/>
  <c r="I46" i="21" s="1"/>
  <c r="L403" i="22"/>
  <c r="M42" i="21" s="1"/>
  <c r="M46" i="21" s="1"/>
  <c r="P403" i="22"/>
  <c r="Q42" i="21" s="1"/>
  <c r="Q46" i="21" s="1"/>
  <c r="T403" i="22"/>
  <c r="U42" i="21" s="1"/>
  <c r="U46" i="21" s="1"/>
  <c r="Y355" i="22"/>
  <c r="E215" i="22"/>
  <c r="F23" i="21" s="1"/>
  <c r="F27" i="21" s="1"/>
  <c r="U215" i="22"/>
  <c r="V23" i="21" s="1"/>
  <c r="V27" i="21" s="1"/>
  <c r="G216" i="22"/>
  <c r="H24" i="21" s="1"/>
  <c r="H28" i="21" s="1"/>
  <c r="K216" i="22"/>
  <c r="L24" i="21" s="1"/>
  <c r="L28" i="21" s="1"/>
  <c r="O216" i="22"/>
  <c r="P24" i="21" s="1"/>
  <c r="P28" i="21" s="1"/>
  <c r="S216" i="22"/>
  <c r="T24" i="21" s="1"/>
  <c r="T28" i="21" s="1"/>
  <c r="W216" i="22"/>
  <c r="X24" i="21" s="1"/>
  <c r="X28" i="21" s="1"/>
  <c r="F215" i="22"/>
  <c r="G23" i="21" s="1"/>
  <c r="G27" i="21" s="1"/>
  <c r="J215" i="22"/>
  <c r="K23" i="21" s="1"/>
  <c r="K27" i="21" s="1"/>
  <c r="N215" i="22"/>
  <c r="O23" i="21" s="1"/>
  <c r="O27" i="21" s="1"/>
  <c r="R215" i="22"/>
  <c r="S23" i="21" s="1"/>
  <c r="S27" i="21" s="1"/>
  <c r="V215" i="22"/>
  <c r="W23" i="21" s="1"/>
  <c r="W27" i="21" s="1"/>
  <c r="H216" i="22"/>
  <c r="I24" i="21" s="1"/>
  <c r="I28" i="21" s="1"/>
  <c r="L216" i="22"/>
  <c r="M24" i="21" s="1"/>
  <c r="M28" i="21" s="1"/>
  <c r="P216" i="22"/>
  <c r="Q24" i="21" s="1"/>
  <c r="Q28" i="21" s="1"/>
  <c r="T216" i="22"/>
  <c r="U24" i="21" s="1"/>
  <c r="U28" i="21" s="1"/>
  <c r="G215" i="22"/>
  <c r="H23" i="21" s="1"/>
  <c r="H27" i="21" s="1"/>
  <c r="K215" i="22"/>
  <c r="L23" i="21" s="1"/>
  <c r="L27" i="21" s="1"/>
  <c r="O215" i="22"/>
  <c r="P23" i="21" s="1"/>
  <c r="P27" i="21" s="1"/>
  <c r="S215" i="22"/>
  <c r="T23" i="21" s="1"/>
  <c r="T27" i="21" s="1"/>
  <c r="W215" i="22"/>
  <c r="X23" i="21" s="1"/>
  <c r="X27" i="21" s="1"/>
  <c r="X270" i="22"/>
  <c r="Z270" i="22" s="1"/>
  <c r="Z272" i="22"/>
  <c r="F216" i="22"/>
  <c r="G24" i="21" s="1"/>
  <c r="G28" i="21" s="1"/>
  <c r="J216" i="22"/>
  <c r="K24" i="21" s="1"/>
  <c r="K28" i="21" s="1"/>
  <c r="N216" i="22"/>
  <c r="O24" i="21" s="1"/>
  <c r="O28" i="21" s="1"/>
  <c r="R216" i="22"/>
  <c r="S24" i="21" s="1"/>
  <c r="S28" i="21" s="1"/>
  <c r="V216" i="22"/>
  <c r="W24" i="21" s="1"/>
  <c r="W28" i="21" s="1"/>
  <c r="H215" i="22"/>
  <c r="I23" i="21" s="1"/>
  <c r="I27" i="21" s="1"/>
  <c r="L215" i="22"/>
  <c r="M23" i="21" s="1"/>
  <c r="M27" i="21" s="1"/>
  <c r="P215" i="22"/>
  <c r="Q23" i="21" s="1"/>
  <c r="Q27" i="21" s="1"/>
  <c r="T215" i="22"/>
  <c r="U23" i="21" s="1"/>
  <c r="U27" i="21" s="1"/>
  <c r="I215" i="22"/>
  <c r="J23" i="21" s="1"/>
  <c r="J27" i="21" s="1"/>
  <c r="H169" i="22"/>
  <c r="I18" i="21" s="1"/>
  <c r="I22" i="21" s="1"/>
  <c r="L169" i="22"/>
  <c r="M18" i="21" s="1"/>
  <c r="M22" i="21" s="1"/>
  <c r="P169" i="22"/>
  <c r="Q18" i="21" s="1"/>
  <c r="Q22" i="21" s="1"/>
  <c r="T169" i="22"/>
  <c r="U18" i="21" s="1"/>
  <c r="U22" i="21" s="1"/>
  <c r="X200" i="22"/>
  <c r="Z200" i="22" s="1"/>
  <c r="V169" i="22"/>
  <c r="W18" i="21" s="1"/>
  <c r="W22" i="21" s="1"/>
  <c r="F169" i="22"/>
  <c r="G18" i="21" s="1"/>
  <c r="G22" i="21" s="1"/>
  <c r="J169" i="22"/>
  <c r="K18" i="21" s="1"/>
  <c r="K22" i="21" s="1"/>
  <c r="N169" i="22"/>
  <c r="O18" i="21" s="1"/>
  <c r="O22" i="21" s="1"/>
  <c r="R169" i="22"/>
  <c r="S18" i="21" s="1"/>
  <c r="S22" i="21" s="1"/>
  <c r="X170" i="22"/>
  <c r="S168" i="22"/>
  <c r="T17" i="21" s="1"/>
  <c r="T21" i="21" s="1"/>
  <c r="X123" i="22"/>
  <c r="Z123" i="22" s="1"/>
  <c r="Z134" i="22"/>
  <c r="X124" i="22"/>
  <c r="Z124" i="22" s="1"/>
  <c r="F7" i="22"/>
  <c r="J7" i="22"/>
  <c r="N7" i="22"/>
  <c r="O12" i="21" s="1"/>
  <c r="O16" i="21" s="1"/>
  <c r="R7" i="22"/>
  <c r="S12" i="21" s="1"/>
  <c r="V7" i="22"/>
  <c r="I6" i="22"/>
  <c r="J11" i="21" s="1"/>
  <c r="Q6" i="22"/>
  <c r="R11" i="21" s="1"/>
  <c r="G7" i="22"/>
  <c r="K7" i="22"/>
  <c r="L12" i="21" s="1"/>
  <c r="L16" i="21" s="1"/>
  <c r="O7" i="22"/>
  <c r="P12" i="21" s="1"/>
  <c r="P16" i="21" s="1"/>
  <c r="S7" i="22"/>
  <c r="W7" i="22"/>
  <c r="X12" i="21" s="1"/>
  <c r="X16" i="21" s="1"/>
  <c r="F6" i="22"/>
  <c r="J6" i="22"/>
  <c r="K11" i="21" s="1"/>
  <c r="N6" i="22"/>
  <c r="O11" i="21" s="1"/>
  <c r="R6" i="22"/>
  <c r="S11" i="21" s="1"/>
  <c r="S15" i="21" s="1"/>
  <c r="V6" i="22"/>
  <c r="W11" i="21" s="1"/>
  <c r="G6" i="22"/>
  <c r="H11" i="21" s="1"/>
  <c r="H15" i="21" s="1"/>
  <c r="K6" i="22"/>
  <c r="L11" i="21" s="1"/>
  <c r="L15" i="21" s="1"/>
  <c r="O6" i="22"/>
  <c r="S6" i="22"/>
  <c r="T11" i="21" s="1"/>
  <c r="W6" i="22"/>
  <c r="X11" i="21" s="1"/>
  <c r="E7" i="22"/>
  <c r="F12" i="21" s="1"/>
  <c r="I7" i="22"/>
  <c r="J12" i="21" s="1"/>
  <c r="M7" i="22"/>
  <c r="N12" i="21" s="1"/>
  <c r="N16" i="21" s="1"/>
  <c r="Q7" i="22"/>
  <c r="R12" i="21" s="1"/>
  <c r="R16" i="21" s="1"/>
  <c r="U7" i="22"/>
  <c r="V12" i="21" s="1"/>
  <c r="V16" i="21" s="1"/>
  <c r="Y6" i="22"/>
  <c r="P6" i="22"/>
  <c r="Q11" i="21" s="1"/>
  <c r="Q15" i="21" s="1"/>
  <c r="X8" i="22"/>
  <c r="Z8" i="22" s="1"/>
  <c r="H7" i="22"/>
  <c r="L7" i="22"/>
  <c r="M12" i="21" s="1"/>
  <c r="P7" i="22"/>
  <c r="T7" i="22"/>
  <c r="U12" i="21" s="1"/>
  <c r="E6" i="22"/>
  <c r="F11" i="21" s="1"/>
  <c r="F15" i="21" s="1"/>
  <c r="M6" i="22"/>
  <c r="U6" i="22"/>
  <c r="V11" i="21" s="1"/>
  <c r="V15" i="21" s="1"/>
  <c r="Q70" i="20"/>
  <c r="S260" i="20"/>
  <c r="Q297" i="20"/>
  <c r="S295" i="20"/>
  <c r="Q298" i="20"/>
  <c r="S299" i="20"/>
  <c r="Q303" i="20"/>
  <c r="S302" i="20"/>
  <c r="S320" i="20"/>
  <c r="S324" i="20"/>
  <c r="S338" i="20"/>
  <c r="S346" i="20"/>
  <c r="Q349" i="20"/>
  <c r="S40" i="20"/>
  <c r="S67" i="20"/>
  <c r="S74" i="20"/>
  <c r="S86" i="20"/>
  <c r="Q99" i="20"/>
  <c r="S102" i="20"/>
  <c r="Q105" i="20"/>
  <c r="S108" i="20"/>
  <c r="Q120" i="20"/>
  <c r="Q126" i="20"/>
  <c r="S129" i="20"/>
  <c r="Q133" i="20"/>
  <c r="S148" i="20"/>
  <c r="S152" i="20"/>
  <c r="S164" i="20"/>
  <c r="S181" i="20"/>
  <c r="S185" i="20"/>
  <c r="H235" i="20"/>
  <c r="P235" i="20"/>
  <c r="Q236" i="20"/>
  <c r="S248" i="20"/>
  <c r="S699" i="20"/>
  <c r="S735" i="20"/>
  <c r="Z418" i="22"/>
  <c r="X404" i="22"/>
  <c r="S29" i="20"/>
  <c r="Q30" i="20"/>
  <c r="S33" i="20"/>
  <c r="S41" i="20"/>
  <c r="Q42" i="20"/>
  <c r="S45" i="20"/>
  <c r="S53" i="20"/>
  <c r="Q54" i="20"/>
  <c r="S57" i="20"/>
  <c r="S71" i="20"/>
  <c r="Q76" i="20"/>
  <c r="S79" i="20"/>
  <c r="S83" i="20"/>
  <c r="Q88" i="20"/>
  <c r="S91" i="20"/>
  <c r="S95" i="20"/>
  <c r="Q100" i="20"/>
  <c r="S103" i="20"/>
  <c r="Q106" i="20"/>
  <c r="S109" i="20"/>
  <c r="S113" i="20"/>
  <c r="Q121" i="20"/>
  <c r="S124" i="20"/>
  <c r="Q127" i="20"/>
  <c r="S130" i="20"/>
  <c r="S149" i="20"/>
  <c r="Q150" i="20"/>
  <c r="S153" i="20"/>
  <c r="S161" i="20"/>
  <c r="Q162" i="20"/>
  <c r="S165" i="20"/>
  <c r="S182" i="20"/>
  <c r="Q183" i="20"/>
  <c r="S186" i="20"/>
  <c r="S194" i="20"/>
  <c r="Q195" i="20"/>
  <c r="Q202" i="20"/>
  <c r="S205" i="20"/>
  <c r="S209" i="20"/>
  <c r="Q220" i="20"/>
  <c r="S223" i="20"/>
  <c r="S227" i="20"/>
  <c r="S296" i="20"/>
  <c r="Q233" i="20"/>
  <c r="S300" i="20"/>
  <c r="Q321" i="20"/>
  <c r="S319" i="20"/>
  <c r="Q322" i="20"/>
  <c r="S323" i="20"/>
  <c r="Q327" i="20"/>
  <c r="S326" i="20"/>
  <c r="Q339" i="20"/>
  <c r="S342" i="20"/>
  <c r="Q348" i="20"/>
  <c r="S393" i="20"/>
  <c r="Q583" i="20"/>
  <c r="Q582" i="20"/>
  <c r="Q574" i="20"/>
  <c r="S580" i="20"/>
  <c r="S609" i="20"/>
  <c r="Q785" i="20"/>
  <c r="S791" i="20"/>
  <c r="S1247" i="20"/>
  <c r="Q1235" i="20"/>
  <c r="Q1246" i="20"/>
  <c r="Q246" i="20"/>
  <c r="Q232" i="20"/>
  <c r="S244" i="20"/>
  <c r="Q247" i="20"/>
  <c r="Q578" i="20"/>
  <c r="S584" i="20"/>
  <c r="S605" i="20"/>
  <c r="S28" i="20"/>
  <c r="S52" i="20"/>
  <c r="S160" i="20"/>
  <c r="S193" i="20"/>
  <c r="S200" i="20"/>
  <c r="S218" i="20"/>
  <c r="L235" i="20"/>
  <c r="Q237" i="20"/>
  <c r="S279" i="20"/>
  <c r="L498" i="20"/>
  <c r="S683" i="20"/>
  <c r="S1115" i="20"/>
  <c r="E234" i="20"/>
  <c r="I234" i="20"/>
  <c r="M234" i="20"/>
  <c r="Q259" i="20"/>
  <c r="Q258" i="20"/>
  <c r="S256" i="20"/>
  <c r="F441" i="20"/>
  <c r="N441" i="20"/>
  <c r="S465" i="20"/>
  <c r="S477" i="20"/>
  <c r="R495" i="20"/>
  <c r="F634" i="20"/>
  <c r="J634" i="20"/>
  <c r="N634" i="20"/>
  <c r="Q682" i="20"/>
  <c r="Q681" i="20"/>
  <c r="S679" i="20"/>
  <c r="S695" i="20"/>
  <c r="G633" i="20"/>
  <c r="O633" i="20"/>
  <c r="S731" i="20"/>
  <c r="R625" i="20"/>
  <c r="Q936" i="20"/>
  <c r="S934" i="20"/>
  <c r="Q937" i="20"/>
  <c r="Q270" i="20"/>
  <c r="S311" i="20"/>
  <c r="S314" i="20"/>
  <c r="Q315" i="20"/>
  <c r="S330" i="20"/>
  <c r="Q334" i="20"/>
  <c r="Q373" i="20"/>
  <c r="Q372" i="20"/>
  <c r="S371" i="20"/>
  <c r="H367" i="20"/>
  <c r="L367" i="20"/>
  <c r="P367" i="20"/>
  <c r="S375" i="20"/>
  <c r="S386" i="20"/>
  <c r="Q406" i="20"/>
  <c r="Q405" i="20"/>
  <c r="S404" i="20"/>
  <c r="S408" i="20"/>
  <c r="Q418" i="20"/>
  <c r="Q417" i="20"/>
  <c r="S416" i="20"/>
  <c r="S420" i="20"/>
  <c r="Q430" i="20"/>
  <c r="Q429" i="20"/>
  <c r="S428" i="20"/>
  <c r="S432" i="20"/>
  <c r="Q443" i="20"/>
  <c r="H441" i="20"/>
  <c r="L441" i="20"/>
  <c r="P441" i="20"/>
  <c r="Q463" i="20"/>
  <c r="Q462" i="20"/>
  <c r="S460" i="20"/>
  <c r="Q475" i="20"/>
  <c r="Q474" i="20"/>
  <c r="S472" i="20"/>
  <c r="H499" i="20"/>
  <c r="P499" i="20"/>
  <c r="H498" i="20"/>
  <c r="P498" i="20"/>
  <c r="S581" i="20"/>
  <c r="Q575" i="20"/>
  <c r="G576" i="20"/>
  <c r="K576" i="20"/>
  <c r="O576" i="20"/>
  <c r="S585" i="20"/>
  <c r="Q579" i="20"/>
  <c r="E633" i="20"/>
  <c r="I633" i="20"/>
  <c r="M633" i="20"/>
  <c r="Q670" i="20"/>
  <c r="Q669" i="20"/>
  <c r="S680" i="20"/>
  <c r="S684" i="20"/>
  <c r="Q721" i="20"/>
  <c r="Q720" i="20"/>
  <c r="R622" i="20"/>
  <c r="L919" i="20"/>
  <c r="L910" i="20" s="1"/>
  <c r="S1098" i="20"/>
  <c r="Q282" i="20"/>
  <c r="Q355" i="20"/>
  <c r="Q354" i="20"/>
  <c r="S353" i="20"/>
  <c r="S357" i="20"/>
  <c r="H366" i="20"/>
  <c r="L366" i="20"/>
  <c r="P366" i="20"/>
  <c r="Q390" i="20"/>
  <c r="S424" i="20"/>
  <c r="Q448" i="20"/>
  <c r="Q447" i="20"/>
  <c r="S446" i="20"/>
  <c r="S450" i="20"/>
  <c r="S464" i="20"/>
  <c r="S476" i="20"/>
  <c r="E498" i="20"/>
  <c r="I498" i="20"/>
  <c r="M498" i="20"/>
  <c r="Q607" i="20"/>
  <c r="Q606" i="20"/>
  <c r="K634" i="20"/>
  <c r="L634" i="20"/>
  <c r="Q697" i="20"/>
  <c r="Q696" i="20"/>
  <c r="S707" i="20"/>
  <c r="S711" i="20"/>
  <c r="Q733" i="20"/>
  <c r="Q732" i="20"/>
  <c r="R624" i="20"/>
  <c r="Q789" i="20"/>
  <c r="Q790" i="20"/>
  <c r="Q781" i="20"/>
  <c r="S787" i="20"/>
  <c r="E1044" i="20"/>
  <c r="E1038" i="20" s="1"/>
  <c r="C36" i="19" s="1"/>
  <c r="I1044" i="20"/>
  <c r="I1038" i="20" s="1"/>
  <c r="G36" i="19" s="1"/>
  <c r="Y7" i="21"/>
  <c r="Y8" i="21"/>
  <c r="Z80" i="22"/>
  <c r="X59" i="22"/>
  <c r="Z59" i="22" s="1"/>
  <c r="S257" i="20"/>
  <c r="S261" i="20"/>
  <c r="Q264" i="20"/>
  <c r="Q265" i="20"/>
  <c r="Q271" i="20"/>
  <c r="S280" i="20"/>
  <c r="S284" i="20"/>
  <c r="S290" i="20"/>
  <c r="Q309" i="20"/>
  <c r="Q333" i="20"/>
  <c r="S352" i="20"/>
  <c r="S356" i="20"/>
  <c r="Q365" i="20"/>
  <c r="Q369" i="20"/>
  <c r="Q384" i="20"/>
  <c r="S382" i="20"/>
  <c r="S389" i="20"/>
  <c r="S445" i="20"/>
  <c r="S449" i="20"/>
  <c r="S461" i="20"/>
  <c r="S473" i="20"/>
  <c r="F499" i="20"/>
  <c r="J499" i="20"/>
  <c r="N499" i="20"/>
  <c r="J576" i="20"/>
  <c r="S604" i="20"/>
  <c r="S608" i="20"/>
  <c r="E634" i="20"/>
  <c r="I634" i="20"/>
  <c r="M634" i="20"/>
  <c r="S668" i="20"/>
  <c r="K633" i="20"/>
  <c r="S672" i="20"/>
  <c r="S694" i="20"/>
  <c r="S698" i="20"/>
  <c r="Q709" i="20"/>
  <c r="Q708" i="20"/>
  <c r="S719" i="20"/>
  <c r="S723" i="20"/>
  <c r="S730" i="20"/>
  <c r="S734" i="20"/>
  <c r="S798" i="20"/>
  <c r="S946" i="20"/>
  <c r="S992" i="20"/>
  <c r="Q993" i="20"/>
  <c r="S1224" i="20"/>
  <c r="S788" i="20"/>
  <c r="Q782" i="20"/>
  <c r="S792" i="20"/>
  <c r="S821" i="20"/>
  <c r="Q839" i="20"/>
  <c r="S851" i="20"/>
  <c r="L841" i="20"/>
  <c r="S882" i="20"/>
  <c r="M919" i="20"/>
  <c r="M910" i="20" s="1"/>
  <c r="S977" i="20"/>
  <c r="S1013" i="20"/>
  <c r="S1020" i="20"/>
  <c r="S1035" i="20"/>
  <c r="G1045" i="20"/>
  <c r="G1039" i="20" s="1"/>
  <c r="E37" i="19" s="1"/>
  <c r="K1045" i="20"/>
  <c r="K1039" i="20" s="1"/>
  <c r="O1045" i="20"/>
  <c r="O1039" i="20" s="1"/>
  <c r="S1067" i="20"/>
  <c r="H1045" i="20"/>
  <c r="H1039" i="20" s="1"/>
  <c r="F37" i="19" s="1"/>
  <c r="P1045" i="20"/>
  <c r="P1039" i="20" s="1"/>
  <c r="S1139" i="20"/>
  <c r="S1188" i="20"/>
  <c r="Q1236" i="20"/>
  <c r="S1242" i="20"/>
  <c r="Z189" i="22"/>
  <c r="X171" i="22"/>
  <c r="H402" i="22"/>
  <c r="I41" i="21" s="1"/>
  <c r="I45" i="21" s="1"/>
  <c r="L402" i="22"/>
  <c r="M41" i="21" s="1"/>
  <c r="M45" i="21" s="1"/>
  <c r="P402" i="22"/>
  <c r="T402" i="22"/>
  <c r="U41" i="21" s="1"/>
  <c r="U45" i="21" s="1"/>
  <c r="H576" i="20"/>
  <c r="L576" i="20"/>
  <c r="P576" i="20"/>
  <c r="H577" i="20"/>
  <c r="L577" i="20"/>
  <c r="P577" i="20"/>
  <c r="Q595" i="20"/>
  <c r="Q594" i="20"/>
  <c r="S593" i="20"/>
  <c r="S597" i="20"/>
  <c r="Q619" i="20"/>
  <c r="Q618" i="20"/>
  <c r="S617" i="20"/>
  <c r="S621" i="20"/>
  <c r="Q646" i="20"/>
  <c r="Q645" i="20"/>
  <c r="Q631" i="20"/>
  <c r="S644" i="20"/>
  <c r="Q632" i="20"/>
  <c r="Q635" i="20"/>
  <c r="S648" i="20"/>
  <c r="Q636" i="20"/>
  <c r="Q658" i="20"/>
  <c r="Q657" i="20"/>
  <c r="S656" i="20"/>
  <c r="S660" i="20"/>
  <c r="L783" i="20"/>
  <c r="P783" i="20"/>
  <c r="E784" i="20"/>
  <c r="F840" i="20"/>
  <c r="J840" i="20"/>
  <c r="N840" i="20"/>
  <c r="G841" i="20"/>
  <c r="K841" i="20"/>
  <c r="O841" i="20"/>
  <c r="H840" i="20"/>
  <c r="P840" i="20"/>
  <c r="Q873" i="20"/>
  <c r="S871" i="20"/>
  <c r="S902" i="20"/>
  <c r="Q924" i="20"/>
  <c r="S922" i="20"/>
  <c r="Q916" i="20"/>
  <c r="L918" i="20"/>
  <c r="L909" i="20" s="1"/>
  <c r="P918" i="20"/>
  <c r="P909" i="20" s="1"/>
  <c r="S938" i="20"/>
  <c r="O919" i="20"/>
  <c r="O910" i="20" s="1"/>
  <c r="S945" i="20"/>
  <c r="S965" i="20"/>
  <c r="G1044" i="20"/>
  <c r="G1038" i="20" s="1"/>
  <c r="E36" i="19" s="1"/>
  <c r="K1044" i="20"/>
  <c r="K1038" i="20" s="1"/>
  <c r="O1044" i="20"/>
  <c r="O1038" i="20" s="1"/>
  <c r="Q1043" i="20"/>
  <c r="S1076" i="20"/>
  <c r="Q1046" i="20"/>
  <c r="Q1089" i="20"/>
  <c r="S1087" i="20"/>
  <c r="Q1114" i="20"/>
  <c r="S1121" i="20"/>
  <c r="Q1138" i="20"/>
  <c r="S1253" i="20"/>
  <c r="Z69" i="22"/>
  <c r="X58" i="22"/>
  <c r="Z58" i="22" s="1"/>
  <c r="Z154" i="22"/>
  <c r="X152" i="22"/>
  <c r="Z152" i="22" s="1"/>
  <c r="Q487" i="20"/>
  <c r="Q486" i="20"/>
  <c r="S485" i="20"/>
  <c r="S489" i="20"/>
  <c r="Q511" i="20"/>
  <c r="Q510" i="20"/>
  <c r="Q496" i="20"/>
  <c r="S509" i="20"/>
  <c r="Q497" i="20"/>
  <c r="Q500" i="20"/>
  <c r="S513" i="20"/>
  <c r="Q501" i="20"/>
  <c r="Q526" i="20"/>
  <c r="Q525" i="20"/>
  <c r="S524" i="20"/>
  <c r="S528" i="20"/>
  <c r="Q538" i="20"/>
  <c r="Q537" i="20"/>
  <c r="S536" i="20"/>
  <c r="S540" i="20"/>
  <c r="Q550" i="20"/>
  <c r="Q549" i="20"/>
  <c r="S548" i="20"/>
  <c r="S552" i="20"/>
  <c r="Q562" i="20"/>
  <c r="Q561" i="20"/>
  <c r="S560" i="20"/>
  <c r="S564" i="20"/>
  <c r="G577" i="20"/>
  <c r="K577" i="20"/>
  <c r="O577" i="20"/>
  <c r="S592" i="20"/>
  <c r="S596" i="20"/>
  <c r="S616" i="20"/>
  <c r="S620" i="20"/>
  <c r="S643" i="20"/>
  <c r="S647" i="20"/>
  <c r="S655" i="20"/>
  <c r="S659" i="20"/>
  <c r="Q748" i="20"/>
  <c r="Q747" i="20"/>
  <c r="S746" i="20"/>
  <c r="S750" i="20"/>
  <c r="Q760" i="20"/>
  <c r="Q759" i="20"/>
  <c r="S758" i="20"/>
  <c r="S762" i="20"/>
  <c r="Q772" i="20"/>
  <c r="Q771" i="20"/>
  <c r="S770" i="20"/>
  <c r="S774" i="20"/>
  <c r="R623" i="20"/>
  <c r="F784" i="20"/>
  <c r="J784" i="20"/>
  <c r="Q795" i="20"/>
  <c r="Q810" i="20"/>
  <c r="Q822" i="20"/>
  <c r="S830" i="20"/>
  <c r="E840" i="20"/>
  <c r="M840" i="20"/>
  <c r="Q852" i="20"/>
  <c r="S863" i="20"/>
  <c r="Q843" i="20"/>
  <c r="S875" i="20"/>
  <c r="Q885" i="20"/>
  <c r="S883" i="20"/>
  <c r="Q886" i="20"/>
  <c r="Q917" i="20"/>
  <c r="S926" i="20"/>
  <c r="Q920" i="20"/>
  <c r="P919" i="20"/>
  <c r="P910" i="20" s="1"/>
  <c r="J918" i="20"/>
  <c r="J909" i="20" s="1"/>
  <c r="H30" i="19" s="1"/>
  <c r="M918" i="20"/>
  <c r="M909" i="20" s="1"/>
  <c r="Q954" i="20"/>
  <c r="S1001" i="20"/>
  <c r="Q1011" i="20"/>
  <c r="S1009" i="20"/>
  <c r="Q1023" i="20"/>
  <c r="S1021" i="20"/>
  <c r="Q1024" i="20"/>
  <c r="Q1050" i="20"/>
  <c r="S1048" i="20"/>
  <c r="Q1042" i="20"/>
  <c r="Q1051" i="20"/>
  <c r="S1055" i="20"/>
  <c r="E1045" i="20"/>
  <c r="E1039" i="20" s="1"/>
  <c r="C37" i="19" s="1"/>
  <c r="M1045" i="20"/>
  <c r="M1039" i="20" s="1"/>
  <c r="Q1068" i="20"/>
  <c r="Q1075" i="20"/>
  <c r="S1091" i="20"/>
  <c r="S1097" i="20"/>
  <c r="Q1120" i="20"/>
  <c r="Q1119" i="20"/>
  <c r="S1117" i="20"/>
  <c r="S1150" i="20"/>
  <c r="Q1153" i="20"/>
  <c r="S1166" i="20"/>
  <c r="Q1165" i="20"/>
  <c r="S1193" i="20"/>
  <c r="Q1194" i="20"/>
  <c r="Q1221" i="20"/>
  <c r="S1220" i="20"/>
  <c r="Q378" i="20"/>
  <c r="Q379" i="20"/>
  <c r="G783" i="20"/>
  <c r="K783" i="20"/>
  <c r="O783" i="20"/>
  <c r="Q804" i="20"/>
  <c r="S806" i="20"/>
  <c r="Q816" i="20"/>
  <c r="S814" i="20"/>
  <c r="Q834" i="20"/>
  <c r="Q846" i="20"/>
  <c r="S844" i="20"/>
  <c r="G840" i="20"/>
  <c r="K840" i="20"/>
  <c r="O840" i="20"/>
  <c r="Q867" i="20"/>
  <c r="S887" i="20"/>
  <c r="Q897" i="20"/>
  <c r="S895" i="20"/>
  <c r="J919" i="20"/>
  <c r="J910" i="20" s="1"/>
  <c r="H31" i="19" s="1"/>
  <c r="N919" i="20"/>
  <c r="N910" i="20" s="1"/>
  <c r="S950" i="20"/>
  <c r="Q960" i="20"/>
  <c r="S958" i="20"/>
  <c r="Q987" i="20"/>
  <c r="S985" i="20"/>
  <c r="Q1005" i="20"/>
  <c r="S1025" i="20"/>
  <c r="Q1047" i="20"/>
  <c r="S1052" i="20"/>
  <c r="Q1062" i="20"/>
  <c r="S1060" i="20"/>
  <c r="Q1080" i="20"/>
  <c r="Q1113" i="20"/>
  <c r="S1135" i="20"/>
  <c r="Q1147" i="20"/>
  <c r="S1145" i="20"/>
  <c r="S1149" i="20"/>
  <c r="R1169" i="20"/>
  <c r="S1186" i="20"/>
  <c r="Q1189" i="20"/>
  <c r="S1201" i="20"/>
  <c r="S1225" i="20"/>
  <c r="Q1228" i="20"/>
  <c r="Q1227" i="20"/>
  <c r="Q1252" i="20"/>
  <c r="Q1251" i="20"/>
  <c r="S1249" i="20"/>
  <c r="H40" i="21"/>
  <c r="Y36" i="21"/>
  <c r="Y40" i="21" s="1"/>
  <c r="S802" i="20"/>
  <c r="S813" i="20"/>
  <c r="Q817" i="20"/>
  <c r="S818" i="20"/>
  <c r="Q828" i="20"/>
  <c r="S826" i="20"/>
  <c r="S833" i="20"/>
  <c r="Q847" i="20"/>
  <c r="S848" i="20"/>
  <c r="Q861" i="20"/>
  <c r="S859" i="20"/>
  <c r="S866" i="20"/>
  <c r="Q879" i="20"/>
  <c r="S894" i="20"/>
  <c r="Q898" i="20"/>
  <c r="S899" i="20"/>
  <c r="Q942" i="20"/>
  <c r="Q948" i="20"/>
  <c r="S962" i="20"/>
  <c r="Q975" i="20"/>
  <c r="S973" i="20"/>
  <c r="S989" i="20"/>
  <c r="Q999" i="20"/>
  <c r="S997" i="20"/>
  <c r="Q1017" i="20"/>
  <c r="Q1032" i="20"/>
  <c r="F1045" i="20"/>
  <c r="F1039" i="20" s="1"/>
  <c r="D37" i="19" s="1"/>
  <c r="J1045" i="20"/>
  <c r="J1039" i="20" s="1"/>
  <c r="H37" i="19" s="1"/>
  <c r="N1045" i="20"/>
  <c r="N1039" i="20" s="1"/>
  <c r="S1064" i="20"/>
  <c r="Q1074" i="20"/>
  <c r="S1072" i="20"/>
  <c r="Q1095" i="20"/>
  <c r="S1099" i="20"/>
  <c r="Q1102" i="20"/>
  <c r="S1111" i="20"/>
  <c r="G1233" i="20"/>
  <c r="J1234" i="20"/>
  <c r="G39" i="21"/>
  <c r="Y35" i="21"/>
  <c r="Y39" i="21" s="1"/>
  <c r="X199" i="22"/>
  <c r="Z199" i="22" s="1"/>
  <c r="Y215" i="22"/>
  <c r="Z248" i="22"/>
  <c r="X218" i="22"/>
  <c r="Z218" i="22" s="1"/>
  <c r="Q1125" i="20"/>
  <c r="R1172" i="20"/>
  <c r="Q1183" i="20"/>
  <c r="Q1174" i="20"/>
  <c r="S1181" i="20"/>
  <c r="S1185" i="20"/>
  <c r="Q1179" i="20"/>
  <c r="Q1210" i="20"/>
  <c r="Q1209" i="20"/>
  <c r="S1207" i="20"/>
  <c r="S1229" i="20"/>
  <c r="M1233" i="20"/>
  <c r="N1234" i="20"/>
  <c r="L6" i="22"/>
  <c r="T6" i="22"/>
  <c r="Q215" i="22"/>
  <c r="R23" i="21" s="1"/>
  <c r="R27" i="21" s="1"/>
  <c r="Z314" i="22"/>
  <c r="X312" i="22"/>
  <c r="Q1096" i="20"/>
  <c r="S1118" i="20"/>
  <c r="S1122" i="20"/>
  <c r="Q1126" i="20"/>
  <c r="S1156" i="20"/>
  <c r="Q1158" i="20"/>
  <c r="Q1175" i="20"/>
  <c r="R1170" i="20"/>
  <c r="S1180" i="20"/>
  <c r="H1177" i="20"/>
  <c r="L1177" i="20"/>
  <c r="P1177" i="20"/>
  <c r="S1184" i="20"/>
  <c r="S1197" i="20"/>
  <c r="S1205" i="20"/>
  <c r="S1211" i="20"/>
  <c r="Q1232" i="20"/>
  <c r="S1243" i="20"/>
  <c r="S1265" i="20"/>
  <c r="Z10" i="22"/>
  <c r="Z84" i="22"/>
  <c r="X82" i="22"/>
  <c r="Z82" i="22" s="1"/>
  <c r="Q1215" i="20"/>
  <c r="Q1260" i="20"/>
  <c r="F34" i="21"/>
  <c r="Y30" i="21"/>
  <c r="Y34" i="21" s="1"/>
  <c r="H6" i="22"/>
  <c r="Y133" i="22"/>
  <c r="X153" i="22"/>
  <c r="Z153" i="22" s="1"/>
  <c r="Y168" i="22"/>
  <c r="Z219" i="22"/>
  <c r="X217" i="22"/>
  <c r="Z217" i="22" s="1"/>
  <c r="Q1164" i="20"/>
  <c r="S1208" i="20"/>
  <c r="S1212" i="20"/>
  <c r="Q1216" i="20"/>
  <c r="H1233" i="20"/>
  <c r="L1233" i="20"/>
  <c r="P1233" i="20"/>
  <c r="H1234" i="20"/>
  <c r="L1234" i="20"/>
  <c r="P1234" i="20"/>
  <c r="S1250" i="20"/>
  <c r="S1254" i="20"/>
  <c r="Q1261" i="20"/>
  <c r="Y7" i="22"/>
  <c r="Z83" i="22"/>
  <c r="X81" i="22"/>
  <c r="Z81" i="22" s="1"/>
  <c r="E168" i="22"/>
  <c r="F17" i="21" s="1"/>
  <c r="I168" i="22"/>
  <c r="J17" i="21" s="1"/>
  <c r="J21" i="21" s="1"/>
  <c r="M168" i="22"/>
  <c r="N17" i="21" s="1"/>
  <c r="N21" i="21" s="1"/>
  <c r="Q168" i="22"/>
  <c r="R17" i="21" s="1"/>
  <c r="R21" i="21" s="1"/>
  <c r="U168" i="22"/>
  <c r="V17" i="21" s="1"/>
  <c r="E216" i="22"/>
  <c r="F24" i="21" s="1"/>
  <c r="I216" i="22"/>
  <c r="J24" i="21" s="1"/>
  <c r="J28" i="21" s="1"/>
  <c r="M216" i="22"/>
  <c r="N24" i="21" s="1"/>
  <c r="N28" i="21" s="1"/>
  <c r="Q216" i="22"/>
  <c r="R24" i="21" s="1"/>
  <c r="R28" i="21" s="1"/>
  <c r="U216" i="22"/>
  <c r="Y216" i="22"/>
  <c r="Z298" i="22"/>
  <c r="X288" i="22"/>
  <c r="Z288" i="22" s="1"/>
  <c r="M215" i="22"/>
  <c r="N23" i="21" s="1"/>
  <c r="N27" i="21" s="1"/>
  <c r="F33" i="21"/>
  <c r="Y29" i="21"/>
  <c r="Y33" i="21" s="1"/>
  <c r="X9" i="22"/>
  <c r="Z277" i="22"/>
  <c r="X271" i="22"/>
  <c r="Z271" i="22" s="1"/>
  <c r="X358" i="22"/>
  <c r="X356" i="22" s="1"/>
  <c r="Z359" i="22"/>
  <c r="X357" i="22"/>
  <c r="X355" i="22" s="1"/>
  <c r="Y356" i="22"/>
  <c r="Z423" i="22"/>
  <c r="Y403" i="22"/>
  <c r="X289" i="22"/>
  <c r="Z289" i="22" s="1"/>
  <c r="Z291" i="22"/>
  <c r="X313" i="22"/>
  <c r="X311" i="22" s="1"/>
  <c r="X405" i="22"/>
  <c r="Z311" i="22" l="1"/>
  <c r="F492" i="20"/>
  <c r="D18" i="19" s="1"/>
  <c r="S903" i="20"/>
  <c r="X169" i="22"/>
  <c r="Z169" i="22" s="1"/>
  <c r="I1170" i="20"/>
  <c r="G42" i="19" s="1"/>
  <c r="S925" i="20"/>
  <c r="S664" i="20"/>
  <c r="S601" i="20"/>
  <c r="S175" i="20"/>
  <c r="S163" i="20"/>
  <c r="S81" i="20"/>
  <c r="S36" i="20"/>
  <c r="S1266" i="20"/>
  <c r="S1267" i="20"/>
  <c r="N1170" i="20"/>
  <c r="S1245" i="20"/>
  <c r="M17" i="20"/>
  <c r="M11" i="20" s="1"/>
  <c r="M5" i="20" s="1"/>
  <c r="S1240" i="20"/>
  <c r="E1171" i="20"/>
  <c r="C43" i="19" s="1"/>
  <c r="N17" i="20"/>
  <c r="N11" i="20" s="1"/>
  <c r="N5" i="20" s="1"/>
  <c r="O17" i="20"/>
  <c r="O11" i="20" s="1"/>
  <c r="O5" i="20" s="1"/>
  <c r="S1195" i="20"/>
  <c r="S1063" i="20"/>
  <c r="P16" i="20"/>
  <c r="P10" i="20" s="1"/>
  <c r="P4" i="20" s="1"/>
  <c r="O16" i="20"/>
  <c r="O10" i="20" s="1"/>
  <c r="O4" i="20" s="1"/>
  <c r="S714" i="20"/>
  <c r="S690" i="20"/>
  <c r="C23" i="19"/>
  <c r="O23" i="19" s="1"/>
  <c r="C22" i="19"/>
  <c r="O22" i="19" s="1"/>
  <c r="S519" i="20"/>
  <c r="O20" i="20"/>
  <c r="O14" i="20" s="1"/>
  <c r="O8" i="20" s="1"/>
  <c r="C20" i="19"/>
  <c r="O20" i="19" s="1"/>
  <c r="P20" i="20"/>
  <c r="P14" i="20" s="1"/>
  <c r="P8" i="20" s="1"/>
  <c r="C21" i="19"/>
  <c r="O21" i="19" s="1"/>
  <c r="N20" i="20"/>
  <c r="N14" i="20" s="1"/>
  <c r="N8" i="20" s="1"/>
  <c r="M20" i="20"/>
  <c r="M14" i="20" s="1"/>
  <c r="M8" i="20" s="1"/>
  <c r="S469" i="20"/>
  <c r="S454" i="20"/>
  <c r="S423" i="20"/>
  <c r="S190" i="20"/>
  <c r="S31" i="20"/>
  <c r="S225" i="20"/>
  <c r="S93" i="20"/>
  <c r="S328" i="20"/>
  <c r="S567" i="20"/>
  <c r="S49" i="20"/>
  <c r="S340" i="20"/>
  <c r="M1170" i="20"/>
  <c r="S1159" i="20"/>
  <c r="S976" i="20"/>
  <c r="S966" i="20"/>
  <c r="Q919" i="20"/>
  <c r="Q910" i="20" s="1"/>
  <c r="S842" i="20"/>
  <c r="S805" i="20"/>
  <c r="S766" i="20"/>
  <c r="S765" i="20"/>
  <c r="S754" i="20"/>
  <c r="S727" i="20"/>
  <c r="S715" i="20"/>
  <c r="S703" i="20"/>
  <c r="S691" i="20"/>
  <c r="S652" i="20"/>
  <c r="S640" i="20"/>
  <c r="N493" i="20"/>
  <c r="N492" i="20"/>
  <c r="S556" i="20"/>
  <c r="S532" i="20"/>
  <c r="S412" i="20"/>
  <c r="S180" i="20"/>
  <c r="S176" i="20"/>
  <c r="S75" i="20"/>
  <c r="S43" i="20"/>
  <c r="P1170" i="20"/>
  <c r="S675" i="20"/>
  <c r="S778" i="20"/>
  <c r="S663" i="20"/>
  <c r="S411" i="20"/>
  <c r="S1231" i="20"/>
  <c r="S568" i="20"/>
  <c r="S55" i="20"/>
  <c r="H1170" i="20"/>
  <c r="F42" i="19" s="1"/>
  <c r="S702" i="20"/>
  <c r="S555" i="20"/>
  <c r="S504" i="20"/>
  <c r="S252" i="20"/>
  <c r="S961" i="20"/>
  <c r="Q1233" i="20"/>
  <c r="O1171" i="20"/>
  <c r="O41" i="19"/>
  <c r="E1170" i="20"/>
  <c r="C42" i="19" s="1"/>
  <c r="P43" i="19"/>
  <c r="P40" i="19"/>
  <c r="O45" i="19"/>
  <c r="O44" i="19"/>
  <c r="J1170" i="20"/>
  <c r="H42" i="19" s="1"/>
  <c r="F1171" i="20"/>
  <c r="D43" i="19" s="1"/>
  <c r="K1171" i="20"/>
  <c r="F1170" i="20"/>
  <c r="D42" i="19" s="1"/>
  <c r="G1171" i="20"/>
  <c r="E43" i="19" s="1"/>
  <c r="O1170" i="20"/>
  <c r="Q1172" i="20"/>
  <c r="S1172" i="20" s="1"/>
  <c r="M1171" i="20"/>
  <c r="K1170" i="20"/>
  <c r="I1171" i="20"/>
  <c r="G43" i="19" s="1"/>
  <c r="J1171" i="20"/>
  <c r="H43" i="19" s="1"/>
  <c r="L1170" i="20"/>
  <c r="O40" i="19"/>
  <c r="P45" i="19"/>
  <c r="S1178" i="20"/>
  <c r="Q1176" i="20"/>
  <c r="N1171" i="20"/>
  <c r="K8" i="20"/>
  <c r="G1170" i="20"/>
  <c r="E42" i="19" s="1"/>
  <c r="S1132" i="20"/>
  <c r="Q39" i="19"/>
  <c r="S1069" i="20"/>
  <c r="Q34" i="19"/>
  <c r="S1056" i="20"/>
  <c r="P36" i="19"/>
  <c r="P38" i="19"/>
  <c r="Q38" i="19" s="1"/>
  <c r="O36" i="19"/>
  <c r="S1012" i="20"/>
  <c r="S994" i="20"/>
  <c r="S982" i="20"/>
  <c r="S949" i="20"/>
  <c r="P31" i="19"/>
  <c r="Q912" i="20"/>
  <c r="S921" i="20"/>
  <c r="Q28" i="19"/>
  <c r="P32" i="19"/>
  <c r="Q32" i="19" s="1"/>
  <c r="P29" i="19"/>
  <c r="Q29" i="19" s="1"/>
  <c r="P33" i="19"/>
  <c r="Q33" i="19" s="1"/>
  <c r="O30" i="19"/>
  <c r="Q30" i="19" s="1"/>
  <c r="S838" i="20"/>
  <c r="N625" i="20"/>
  <c r="S853" i="20"/>
  <c r="E624" i="20"/>
  <c r="C24" i="19" s="1"/>
  <c r="I624" i="20"/>
  <c r="G24" i="19" s="1"/>
  <c r="P27" i="19"/>
  <c r="L4" i="20"/>
  <c r="F624" i="20"/>
  <c r="D24" i="19" s="1"/>
  <c r="H625" i="20"/>
  <c r="F25" i="19" s="1"/>
  <c r="D9" i="19"/>
  <c r="E9" i="19"/>
  <c r="G9" i="20"/>
  <c r="P9" i="20"/>
  <c r="P625" i="20"/>
  <c r="S811" i="20"/>
  <c r="O9" i="20"/>
  <c r="I625" i="20"/>
  <c r="G25" i="19" s="1"/>
  <c r="S796" i="20"/>
  <c r="K9" i="20"/>
  <c r="P624" i="20"/>
  <c r="L624" i="20"/>
  <c r="M625" i="20"/>
  <c r="F625" i="20"/>
  <c r="D25" i="19" s="1"/>
  <c r="S739" i="20"/>
  <c r="S738" i="20"/>
  <c r="S726" i="20"/>
  <c r="G625" i="20"/>
  <c r="E25" i="19" s="1"/>
  <c r="N624" i="20"/>
  <c r="S676" i="20"/>
  <c r="O26" i="19"/>
  <c r="O625" i="20"/>
  <c r="J624" i="20"/>
  <c r="H24" i="19" s="1"/>
  <c r="P26" i="19"/>
  <c r="O27" i="19"/>
  <c r="H624" i="20"/>
  <c r="F24" i="19" s="1"/>
  <c r="M492" i="20"/>
  <c r="G4" i="20"/>
  <c r="E8" i="19"/>
  <c r="L8" i="20"/>
  <c r="S613" i="20"/>
  <c r="S612" i="20"/>
  <c r="H9" i="20"/>
  <c r="F8" i="19"/>
  <c r="K4" i="20"/>
  <c r="J493" i="20"/>
  <c r="H19" i="19" s="1"/>
  <c r="F4" i="19"/>
  <c r="I492" i="20"/>
  <c r="G18" i="19" s="1"/>
  <c r="S600" i="20"/>
  <c r="E492" i="20"/>
  <c r="C18" i="19" s="1"/>
  <c r="F493" i="20"/>
  <c r="D19" i="19" s="1"/>
  <c r="L9" i="20"/>
  <c r="E5" i="19"/>
  <c r="P5" i="20"/>
  <c r="E493" i="20"/>
  <c r="C19" i="19" s="1"/>
  <c r="S589" i="20"/>
  <c r="H5" i="20"/>
  <c r="M493" i="20"/>
  <c r="J492" i="20"/>
  <c r="H18" i="19" s="1"/>
  <c r="S588" i="20"/>
  <c r="H492" i="20"/>
  <c r="F18" i="19" s="1"/>
  <c r="L5" i="20"/>
  <c r="K5" i="20"/>
  <c r="O492" i="20"/>
  <c r="I493" i="20"/>
  <c r="G19" i="19" s="1"/>
  <c r="F8" i="20"/>
  <c r="G493" i="20"/>
  <c r="E19" i="19" s="1"/>
  <c r="G9" i="19"/>
  <c r="K492" i="20"/>
  <c r="P17" i="19"/>
  <c r="K493" i="20"/>
  <c r="J8" i="20"/>
  <c r="S531" i="20"/>
  <c r="O493" i="20"/>
  <c r="P19" i="19"/>
  <c r="L493" i="20"/>
  <c r="N9" i="20"/>
  <c r="H9" i="19"/>
  <c r="D5" i="19"/>
  <c r="G492" i="20"/>
  <c r="E18" i="19" s="1"/>
  <c r="G4" i="19"/>
  <c r="O16" i="19"/>
  <c r="P18" i="19"/>
  <c r="P16" i="19"/>
  <c r="P20" i="19"/>
  <c r="M9" i="20"/>
  <c r="G8" i="19"/>
  <c r="J4" i="20"/>
  <c r="H5" i="19"/>
  <c r="O17" i="19"/>
  <c r="I5" i="20"/>
  <c r="F4" i="20"/>
  <c r="S439" i="20"/>
  <c r="S444" i="20"/>
  <c r="S440" i="20"/>
  <c r="S436" i="20"/>
  <c r="S397" i="20"/>
  <c r="S396" i="20"/>
  <c r="S391" i="20"/>
  <c r="S364" i="20"/>
  <c r="S361" i="20"/>
  <c r="S360" i="20"/>
  <c r="S316" i="20"/>
  <c r="S292" i="20"/>
  <c r="K12" i="20"/>
  <c r="S277" i="20"/>
  <c r="K13" i="20"/>
  <c r="H8" i="20"/>
  <c r="S276" i="20"/>
  <c r="G12" i="20"/>
  <c r="E12" i="19" s="1"/>
  <c r="F15" i="19"/>
  <c r="F9" i="19" s="1"/>
  <c r="H12" i="20"/>
  <c r="F12" i="19" s="1"/>
  <c r="S240" i="20"/>
  <c r="I12" i="20"/>
  <c r="G12" i="19" s="1"/>
  <c r="S179" i="20"/>
  <c r="G13" i="20"/>
  <c r="H4" i="20"/>
  <c r="F11" i="19"/>
  <c r="F5" i="19" s="1"/>
  <c r="E10" i="19"/>
  <c r="E4" i="19" s="1"/>
  <c r="J13" i="20"/>
  <c r="H13" i="19" s="1"/>
  <c r="I13" i="20"/>
  <c r="G13" i="19" s="1"/>
  <c r="F13" i="20"/>
  <c r="D13" i="19" s="1"/>
  <c r="G5" i="20"/>
  <c r="G8" i="20"/>
  <c r="J12" i="20"/>
  <c r="H12" i="19" s="1"/>
  <c r="S169" i="20"/>
  <c r="S168" i="20"/>
  <c r="S157" i="20"/>
  <c r="S151" i="20"/>
  <c r="S145" i="20"/>
  <c r="S144" i="20"/>
  <c r="J5" i="20"/>
  <c r="H14" i="19"/>
  <c r="H8" i="19" s="1"/>
  <c r="I8" i="20"/>
  <c r="L13" i="20"/>
  <c r="H13" i="20"/>
  <c r="R7" i="20"/>
  <c r="F5" i="20"/>
  <c r="S64" i="20"/>
  <c r="P11" i="19"/>
  <c r="P13" i="19"/>
  <c r="J9" i="20"/>
  <c r="I9" i="20"/>
  <c r="F12" i="20"/>
  <c r="D12" i="19" s="1"/>
  <c r="H10" i="19"/>
  <c r="H4" i="19" s="1"/>
  <c r="I4" i="20"/>
  <c r="S37" i="20"/>
  <c r="F9" i="20"/>
  <c r="L12" i="20"/>
  <c r="D14" i="19"/>
  <c r="D8" i="19" s="1"/>
  <c r="S25" i="20"/>
  <c r="G11" i="19"/>
  <c r="G5" i="19" s="1"/>
  <c r="D10" i="19"/>
  <c r="D4" i="19" s="1"/>
  <c r="S5" i="22"/>
  <c r="Y42" i="21"/>
  <c r="Y46" i="21" s="1"/>
  <c r="Z355" i="22"/>
  <c r="O5" i="22"/>
  <c r="H5" i="21"/>
  <c r="H9" i="21" s="1"/>
  <c r="F4" i="22"/>
  <c r="H5" i="22"/>
  <c r="O4" i="22"/>
  <c r="G5" i="22"/>
  <c r="P5" i="22"/>
  <c r="X168" i="22"/>
  <c r="Z168" i="22" s="1"/>
  <c r="J5" i="22"/>
  <c r="Z171" i="22"/>
  <c r="Z170" i="22"/>
  <c r="F5" i="22"/>
  <c r="V5" i="22"/>
  <c r="M4" i="22"/>
  <c r="T12" i="21"/>
  <c r="T16" i="21" s="1"/>
  <c r="K12" i="21"/>
  <c r="K6" i="21" s="1"/>
  <c r="K10" i="21" s="1"/>
  <c r="J4" i="22"/>
  <c r="Q5" i="22"/>
  <c r="W4" i="22"/>
  <c r="G12" i="21"/>
  <c r="G16" i="21" s="1"/>
  <c r="W12" i="21"/>
  <c r="W6" i="21" s="1"/>
  <c r="W10" i="21" s="1"/>
  <c r="R6" i="21"/>
  <c r="R10" i="21" s="1"/>
  <c r="P6" i="21"/>
  <c r="P10" i="21" s="1"/>
  <c r="G4" i="22"/>
  <c r="O6" i="21"/>
  <c r="O10" i="21" s="1"/>
  <c r="N5" i="22"/>
  <c r="K4" i="22"/>
  <c r="R5" i="22"/>
  <c r="N4" i="22"/>
  <c r="W5" i="22"/>
  <c r="G11" i="21"/>
  <c r="G5" i="21" s="1"/>
  <c r="G9" i="21" s="1"/>
  <c r="V4" i="22"/>
  <c r="L5" i="22"/>
  <c r="K5" i="22"/>
  <c r="S5" i="21"/>
  <c r="S9" i="21" s="1"/>
  <c r="L6" i="21"/>
  <c r="L10" i="21" s="1"/>
  <c r="R4" i="22"/>
  <c r="H12" i="21"/>
  <c r="H16" i="21" s="1"/>
  <c r="L5" i="21"/>
  <c r="L9" i="21" s="1"/>
  <c r="N11" i="21"/>
  <c r="N15" i="21" s="1"/>
  <c r="P11" i="21"/>
  <c r="P5" i="21" s="1"/>
  <c r="P9" i="21" s="1"/>
  <c r="S4" i="22"/>
  <c r="Y4" i="22"/>
  <c r="Q12" i="21"/>
  <c r="Q6" i="21" s="1"/>
  <c r="Q10" i="21" s="1"/>
  <c r="X6" i="22"/>
  <c r="Z6" i="22" s="1"/>
  <c r="T5" i="22"/>
  <c r="I12" i="21"/>
  <c r="Y17" i="21"/>
  <c r="Y21" i="21" s="1"/>
  <c r="F21" i="21"/>
  <c r="H1171" i="20"/>
  <c r="F43" i="19" s="1"/>
  <c r="M5" i="22"/>
  <c r="S879" i="20"/>
  <c r="S1113" i="20"/>
  <c r="S897" i="20"/>
  <c r="S379" i="20"/>
  <c r="S1051" i="20"/>
  <c r="Q1045" i="20"/>
  <c r="S917" i="20"/>
  <c r="Q908" i="20"/>
  <c r="S810" i="20"/>
  <c r="S759" i="20"/>
  <c r="S748" i="20"/>
  <c r="S537" i="20"/>
  <c r="S526" i="20"/>
  <c r="S511" i="20"/>
  <c r="S1114" i="20"/>
  <c r="S618" i="20"/>
  <c r="S595" i="20"/>
  <c r="S839" i="20"/>
  <c r="S993" i="20"/>
  <c r="E625" i="20"/>
  <c r="S365" i="20"/>
  <c r="Q783" i="20"/>
  <c r="S789" i="20"/>
  <c r="S443" i="20"/>
  <c r="S405" i="20"/>
  <c r="O624" i="20"/>
  <c r="S681" i="20"/>
  <c r="P21" i="19"/>
  <c r="S583" i="20"/>
  <c r="Q577" i="20"/>
  <c r="S339" i="20"/>
  <c r="S106" i="20"/>
  <c r="S105" i="20"/>
  <c r="R9" i="20"/>
  <c r="Y198" i="22"/>
  <c r="S1232" i="20"/>
  <c r="S1096" i="20"/>
  <c r="P44" i="19"/>
  <c r="S1125" i="20"/>
  <c r="X15" i="21"/>
  <c r="X5" i="21"/>
  <c r="X9" i="21" s="1"/>
  <c r="S1095" i="20"/>
  <c r="S975" i="20"/>
  <c r="J5" i="21"/>
  <c r="J9" i="21" s="1"/>
  <c r="J15" i="21"/>
  <c r="S1047" i="20"/>
  <c r="Q1041" i="20"/>
  <c r="S816" i="20"/>
  <c r="S886" i="20"/>
  <c r="S885" i="20"/>
  <c r="S549" i="20"/>
  <c r="Q495" i="20"/>
  <c r="S501" i="20"/>
  <c r="R15" i="21"/>
  <c r="R5" i="21"/>
  <c r="R9" i="21" s="1"/>
  <c r="S1046" i="20"/>
  <c r="Q1040" i="20"/>
  <c r="S657" i="20"/>
  <c r="Q41" i="21"/>
  <c r="P4" i="22"/>
  <c r="S782" i="20"/>
  <c r="K625" i="20"/>
  <c r="S282" i="20"/>
  <c r="S720" i="20"/>
  <c r="S669" i="20"/>
  <c r="S417" i="20"/>
  <c r="S406" i="20"/>
  <c r="S372" i="20"/>
  <c r="Q366" i="20"/>
  <c r="G624" i="20"/>
  <c r="E24" i="19" s="1"/>
  <c r="S259" i="20"/>
  <c r="S578" i="20"/>
  <c r="S202" i="20"/>
  <c r="S30" i="20"/>
  <c r="S236" i="20"/>
  <c r="S349" i="20"/>
  <c r="Z405" i="22"/>
  <c r="X403" i="22"/>
  <c r="Z403" i="22" s="1"/>
  <c r="V24" i="21"/>
  <c r="Y24" i="21" s="1"/>
  <c r="Y28" i="21" s="1"/>
  <c r="U5" i="22"/>
  <c r="F28" i="21"/>
  <c r="S1261" i="20"/>
  <c r="X215" i="22"/>
  <c r="Z215" i="22" s="1"/>
  <c r="S1260" i="20"/>
  <c r="S1215" i="20"/>
  <c r="P1171" i="20"/>
  <c r="P42" i="19"/>
  <c r="S1158" i="20"/>
  <c r="S1126" i="20"/>
  <c r="U4" i="22"/>
  <c r="T4" i="22"/>
  <c r="U11" i="21"/>
  <c r="J16" i="21"/>
  <c r="J6" i="21"/>
  <c r="J10" i="21" s="1"/>
  <c r="S1210" i="20"/>
  <c r="S1174" i="20"/>
  <c r="Q1168" i="20"/>
  <c r="X216" i="22"/>
  <c r="Z216" i="22" s="1"/>
  <c r="S942" i="20"/>
  <c r="S898" i="20"/>
  <c r="S817" i="20"/>
  <c r="I4" i="22"/>
  <c r="Y23" i="21"/>
  <c r="Y27" i="21" s="1"/>
  <c r="S1227" i="20"/>
  <c r="S1189" i="20"/>
  <c r="S1080" i="20"/>
  <c r="S1062" i="20"/>
  <c r="S1005" i="20"/>
  <c r="S987" i="20"/>
  <c r="S960" i="20"/>
  <c r="S930" i="20"/>
  <c r="S834" i="20"/>
  <c r="W5" i="21"/>
  <c r="W9" i="21" s="1"/>
  <c r="W15" i="21"/>
  <c r="S1153" i="20"/>
  <c r="S1120" i="20"/>
  <c r="O37" i="19"/>
  <c r="Q37" i="19" s="1"/>
  <c r="S1024" i="20"/>
  <c r="S1023" i="20"/>
  <c r="S1011" i="20"/>
  <c r="S772" i="20"/>
  <c r="S561" i="20"/>
  <c r="S550" i="20"/>
  <c r="Q491" i="20"/>
  <c r="S497" i="20"/>
  <c r="S486" i="20"/>
  <c r="Q4" i="22"/>
  <c r="S916" i="20"/>
  <c r="Q907" i="20"/>
  <c r="S924" i="20"/>
  <c r="Q918" i="20"/>
  <c r="S658" i="20"/>
  <c r="Q626" i="20"/>
  <c r="S635" i="20"/>
  <c r="S646" i="20"/>
  <c r="S384" i="20"/>
  <c r="S369" i="20"/>
  <c r="S309" i="20"/>
  <c r="S265" i="20"/>
  <c r="Q784" i="20"/>
  <c r="S790" i="20"/>
  <c r="P24" i="19"/>
  <c r="S733" i="20"/>
  <c r="S697" i="20"/>
  <c r="S390" i="20"/>
  <c r="S354" i="20"/>
  <c r="P22" i="19"/>
  <c r="S721" i="20"/>
  <c r="S670" i="20"/>
  <c r="M624" i="20"/>
  <c r="H493" i="20"/>
  <c r="F19" i="19" s="1"/>
  <c r="S474" i="20"/>
  <c r="S462" i="20"/>
  <c r="S429" i="20"/>
  <c r="S418" i="20"/>
  <c r="S373" i="20"/>
  <c r="Q367" i="20"/>
  <c r="S937" i="20"/>
  <c r="S936" i="20"/>
  <c r="L492" i="20"/>
  <c r="S237" i="20"/>
  <c r="S327" i="20"/>
  <c r="S321" i="20"/>
  <c r="S183" i="20"/>
  <c r="Q177" i="20"/>
  <c r="S162" i="20"/>
  <c r="X402" i="22"/>
  <c r="Z402" i="22" s="1"/>
  <c r="Z404" i="22"/>
  <c r="S126" i="20"/>
  <c r="S297" i="20"/>
  <c r="Q178" i="20"/>
  <c r="R6" i="20"/>
  <c r="Z356" i="22"/>
  <c r="V21" i="21"/>
  <c r="V5" i="21"/>
  <c r="V9" i="21" s="1"/>
  <c r="S1164" i="20"/>
  <c r="S1175" i="20"/>
  <c r="Q1169" i="20"/>
  <c r="K5" i="21"/>
  <c r="K9" i="21" s="1"/>
  <c r="K15" i="21"/>
  <c r="S1209" i="20"/>
  <c r="Q1177" i="20"/>
  <c r="S1183" i="20"/>
  <c r="S1074" i="20"/>
  <c r="S1017" i="20"/>
  <c r="S861" i="20"/>
  <c r="S1194" i="20"/>
  <c r="S1165" i="20"/>
  <c r="S1119" i="20"/>
  <c r="S1068" i="20"/>
  <c r="S954" i="20"/>
  <c r="S920" i="20"/>
  <c r="Q911" i="20"/>
  <c r="Q494" i="20"/>
  <c r="S500" i="20"/>
  <c r="U16" i="21"/>
  <c r="U6" i="21"/>
  <c r="U10" i="21" s="1"/>
  <c r="M16" i="21"/>
  <c r="M6" i="21"/>
  <c r="M10" i="21" s="1"/>
  <c r="F6" i="21"/>
  <c r="F10" i="21" s="1"/>
  <c r="F16" i="21"/>
  <c r="N6" i="21"/>
  <c r="N10" i="21" s="1"/>
  <c r="S1138" i="20"/>
  <c r="S873" i="20"/>
  <c r="Q623" i="20"/>
  <c r="S632" i="20"/>
  <c r="F5" i="21"/>
  <c r="F9" i="21" s="1"/>
  <c r="S708" i="20"/>
  <c r="S333" i="20"/>
  <c r="X22" i="21"/>
  <c r="X6" i="21"/>
  <c r="X10" i="21" s="1"/>
  <c r="S781" i="20"/>
  <c r="S607" i="20"/>
  <c r="S448" i="20"/>
  <c r="Q442" i="20"/>
  <c r="Q633" i="20"/>
  <c r="S579" i="20"/>
  <c r="S270" i="20"/>
  <c r="P25" i="19"/>
  <c r="Q234" i="20"/>
  <c r="S1235" i="20"/>
  <c r="S574" i="20"/>
  <c r="S348" i="20"/>
  <c r="S195" i="20"/>
  <c r="S100" i="20"/>
  <c r="S42" i="20"/>
  <c r="S70" i="20"/>
  <c r="Z357" i="22"/>
  <c r="O5" i="21"/>
  <c r="O9" i="21" s="1"/>
  <c r="O15" i="21"/>
  <c r="Y18" i="21"/>
  <c r="Y22" i="21" s="1"/>
  <c r="Z312" i="22"/>
  <c r="X310" i="22"/>
  <c r="Z310" i="22" s="1"/>
  <c r="E4" i="22"/>
  <c r="S1179" i="20"/>
  <c r="Q1173" i="20"/>
  <c r="S948" i="20"/>
  <c r="S1252" i="20"/>
  <c r="Q840" i="20"/>
  <c r="S846" i="20"/>
  <c r="S804" i="20"/>
  <c r="S378" i="20"/>
  <c r="S1221" i="20"/>
  <c r="S1042" i="20"/>
  <c r="Q1036" i="20"/>
  <c r="S1050" i="20"/>
  <c r="Q1044" i="20"/>
  <c r="S843" i="20"/>
  <c r="S771" i="20"/>
  <c r="S760" i="20"/>
  <c r="S538" i="20"/>
  <c r="Q490" i="20"/>
  <c r="S496" i="20"/>
  <c r="S1043" i="20"/>
  <c r="Q1037" i="20"/>
  <c r="S645" i="20"/>
  <c r="S619" i="20"/>
  <c r="S1236" i="20"/>
  <c r="S709" i="20"/>
  <c r="S732" i="20"/>
  <c r="S696" i="20"/>
  <c r="P493" i="20"/>
  <c r="S682" i="20"/>
  <c r="S232" i="20"/>
  <c r="S1246" i="20"/>
  <c r="Q1234" i="20"/>
  <c r="Q499" i="20"/>
  <c r="S233" i="20"/>
  <c r="S303" i="20"/>
  <c r="Z358" i="22"/>
  <c r="X7" i="22"/>
  <c r="Z9" i="22"/>
  <c r="Z313" i="22"/>
  <c r="Y5" i="22"/>
  <c r="S1216" i="20"/>
  <c r="I11" i="21"/>
  <c r="H4" i="22"/>
  <c r="S6" i="21"/>
  <c r="S10" i="21" s="1"/>
  <c r="S16" i="21"/>
  <c r="L1171" i="20"/>
  <c r="L4" i="22"/>
  <c r="M11" i="21"/>
  <c r="I5" i="22"/>
  <c r="T15" i="21"/>
  <c r="T5" i="21"/>
  <c r="T9" i="21" s="1"/>
  <c r="S1102" i="20"/>
  <c r="S1032" i="20"/>
  <c r="S999" i="20"/>
  <c r="Q841" i="20"/>
  <c r="S847" i="20"/>
  <c r="S828" i="20"/>
  <c r="S1251" i="20"/>
  <c r="S1228" i="20"/>
  <c r="P41" i="19"/>
  <c r="S1147" i="20"/>
  <c r="S867" i="20"/>
  <c r="S1075" i="20"/>
  <c r="S852" i="20"/>
  <c r="S822" i="20"/>
  <c r="S795" i="20"/>
  <c r="P23" i="19"/>
  <c r="S747" i="20"/>
  <c r="S562" i="20"/>
  <c r="S525" i="20"/>
  <c r="S510" i="20"/>
  <c r="S487" i="20"/>
  <c r="E5" i="22"/>
  <c r="S1089" i="20"/>
  <c r="F910" i="20"/>
  <c r="Q627" i="20"/>
  <c r="S636" i="20"/>
  <c r="Q622" i="20"/>
  <c r="S631" i="20"/>
  <c r="S594" i="20"/>
  <c r="K624" i="20"/>
  <c r="Q634" i="20"/>
  <c r="S271" i="20"/>
  <c r="S264" i="20"/>
  <c r="L625" i="20"/>
  <c r="S606" i="20"/>
  <c r="Q498" i="20"/>
  <c r="S447" i="20"/>
  <c r="Q441" i="20"/>
  <c r="S355" i="20"/>
  <c r="S575" i="20"/>
  <c r="P492" i="20"/>
  <c r="S475" i="20"/>
  <c r="S463" i="20"/>
  <c r="S430" i="20"/>
  <c r="S334" i="20"/>
  <c r="S315" i="20"/>
  <c r="J625" i="20"/>
  <c r="H25" i="19" s="1"/>
  <c r="S258" i="20"/>
  <c r="Q235" i="20"/>
  <c r="S247" i="20"/>
  <c r="S246" i="20"/>
  <c r="S785" i="20"/>
  <c r="S582" i="20"/>
  <c r="Q576" i="20"/>
  <c r="S322" i="20"/>
  <c r="S220" i="20"/>
  <c r="S150" i="20"/>
  <c r="S127" i="20"/>
  <c r="S121" i="20"/>
  <c r="S88" i="20"/>
  <c r="S76" i="20"/>
  <c r="S54" i="20"/>
  <c r="S133" i="20"/>
  <c r="S120" i="20"/>
  <c r="S99" i="20"/>
  <c r="S298" i="20"/>
  <c r="R8" i="20"/>
  <c r="R5" i="20"/>
  <c r="R4" i="20"/>
  <c r="M138" i="20" l="1"/>
  <c r="M18" i="20" s="1"/>
  <c r="M12" i="20" s="1"/>
  <c r="M6" i="20" s="1"/>
  <c r="Q1170" i="20"/>
  <c r="N138" i="20"/>
  <c r="N18" i="20" s="1"/>
  <c r="N12" i="20" s="1"/>
  <c r="N6" i="20" s="1"/>
  <c r="Q40" i="19"/>
  <c r="Q45" i="19"/>
  <c r="M139" i="20"/>
  <c r="M19" i="20" s="1"/>
  <c r="M13" i="20" s="1"/>
  <c r="M7" i="20" s="1"/>
  <c r="P139" i="20"/>
  <c r="P19" i="20" s="1"/>
  <c r="P13" i="20" s="1"/>
  <c r="P7" i="20" s="1"/>
  <c r="P138" i="20"/>
  <c r="P18" i="20" s="1"/>
  <c r="P12" i="20" s="1"/>
  <c r="P6" i="20" s="1"/>
  <c r="M16" i="20"/>
  <c r="M10" i="20" s="1"/>
  <c r="M4" i="20" s="1"/>
  <c r="N139" i="20"/>
  <c r="N19" i="20" s="1"/>
  <c r="N13" i="20" s="1"/>
  <c r="N7" i="20" s="1"/>
  <c r="N16" i="20"/>
  <c r="N10" i="20" s="1"/>
  <c r="N4" i="20" s="1"/>
  <c r="O138" i="20"/>
  <c r="O18" i="20" s="1"/>
  <c r="O12" i="20" s="1"/>
  <c r="O6" i="20" s="1"/>
  <c r="O139" i="20"/>
  <c r="O19" i="20" s="1"/>
  <c r="O13" i="20" s="1"/>
  <c r="O7" i="20" s="1"/>
  <c r="E17" i="20"/>
  <c r="E11" i="20" s="1"/>
  <c r="Q137" i="20"/>
  <c r="E18" i="20"/>
  <c r="E12" i="20" s="1"/>
  <c r="C12" i="19" s="1"/>
  <c r="O12" i="19" s="1"/>
  <c r="E16" i="20"/>
  <c r="E10" i="20" s="1"/>
  <c r="Q136" i="20"/>
  <c r="G6" i="19"/>
  <c r="E19" i="20"/>
  <c r="E13" i="20" s="1"/>
  <c r="C13" i="19" s="1"/>
  <c r="E20" i="20"/>
  <c r="E14" i="20" s="1"/>
  <c r="Q140" i="20"/>
  <c r="E21" i="20"/>
  <c r="E15" i="20" s="1"/>
  <c r="Q141" i="20"/>
  <c r="Q41" i="19"/>
  <c r="S919" i="20"/>
  <c r="S910" i="20"/>
  <c r="S1176" i="20"/>
  <c r="S1233" i="20"/>
  <c r="S912" i="20"/>
  <c r="Q44" i="19"/>
  <c r="O42" i="19"/>
  <c r="Q42" i="19" s="1"/>
  <c r="O43" i="19"/>
  <c r="Q43" i="19" s="1"/>
  <c r="Q36" i="19"/>
  <c r="D6" i="19"/>
  <c r="Q27" i="19"/>
  <c r="G7" i="19"/>
  <c r="Q22" i="19"/>
  <c r="Q23" i="19"/>
  <c r="O24" i="19"/>
  <c r="Q24" i="19" s="1"/>
  <c r="Q26" i="19"/>
  <c r="P4" i="19"/>
  <c r="P6" i="19"/>
  <c r="K7" i="20"/>
  <c r="Q21" i="19"/>
  <c r="O19" i="19"/>
  <c r="Q19" i="19" s="1"/>
  <c r="O18" i="19"/>
  <c r="Q18" i="19" s="1"/>
  <c r="H6" i="20"/>
  <c r="H6" i="19"/>
  <c r="F6" i="19"/>
  <c r="G7" i="20"/>
  <c r="Q16" i="19"/>
  <c r="P5" i="19"/>
  <c r="Q17" i="19"/>
  <c r="Q20" i="19"/>
  <c r="H7" i="20"/>
  <c r="K6" i="20"/>
  <c r="E6" i="19"/>
  <c r="I6" i="20"/>
  <c r="E13" i="19"/>
  <c r="E7" i="19" s="1"/>
  <c r="H7" i="19"/>
  <c r="I7" i="20"/>
  <c r="J6" i="20"/>
  <c r="F6" i="20"/>
  <c r="L7" i="20"/>
  <c r="F13" i="19"/>
  <c r="F7" i="19" s="1"/>
  <c r="L6" i="20"/>
  <c r="P7" i="19"/>
  <c r="X5" i="22"/>
  <c r="Z5" i="22" s="1"/>
  <c r="K16" i="21"/>
  <c r="G6" i="21"/>
  <c r="G10" i="21" s="1"/>
  <c r="T6" i="21"/>
  <c r="T10" i="21" s="1"/>
  <c r="W16" i="21"/>
  <c r="N5" i="21"/>
  <c r="N9" i="21" s="1"/>
  <c r="G15" i="21"/>
  <c r="H6" i="21"/>
  <c r="H10" i="21" s="1"/>
  <c r="Q16" i="21"/>
  <c r="P15" i="21"/>
  <c r="X4" i="22"/>
  <c r="Z4" i="22" s="1"/>
  <c r="Y12" i="21"/>
  <c r="Y16" i="21" s="1"/>
  <c r="I6" i="21"/>
  <c r="I10" i="21" s="1"/>
  <c r="I16" i="21"/>
  <c r="I15" i="21"/>
  <c r="I5" i="21"/>
  <c r="I9" i="21" s="1"/>
  <c r="Y11" i="21"/>
  <c r="S1173" i="20"/>
  <c r="Q624" i="20"/>
  <c r="S633" i="20"/>
  <c r="S911" i="20"/>
  <c r="S177" i="20"/>
  <c r="S576" i="20"/>
  <c r="S441" i="20"/>
  <c r="Q492" i="20"/>
  <c r="S498" i="20"/>
  <c r="Q625" i="20"/>
  <c r="S634" i="20"/>
  <c r="S622" i="20"/>
  <c r="S627" i="20"/>
  <c r="Q493" i="20"/>
  <c r="S499" i="20"/>
  <c r="S442" i="20"/>
  <c r="P9" i="19"/>
  <c r="P8" i="19"/>
  <c r="S367" i="20"/>
  <c r="S626" i="20"/>
  <c r="S918" i="20"/>
  <c r="Q909" i="20"/>
  <c r="V28" i="21"/>
  <c r="V6" i="21"/>
  <c r="V10" i="21" s="1"/>
  <c r="S1041" i="20"/>
  <c r="G6" i="20"/>
  <c r="S1044" i="20"/>
  <c r="Q1038" i="20"/>
  <c r="S783" i="20"/>
  <c r="C25" i="19"/>
  <c r="J7" i="20"/>
  <c r="D31" i="19"/>
  <c r="S841" i="20"/>
  <c r="M15" i="21"/>
  <c r="M5" i="21"/>
  <c r="M9" i="21" s="1"/>
  <c r="Z7" i="22"/>
  <c r="S1037" i="20"/>
  <c r="S1036" i="20"/>
  <c r="S234" i="20"/>
  <c r="S494" i="20"/>
  <c r="S1177" i="20"/>
  <c r="Q1171" i="20"/>
  <c r="S178" i="20"/>
  <c r="S784" i="20"/>
  <c r="S907" i="20"/>
  <c r="S1168" i="20"/>
  <c r="U5" i="21"/>
  <c r="U9" i="21" s="1"/>
  <c r="U15" i="21"/>
  <c r="F7" i="20"/>
  <c r="S235" i="20"/>
  <c r="S1234" i="20"/>
  <c r="S490" i="20"/>
  <c r="S623" i="20"/>
  <c r="S840" i="20"/>
  <c r="S1169" i="20"/>
  <c r="S491" i="20"/>
  <c r="S366" i="20"/>
  <c r="Q45" i="21"/>
  <c r="Y41" i="21"/>
  <c r="Y45" i="21" s="1"/>
  <c r="Q5" i="21"/>
  <c r="Q9" i="21" s="1"/>
  <c r="S1040" i="20"/>
  <c r="S495" i="20"/>
  <c r="Y263" i="22"/>
  <c r="S577" i="20"/>
  <c r="S908" i="20"/>
  <c r="S1045" i="20"/>
  <c r="Q1039" i="20"/>
  <c r="S1170" i="20" l="1"/>
  <c r="C10" i="19"/>
  <c r="E4" i="20"/>
  <c r="C6" i="19"/>
  <c r="E6" i="20"/>
  <c r="Q17" i="20"/>
  <c r="S137" i="20"/>
  <c r="Q138" i="20"/>
  <c r="S136" i="20"/>
  <c r="Q16" i="20"/>
  <c r="E5" i="20"/>
  <c r="C11" i="19"/>
  <c r="E7" i="20"/>
  <c r="S140" i="20"/>
  <c r="Q139" i="20"/>
  <c r="Q20" i="20"/>
  <c r="C14" i="19"/>
  <c r="E8" i="20"/>
  <c r="E9" i="20"/>
  <c r="C15" i="19"/>
  <c r="Q21" i="20"/>
  <c r="S141" i="20"/>
  <c r="O13" i="19"/>
  <c r="Q13" i="19" s="1"/>
  <c r="Y6" i="21"/>
  <c r="Y10" i="21" s="1"/>
  <c r="S1039" i="20"/>
  <c r="S1171" i="20"/>
  <c r="S1038" i="20"/>
  <c r="S625" i="20"/>
  <c r="Q12" i="19"/>
  <c r="O6" i="19"/>
  <c r="Q6" i="19" s="1"/>
  <c r="S909" i="20"/>
  <c r="S493" i="20"/>
  <c r="S624" i="20"/>
  <c r="Y15" i="21"/>
  <c r="Y5" i="21"/>
  <c r="Y9" i="21" s="1"/>
  <c r="S492" i="20"/>
  <c r="Y328" i="22"/>
  <c r="O31" i="19"/>
  <c r="Q31" i="19" s="1"/>
  <c r="D7" i="19"/>
  <c r="O25" i="19"/>
  <c r="C7" i="19"/>
  <c r="C5" i="19" l="1"/>
  <c r="O11" i="19"/>
  <c r="Q18" i="20"/>
  <c r="S138" i="20"/>
  <c r="S17" i="20"/>
  <c r="Q11" i="20"/>
  <c r="S16" i="20"/>
  <c r="Q10" i="20"/>
  <c r="C4" i="19"/>
  <c r="O10" i="19"/>
  <c r="S20" i="20"/>
  <c r="Q14" i="20"/>
  <c r="C8" i="19"/>
  <c r="O14" i="19"/>
  <c r="S139" i="20"/>
  <c r="Q19" i="20"/>
  <c r="S21" i="20"/>
  <c r="Q15" i="20"/>
  <c r="C9" i="19"/>
  <c r="O15" i="19"/>
  <c r="Q25" i="19"/>
  <c r="O7" i="19"/>
  <c r="Q7" i="19" s="1"/>
  <c r="Y393" i="22"/>
  <c r="Q10" i="19" l="1"/>
  <c r="O4" i="19"/>
  <c r="Q4" i="19" s="1"/>
  <c r="Q12" i="20"/>
  <c r="S18" i="20"/>
  <c r="S10" i="20"/>
  <c r="Q4" i="20"/>
  <c r="S11" i="20"/>
  <c r="Q5" i="20"/>
  <c r="O5" i="19"/>
  <c r="Q5" i="19" s="1"/>
  <c r="Q11" i="19"/>
  <c r="S15" i="20"/>
  <c r="Q9" i="20"/>
  <c r="S19" i="20"/>
  <c r="Q13" i="20"/>
  <c r="O8" i="19"/>
  <c r="Q8" i="19" s="1"/>
  <c r="Q14" i="19"/>
  <c r="Q15" i="19"/>
  <c r="O9" i="19"/>
  <c r="Q9" i="19" s="1"/>
  <c r="Q8" i="20"/>
  <c r="S14" i="20"/>
  <c r="S5" i="20" l="1"/>
  <c r="S4" i="20"/>
  <c r="S12" i="20"/>
  <c r="Q6" i="20"/>
  <c r="S13" i="20"/>
  <c r="Q7" i="20"/>
  <c r="S9" i="20"/>
  <c r="S8" i="20"/>
  <c r="S6" i="20" l="1"/>
  <c r="S7" i="20"/>
</calcChain>
</file>

<file path=xl/sharedStrings.xml><?xml version="1.0" encoding="utf-8"?>
<sst xmlns="http://schemas.openxmlformats.org/spreadsheetml/2006/main" count="2822" uniqueCount="333">
  <si>
    <t>十勝</t>
    <rPh sb="0" eb="2">
      <t>トカチ</t>
    </rPh>
    <phoneticPr fontId="3"/>
  </si>
  <si>
    <t>北海道計</t>
  </si>
  <si>
    <t>道南圏域計</t>
  </si>
  <si>
    <t>道央圏域計</t>
  </si>
  <si>
    <t>道北圏域計</t>
  </si>
  <si>
    <t>オホーツク圏域計</t>
  </si>
  <si>
    <t>十勝圏域計</t>
  </si>
  <si>
    <t>釧路・根室圏域計</t>
  </si>
  <si>
    <t>資料編</t>
    <rPh sb="0" eb="3">
      <t>シリョウヘン</t>
    </rPh>
    <phoneticPr fontId="3"/>
  </si>
  <si>
    <t>圏　域</t>
  </si>
  <si>
    <t>区　分</t>
  </si>
  <si>
    <t>１　月</t>
  </si>
  <si>
    <t>２　月</t>
  </si>
  <si>
    <t>３　月</t>
  </si>
  <si>
    <t>入込総数</t>
  </si>
  <si>
    <t>内道外客</t>
  </si>
  <si>
    <t>内道内客</t>
  </si>
  <si>
    <t>内日帰客</t>
  </si>
  <si>
    <t>内宿泊客</t>
  </si>
  <si>
    <t>宿泊客延数</t>
  </si>
  <si>
    <t>圏　域</t>
    <rPh sb="0" eb="1">
      <t>ケン</t>
    </rPh>
    <rPh sb="2" eb="3">
      <t>イキ</t>
    </rPh>
    <phoneticPr fontId="3"/>
  </si>
  <si>
    <t>市町村名</t>
    <rPh sb="0" eb="4">
      <t>シチョウソンメイ</t>
    </rPh>
    <phoneticPr fontId="3"/>
  </si>
  <si>
    <t>区　分</t>
    <rPh sb="0" eb="1">
      <t>ク</t>
    </rPh>
    <rPh sb="2" eb="3">
      <t>ブン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</si>
  <si>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</si>
  <si>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</si>
  <si>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</si>
  <si>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</si>
  <si>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</si>
  <si>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</si>
  <si>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１０月</t>
  </si>
  <si>
    <t>１１月</t>
  </si>
  <si>
    <t>１２月</t>
  </si>
  <si>
    <t>対前年比</t>
    <rPh sb="0" eb="1">
      <t>タイ</t>
    </rPh>
    <rPh sb="1" eb="4">
      <t>ゼンネンヒ</t>
    </rPh>
    <phoneticPr fontId="3"/>
  </si>
  <si>
    <t>入込総数</t>
    <rPh sb="0" eb="2">
      <t>イリコ</t>
    </rPh>
    <rPh sb="2" eb="4">
      <t>ソウスウ</t>
    </rPh>
    <phoneticPr fontId="3"/>
  </si>
  <si>
    <t>内道外客</t>
    <rPh sb="0" eb="1">
      <t>ウチ</t>
    </rPh>
    <rPh sb="1" eb="2">
      <t>ドウ</t>
    </rPh>
    <rPh sb="2" eb="3">
      <t>ガイ</t>
    </rPh>
    <rPh sb="3" eb="4">
      <t>キャク</t>
    </rPh>
    <phoneticPr fontId="3"/>
  </si>
  <si>
    <t>内道内客</t>
    <rPh sb="0" eb="1">
      <t>ウチ</t>
    </rPh>
    <rPh sb="1" eb="3">
      <t>ドウナイ</t>
    </rPh>
    <rPh sb="3" eb="4">
      <t>キャク</t>
    </rPh>
    <phoneticPr fontId="3"/>
  </si>
  <si>
    <t>内日帰客</t>
    <rPh sb="0" eb="1">
      <t>ウチ</t>
    </rPh>
    <rPh sb="1" eb="3">
      <t>ヒガエ</t>
    </rPh>
    <rPh sb="3" eb="4">
      <t>キャク</t>
    </rPh>
    <phoneticPr fontId="3"/>
  </si>
  <si>
    <t>内宿泊客</t>
    <rPh sb="0" eb="1">
      <t>ウチ</t>
    </rPh>
    <rPh sb="1" eb="4">
      <t>シュクハクキャク</t>
    </rPh>
    <phoneticPr fontId="3"/>
  </si>
  <si>
    <t>宿泊客延数</t>
    <rPh sb="0" eb="3">
      <t>シュクハクキャク</t>
    </rPh>
    <rPh sb="3" eb="4">
      <t>ノ</t>
    </rPh>
    <rPh sb="4" eb="5">
      <t>スウ</t>
    </rPh>
    <phoneticPr fontId="3"/>
  </si>
  <si>
    <t>函館市</t>
  </si>
  <si>
    <t>松前町</t>
  </si>
  <si>
    <t>福島町</t>
  </si>
  <si>
    <t>知内町</t>
  </si>
  <si>
    <t>木古内町</t>
  </si>
  <si>
    <t>七飯町</t>
  </si>
  <si>
    <t>鹿部町</t>
  </si>
  <si>
    <t>森町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</si>
  <si>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</si>
  <si>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</si>
  <si>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</si>
  <si>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</si>
  <si>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</si>
  <si>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</si>
  <si>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</si>
  <si>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江別市</t>
  </si>
  <si>
    <t>千歳市</t>
  </si>
  <si>
    <t>恵庭市</t>
  </si>
  <si>
    <t>北広島市</t>
  </si>
  <si>
    <t>当別町</t>
  </si>
  <si>
    <t>新篠津村</t>
  </si>
  <si>
    <t>小樽市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</si>
  <si>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</si>
  <si>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</si>
  <si>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</si>
  <si>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</si>
  <si>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</si>
  <si>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</si>
  <si>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</si>
  <si>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</si>
  <si>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</si>
  <si>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</si>
  <si>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</si>
  <si>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</si>
  <si>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</si>
  <si>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積丹町</t>
  </si>
  <si>
    <t>古平町</t>
  </si>
  <si>
    <t>仁木町</t>
  </si>
  <si>
    <t>余市町</t>
  </si>
  <si>
    <t>赤井川村</t>
  </si>
  <si>
    <t>夕張市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</si>
  <si>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</si>
  <si>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</si>
  <si>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</si>
  <si>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</si>
  <si>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</si>
  <si>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</si>
  <si>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</si>
  <si>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深川市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</si>
  <si>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</si>
  <si>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</si>
  <si>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</si>
  <si>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</si>
  <si>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</si>
  <si>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</si>
  <si>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</si>
  <si>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</si>
  <si>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</si>
  <si>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</si>
  <si>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</si>
  <si>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</si>
  <si>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</si>
  <si>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</si>
  <si>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</si>
  <si>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室蘭市</t>
  </si>
  <si>
    <t>苫小牧市</t>
  </si>
  <si>
    <t>登別市</t>
  </si>
  <si>
    <t>豊浦町</t>
  </si>
  <si>
    <t>壮瞥町</t>
  </si>
  <si>
    <t>白老町</t>
  </si>
  <si>
    <t>厚真町</t>
  </si>
  <si>
    <t>新冠町</t>
  </si>
  <si>
    <t>浦河町</t>
  </si>
  <si>
    <t>様似町</t>
  </si>
  <si>
    <t>えりも町</t>
  </si>
  <si>
    <t>旭川市</t>
  </si>
  <si>
    <t>富良野市</t>
  </si>
  <si>
    <t>鷹栖町</t>
    <rPh sb="2" eb="3">
      <t>チョウ</t>
    </rPh>
    <phoneticPr fontId="3"/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</si>
  <si>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</si>
  <si>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</si>
  <si>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</si>
  <si>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</si>
  <si>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</si>
  <si>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</si>
  <si>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</si>
  <si>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</si>
  <si>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</si>
  <si>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</si>
  <si>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</si>
  <si>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</si>
  <si>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</si>
  <si>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</si>
  <si>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</si>
  <si>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</si>
  <si>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</si>
  <si>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留萌市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</si>
  <si>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</si>
  <si>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</si>
  <si>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</si>
  <si>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</si>
  <si>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</si>
  <si>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</si>
  <si>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</si>
  <si>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</si>
  <si>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稚内市</t>
  </si>
  <si>
    <t>猿払村</t>
  </si>
  <si>
    <t>浜頓別町</t>
  </si>
  <si>
    <t>中頓別町</t>
  </si>
  <si>
    <t>豊富町</t>
  </si>
  <si>
    <t>礼文町</t>
  </si>
  <si>
    <t>利尻町</t>
  </si>
  <si>
    <t>利尻富士町</t>
  </si>
  <si>
    <t>網走市</t>
  </si>
  <si>
    <t>紋別市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</si>
  <si>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</si>
  <si>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</si>
  <si>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</si>
  <si>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</si>
  <si>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</si>
  <si>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</si>
  <si>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</si>
  <si>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</si>
  <si>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</si>
  <si>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</si>
  <si>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</si>
  <si>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</si>
  <si>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</si>
  <si>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帯広市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</si>
  <si>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</si>
  <si>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</si>
  <si>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</si>
  <si>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</si>
  <si>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</si>
  <si>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</si>
  <si>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</si>
  <si>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更別村</t>
  </si>
  <si>
    <t>大樹町</t>
  </si>
  <si>
    <t>広尾町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</si>
  <si>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</si>
  <si>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</si>
  <si>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</si>
  <si>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</si>
  <si>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</si>
  <si>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</si>
  <si>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</si>
  <si>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</si>
  <si>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</si>
  <si>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</si>
  <si>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</si>
  <si>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</si>
  <si>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</si>
  <si>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根室市</t>
  </si>
  <si>
    <t>別海町</t>
  </si>
  <si>
    <t>中標津町</t>
  </si>
  <si>
    <t>標津町</t>
  </si>
  <si>
    <t>羅臼町</t>
  </si>
  <si>
    <t>人　数</t>
  </si>
  <si>
    <t>ア　　　　　　　　ジ　　　　　　　　ア</t>
  </si>
  <si>
    <t>ヨ　　　ー　　　ロ　　　ッ　　　パ</t>
  </si>
  <si>
    <t>北　　　　米</t>
  </si>
  <si>
    <t>計</t>
  </si>
  <si>
    <t>中　国</t>
  </si>
  <si>
    <t>韓　国</t>
  </si>
  <si>
    <t>台　湾</t>
  </si>
  <si>
    <t>香　港</t>
  </si>
  <si>
    <t>シンガポール</t>
  </si>
  <si>
    <t>ロシア</t>
  </si>
  <si>
    <t>イギリス</t>
  </si>
  <si>
    <t>フランス</t>
  </si>
  <si>
    <t>ドイツ</t>
  </si>
  <si>
    <t>カナダ</t>
  </si>
  <si>
    <t>宿泊人数</t>
  </si>
  <si>
    <t>宿泊延数</t>
  </si>
  <si>
    <t>八雲町</t>
  </si>
  <si>
    <t>岩見沢市</t>
  </si>
  <si>
    <t>伊達市</t>
  </si>
  <si>
    <t>日高町</t>
  </si>
  <si>
    <t>士別市</t>
  </si>
  <si>
    <t>名寄市</t>
  </si>
  <si>
    <t>枝幸町</t>
  </si>
  <si>
    <t>北見市</t>
  </si>
  <si>
    <t>遠軽町</t>
  </si>
  <si>
    <t>幕別町</t>
  </si>
  <si>
    <t>釧路市</t>
  </si>
  <si>
    <t>新ひだか町</t>
    <rPh sb="0" eb="1">
      <t>シン</t>
    </rPh>
    <phoneticPr fontId="3"/>
  </si>
  <si>
    <t>神恵内村</t>
    <rPh sb="3" eb="4">
      <t>ムラ</t>
    </rPh>
    <phoneticPr fontId="3"/>
  </si>
  <si>
    <t>北斗市</t>
    <rPh sb="0" eb="2">
      <t>ホクト</t>
    </rPh>
    <rPh sb="2" eb="3">
      <t>シ</t>
    </rPh>
    <phoneticPr fontId="3"/>
  </si>
  <si>
    <t>石狩市</t>
  </si>
  <si>
    <t>洞爺湖町</t>
    <rPh sb="0" eb="3">
      <t>トウヤコ</t>
    </rPh>
    <phoneticPr fontId="3"/>
  </si>
  <si>
    <t>平取町</t>
  </si>
  <si>
    <t>大空町</t>
    <rPh sb="0" eb="2">
      <t>オオゾラ</t>
    </rPh>
    <phoneticPr fontId="3"/>
  </si>
  <si>
    <t>1頁</t>
    <rPh sb="1" eb="2">
      <t>ページ</t>
    </rPh>
    <phoneticPr fontId="3"/>
  </si>
  <si>
    <t>2頁</t>
    <rPh sb="1" eb="2">
      <t>ページ</t>
    </rPh>
    <phoneticPr fontId="3"/>
  </si>
  <si>
    <t>単位：入込総数→千人、宿泊客延数→千人泊、対前年比→％</t>
    <rPh sb="0" eb="2">
      <t>タンイ</t>
    </rPh>
    <rPh sb="3" eb="5">
      <t>イリコミ</t>
    </rPh>
    <rPh sb="5" eb="7">
      <t>ソウスウ</t>
    </rPh>
    <rPh sb="8" eb="10">
      <t>センニン</t>
    </rPh>
    <rPh sb="11" eb="14">
      <t>シュクハクキャク</t>
    </rPh>
    <rPh sb="14" eb="15">
      <t>ノ</t>
    </rPh>
    <rPh sb="15" eb="16">
      <t>スウ</t>
    </rPh>
    <rPh sb="17" eb="19">
      <t>センニン</t>
    </rPh>
    <rPh sb="19" eb="20">
      <t>ハク</t>
    </rPh>
    <rPh sb="21" eb="22">
      <t>タイ</t>
    </rPh>
    <rPh sb="22" eb="25">
      <t>ゼンネンヒ</t>
    </rPh>
    <phoneticPr fontId="3"/>
  </si>
  <si>
    <t>道央圏域計</t>
    <rPh sb="0" eb="2">
      <t>ドウオウ</t>
    </rPh>
    <phoneticPr fontId="3"/>
  </si>
  <si>
    <t>道南圏域計</t>
    <rPh sb="0" eb="2">
      <t>ドウナン</t>
    </rPh>
    <phoneticPr fontId="3"/>
  </si>
  <si>
    <t>マレーシア</t>
  </si>
  <si>
    <t>タイ</t>
  </si>
  <si>
    <t>インド</t>
  </si>
  <si>
    <t>アメリカ</t>
    <phoneticPr fontId="3"/>
  </si>
  <si>
    <t>オーストラリア</t>
    <phoneticPr fontId="3"/>
  </si>
  <si>
    <t>その他</t>
    <rPh sb="2" eb="3">
      <t>タ</t>
    </rPh>
    <phoneticPr fontId="3"/>
  </si>
  <si>
    <t>石狩</t>
    <rPh sb="0" eb="2">
      <t>イシカリ</t>
    </rPh>
    <phoneticPr fontId="3"/>
  </si>
  <si>
    <t>全道計</t>
    <rPh sb="0" eb="2">
      <t>ゼンドウ</t>
    </rPh>
    <phoneticPr fontId="3"/>
  </si>
  <si>
    <t>空知総合振興局計</t>
    <rPh sb="2" eb="4">
      <t>ソウゴウ</t>
    </rPh>
    <rPh sb="4" eb="7">
      <t>シンコウキョク</t>
    </rPh>
    <phoneticPr fontId="3"/>
  </si>
  <si>
    <t>石狩振興局計</t>
    <rPh sb="2" eb="5">
      <t>シンコウキョク</t>
    </rPh>
    <phoneticPr fontId="3"/>
  </si>
  <si>
    <t>道央</t>
    <rPh sb="0" eb="2">
      <t>ドウオウ</t>
    </rPh>
    <phoneticPr fontId="3"/>
  </si>
  <si>
    <t>後志総合振興局計</t>
    <rPh sb="2" eb="4">
      <t>ソウゴウ</t>
    </rPh>
    <rPh sb="4" eb="7">
      <t>シンコウキョク</t>
    </rPh>
    <phoneticPr fontId="3"/>
  </si>
  <si>
    <t>胆振総合振興局計</t>
    <rPh sb="2" eb="4">
      <t>ソウゴウ</t>
    </rPh>
    <rPh sb="4" eb="7">
      <t>シンコウキョク</t>
    </rPh>
    <phoneticPr fontId="3"/>
  </si>
  <si>
    <t>胆振</t>
    <rPh sb="0" eb="2">
      <t>イブリ</t>
    </rPh>
    <phoneticPr fontId="3"/>
  </si>
  <si>
    <t>安平町</t>
    <rPh sb="0" eb="2">
      <t>アビラ</t>
    </rPh>
    <phoneticPr fontId="3"/>
  </si>
  <si>
    <t>日高振興局計</t>
    <rPh sb="2" eb="5">
      <t>シンコウキョク</t>
    </rPh>
    <phoneticPr fontId="3"/>
  </si>
  <si>
    <t>渡島総合振興局計</t>
    <rPh sb="2" eb="4">
      <t>ソウゴウ</t>
    </rPh>
    <rPh sb="4" eb="7">
      <t>シンコウキョク</t>
    </rPh>
    <phoneticPr fontId="3"/>
  </si>
  <si>
    <t>道南</t>
    <rPh sb="0" eb="2">
      <t>ドウナン</t>
    </rPh>
    <phoneticPr fontId="3"/>
  </si>
  <si>
    <t>檜山振興局計</t>
    <rPh sb="2" eb="5">
      <t>シンコウキョク</t>
    </rPh>
    <phoneticPr fontId="3"/>
  </si>
  <si>
    <t>上川総合振興局計</t>
    <rPh sb="2" eb="4">
      <t>ソウゴウ</t>
    </rPh>
    <rPh sb="4" eb="7">
      <t>シンコウキョク</t>
    </rPh>
    <phoneticPr fontId="3"/>
  </si>
  <si>
    <t>道北</t>
    <rPh sb="0" eb="2">
      <t>ドウホク</t>
    </rPh>
    <phoneticPr fontId="3"/>
  </si>
  <si>
    <t>上川</t>
    <rPh sb="0" eb="2">
      <t>カミカワ</t>
    </rPh>
    <phoneticPr fontId="3"/>
  </si>
  <si>
    <t>留萌振興局計</t>
    <rPh sb="2" eb="5">
      <t>シンコウキョク</t>
    </rPh>
    <rPh sb="5" eb="6">
      <t>ケイ</t>
    </rPh>
    <phoneticPr fontId="3"/>
  </si>
  <si>
    <t>宗谷総合振興局計</t>
    <rPh sb="2" eb="4">
      <t>ソウゴウ</t>
    </rPh>
    <rPh sb="4" eb="7">
      <t>シンコウキョク</t>
    </rPh>
    <phoneticPr fontId="3"/>
  </si>
  <si>
    <t>オホーツク総合振興局計</t>
    <rPh sb="5" eb="7">
      <t>ソウゴウ</t>
    </rPh>
    <rPh sb="7" eb="10">
      <t>シンコウキョク</t>
    </rPh>
    <phoneticPr fontId="3"/>
  </si>
  <si>
    <t>十勝総合振興局計</t>
    <rPh sb="2" eb="4">
      <t>ソウゴウ</t>
    </rPh>
    <rPh sb="4" eb="7">
      <t>シンコウキョク</t>
    </rPh>
    <phoneticPr fontId="3"/>
  </si>
  <si>
    <t>釧路総合振興局計</t>
    <rPh sb="2" eb="4">
      <t>ソウゴウ</t>
    </rPh>
    <rPh sb="4" eb="7">
      <t>シンコウキョク</t>
    </rPh>
    <phoneticPr fontId="3"/>
  </si>
  <si>
    <t>根室振興局計</t>
    <rPh sb="2" eb="5">
      <t>シンコウキョク</t>
    </rPh>
    <phoneticPr fontId="3"/>
  </si>
  <si>
    <t>宿泊客数</t>
    <rPh sb="0" eb="2">
      <t>シュクハク</t>
    </rPh>
    <rPh sb="2" eb="4">
      <t>キャクスウ</t>
    </rPh>
    <phoneticPr fontId="3"/>
  </si>
  <si>
    <t>札幌市</t>
    <phoneticPr fontId="3"/>
  </si>
  <si>
    <t>計</t>
    <rPh sb="0" eb="1">
      <t>ケイ</t>
    </rPh>
    <phoneticPr fontId="3"/>
  </si>
  <si>
    <t>振興局</t>
    <rPh sb="0" eb="3">
      <t>シンコウキョク</t>
    </rPh>
    <phoneticPr fontId="3"/>
  </si>
  <si>
    <t>合計</t>
    <phoneticPr fontId="3"/>
  </si>
  <si>
    <t>道　央</t>
    <phoneticPr fontId="3"/>
  </si>
  <si>
    <t>空　知</t>
    <rPh sb="0" eb="1">
      <t>ソラ</t>
    </rPh>
    <rPh sb="2" eb="3">
      <t>チ</t>
    </rPh>
    <phoneticPr fontId="3"/>
  </si>
  <si>
    <t>後　志</t>
    <phoneticPr fontId="3"/>
  </si>
  <si>
    <t>胆　振</t>
    <rPh sb="0" eb="1">
      <t>キモ</t>
    </rPh>
    <rPh sb="2" eb="3">
      <t>オサム</t>
    </rPh>
    <phoneticPr fontId="3"/>
  </si>
  <si>
    <t>道　南</t>
    <rPh sb="0" eb="1">
      <t>ミチ</t>
    </rPh>
    <rPh sb="2" eb="3">
      <t>ミナミ</t>
    </rPh>
    <phoneticPr fontId="3"/>
  </si>
  <si>
    <t>渡　島</t>
    <rPh sb="0" eb="1">
      <t>ワタリ</t>
    </rPh>
    <rPh sb="2" eb="3">
      <t>シマ</t>
    </rPh>
    <phoneticPr fontId="3"/>
  </si>
  <si>
    <t>道　北</t>
    <rPh sb="0" eb="1">
      <t>ミチ</t>
    </rPh>
    <rPh sb="2" eb="3">
      <t>キタ</t>
    </rPh>
    <phoneticPr fontId="3"/>
  </si>
  <si>
    <t>上　川</t>
    <rPh sb="0" eb="1">
      <t>ウエ</t>
    </rPh>
    <rPh sb="2" eb="3">
      <t>カワ</t>
    </rPh>
    <phoneticPr fontId="3"/>
  </si>
  <si>
    <t>留　萌</t>
    <rPh sb="0" eb="1">
      <t>トメ</t>
    </rPh>
    <rPh sb="2" eb="3">
      <t>モエ</t>
    </rPh>
    <phoneticPr fontId="3"/>
  </si>
  <si>
    <t>宗　谷</t>
    <rPh sb="0" eb="1">
      <t>シュウ</t>
    </rPh>
    <rPh sb="2" eb="3">
      <t>タニ</t>
    </rPh>
    <phoneticPr fontId="3"/>
  </si>
  <si>
    <t>十　勝</t>
    <rPh sb="0" eb="1">
      <t>ジュウ</t>
    </rPh>
    <rPh sb="2" eb="3">
      <t>カツ</t>
    </rPh>
    <phoneticPr fontId="3"/>
  </si>
  <si>
    <t>釧路・根室</t>
    <rPh sb="0" eb="2">
      <t>クシロ</t>
    </rPh>
    <rPh sb="3" eb="5">
      <t>ネムロ</t>
    </rPh>
    <phoneticPr fontId="3"/>
  </si>
  <si>
    <t>釧路</t>
    <rPh sb="0" eb="2">
      <t>クシロ</t>
    </rPh>
    <phoneticPr fontId="3"/>
  </si>
  <si>
    <t>単位：千人、千人泊、％</t>
    <rPh sb="0" eb="2">
      <t>タンイ</t>
    </rPh>
    <rPh sb="3" eb="5">
      <t>センニン</t>
    </rPh>
    <rPh sb="6" eb="8">
      <t>センニン</t>
    </rPh>
    <rPh sb="8" eb="9">
      <t>ハク</t>
    </rPh>
    <phoneticPr fontId="3"/>
  </si>
  <si>
    <t>アメリカ</t>
  </si>
  <si>
    <t>オーストラリア</t>
  </si>
  <si>
    <t>中国</t>
    <rPh sb="0" eb="2">
      <t>チュウゴク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</si>
  <si>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</si>
  <si>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</si>
  <si>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</si>
  <si>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《観光入込客数関係》</t>
    <rPh sb="1" eb="3">
      <t>カンコウ</t>
    </rPh>
    <rPh sb="3" eb="5">
      <t>イリコミ</t>
    </rPh>
    <rPh sb="5" eb="6">
      <t>キャク</t>
    </rPh>
    <rPh sb="6" eb="7">
      <t>スウ</t>
    </rPh>
    <rPh sb="7" eb="9">
      <t>カンケイ</t>
    </rPh>
    <phoneticPr fontId="3"/>
  </si>
  <si>
    <t>《訪日外国人来道者数関係》</t>
    <rPh sb="1" eb="3">
      <t>ホウニチ</t>
    </rPh>
    <rPh sb="3" eb="6">
      <t>ガイコクジン</t>
    </rPh>
    <rPh sb="6" eb="9">
      <t>ライドウシャ</t>
    </rPh>
    <rPh sb="9" eb="10">
      <t>スウ</t>
    </rPh>
    <rPh sb="10" eb="12">
      <t>カンケイ</t>
    </rPh>
    <phoneticPr fontId="3"/>
  </si>
  <si>
    <t xml:space="preserve"> </t>
    <phoneticPr fontId="3"/>
  </si>
  <si>
    <t>インドネシア</t>
    <phoneticPr fontId="3"/>
  </si>
  <si>
    <t>中札内村</t>
    <rPh sb="0" eb="3">
      <t>ナカサツナイ</t>
    </rPh>
    <rPh sb="3" eb="4">
      <t>ムラ</t>
    </rPh>
    <phoneticPr fontId="3"/>
  </si>
  <si>
    <t>北海道経済部観光局　　</t>
    <rPh sb="0" eb="3">
      <t>ホッカイドウ</t>
    </rPh>
    <rPh sb="3" eb="6">
      <t>ケイザイブ</t>
    </rPh>
    <rPh sb="6" eb="8">
      <t>カンコウ</t>
    </rPh>
    <rPh sb="8" eb="9">
      <t>キョク</t>
    </rPh>
    <phoneticPr fontId="3"/>
  </si>
  <si>
    <t>26頁</t>
    <rPh sb="2" eb="3">
      <t>ページ</t>
    </rPh>
    <phoneticPr fontId="3"/>
  </si>
  <si>
    <t>４　市町村別・国別訪日外国人宿泊者数（延べ人数）</t>
    <rPh sb="2" eb="5">
      <t>シチョウソン</t>
    </rPh>
    <rPh sb="5" eb="6">
      <t>ベツ</t>
    </rPh>
    <rPh sb="7" eb="9">
      <t>クニベツ</t>
    </rPh>
    <rPh sb="9" eb="11">
      <t>ホウニチ</t>
    </rPh>
    <rPh sb="11" eb="13">
      <t>ガイコク</t>
    </rPh>
    <rPh sb="13" eb="14">
      <t>ジン</t>
    </rPh>
    <rPh sb="14" eb="17">
      <t>シュクハクシャ</t>
    </rPh>
    <rPh sb="17" eb="18">
      <t>カズ</t>
    </rPh>
    <rPh sb="19" eb="20">
      <t>ノ</t>
    </rPh>
    <rPh sb="21" eb="23">
      <t>ニンズウ</t>
    </rPh>
    <phoneticPr fontId="3"/>
  </si>
  <si>
    <t>25頁</t>
    <rPh sb="2" eb="3">
      <t>ページ</t>
    </rPh>
    <phoneticPr fontId="3"/>
  </si>
  <si>
    <t>３　圏域別・国別訪日外国人宿泊者数（延べ人数）</t>
    <rPh sb="2" eb="4">
      <t>ケンイキ</t>
    </rPh>
    <rPh sb="4" eb="5">
      <t>ベツ</t>
    </rPh>
    <rPh sb="10" eb="12">
      <t>ガイコク</t>
    </rPh>
    <rPh sb="12" eb="13">
      <t>ジン</t>
    </rPh>
    <rPh sb="13" eb="16">
      <t>シュクハクシャ</t>
    </rPh>
    <rPh sb="16" eb="17">
      <t>カズ</t>
    </rPh>
    <rPh sb="18" eb="19">
      <t>ノ</t>
    </rPh>
    <rPh sb="20" eb="22">
      <t>ニンズウ</t>
    </rPh>
    <phoneticPr fontId="3"/>
  </si>
  <si>
    <t>２　市町村別・月別観光入込客数（延べ人数）</t>
    <rPh sb="2" eb="5">
      <t>シチョウソン</t>
    </rPh>
    <rPh sb="5" eb="6">
      <t>ベツ</t>
    </rPh>
    <rPh sb="7" eb="9">
      <t>ツキベツ</t>
    </rPh>
    <rPh sb="9" eb="11">
      <t>カンコウ</t>
    </rPh>
    <rPh sb="11" eb="13">
      <t>イリコミ</t>
    </rPh>
    <rPh sb="13" eb="15">
      <t>キャクスウ</t>
    </rPh>
    <rPh sb="16" eb="17">
      <t>ノ</t>
    </rPh>
    <rPh sb="18" eb="20">
      <t>ニンズウ</t>
    </rPh>
    <phoneticPr fontId="3"/>
  </si>
  <si>
    <t>１　圏域別・月別観光入込客数（延べ人数）</t>
    <rPh sb="2" eb="4">
      <t>ケンイキ</t>
    </rPh>
    <rPh sb="4" eb="5">
      <t>ベツ</t>
    </rPh>
    <rPh sb="6" eb="8">
      <t>ツキベツ</t>
    </rPh>
    <rPh sb="8" eb="10">
      <t>カンコウ</t>
    </rPh>
    <rPh sb="10" eb="12">
      <t>イリコミ</t>
    </rPh>
    <rPh sb="12" eb="13">
      <t>キャク</t>
    </rPh>
    <rPh sb="13" eb="14">
      <t>カズ</t>
    </rPh>
    <rPh sb="15" eb="16">
      <t>ノ</t>
    </rPh>
    <rPh sb="17" eb="19">
      <t>ニンズウ</t>
    </rPh>
    <phoneticPr fontId="3"/>
  </si>
  <si>
    <t>北海道観光入込客数調査</t>
    <rPh sb="0" eb="3">
      <t>ホッカイドウ</t>
    </rPh>
    <rPh sb="3" eb="5">
      <t>カンコウ</t>
    </rPh>
    <rPh sb="5" eb="7">
      <t>イリコミ</t>
    </rPh>
    <rPh sb="7" eb="8">
      <t>キャク</t>
    </rPh>
    <rPh sb="8" eb="9">
      <t>スウ</t>
    </rPh>
    <rPh sb="9" eb="11">
      <t>チョウサ</t>
    </rPh>
    <phoneticPr fontId="3"/>
  </si>
  <si>
    <t>合計</t>
    <phoneticPr fontId="3"/>
  </si>
  <si>
    <t>合計</t>
    <phoneticPr fontId="3"/>
  </si>
  <si>
    <t>道　央</t>
    <phoneticPr fontId="3"/>
  </si>
  <si>
    <t>むかわ町</t>
    <phoneticPr fontId="3"/>
  </si>
  <si>
    <t>道　南</t>
    <phoneticPr fontId="3"/>
  </si>
  <si>
    <t>せたな町</t>
    <phoneticPr fontId="3"/>
  </si>
  <si>
    <t>オホーツク</t>
    <phoneticPr fontId="3"/>
  </si>
  <si>
    <t>単位：宿泊客数→人、宿泊客延数→人泊、対前年比→％</t>
    <rPh sb="0" eb="2">
      <t>タンイ</t>
    </rPh>
    <rPh sb="3" eb="5">
      <t>シュクハク</t>
    </rPh>
    <rPh sb="5" eb="7">
      <t>キャクスウ</t>
    </rPh>
    <rPh sb="8" eb="9">
      <t>ジン</t>
    </rPh>
    <rPh sb="10" eb="13">
      <t>シュクハクキャク</t>
    </rPh>
    <rPh sb="13" eb="14">
      <t>ノ</t>
    </rPh>
    <rPh sb="14" eb="15">
      <t>スウ</t>
    </rPh>
    <rPh sb="16" eb="17">
      <t>ジン</t>
    </rPh>
    <rPh sb="17" eb="18">
      <t>ハク</t>
    </rPh>
    <rPh sb="19" eb="20">
      <t>タイ</t>
    </rPh>
    <rPh sb="20" eb="22">
      <t>ゼンネン</t>
    </rPh>
    <rPh sb="22" eb="23">
      <t>ヒ</t>
    </rPh>
    <phoneticPr fontId="3"/>
  </si>
  <si>
    <t>圏　　　域</t>
    <phoneticPr fontId="3"/>
  </si>
  <si>
    <t>インドネシア</t>
  </si>
  <si>
    <t>フィリピン</t>
  </si>
  <si>
    <t>ベトナム</t>
  </si>
  <si>
    <t>北海道計</t>
    <rPh sb="0" eb="3">
      <t>ホッカイドウ</t>
    </rPh>
    <rPh sb="3" eb="4">
      <t>ケイ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</si>
  <si>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</si>
  <si>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オホーツク圏域計</t>
    <phoneticPr fontId="3"/>
  </si>
  <si>
    <t>十勝圏域計</t>
    <rPh sb="0" eb="2">
      <t>トカチ</t>
    </rPh>
    <phoneticPr fontId="3"/>
  </si>
  <si>
    <t>インドネシア</t>
    <phoneticPr fontId="3"/>
  </si>
  <si>
    <t>対前年比</t>
    <rPh sb="0" eb="1">
      <t>タイ</t>
    </rPh>
    <rPh sb="1" eb="2">
      <t>マエ</t>
    </rPh>
    <rPh sb="2" eb="3">
      <t>ドシ</t>
    </rPh>
    <rPh sb="3" eb="4">
      <t>ヒ</t>
    </rPh>
    <phoneticPr fontId="3"/>
  </si>
  <si>
    <t>むかわ町</t>
    <phoneticPr fontId="3"/>
  </si>
  <si>
    <t>インドネシア</t>
    <phoneticPr fontId="3"/>
  </si>
  <si>
    <t>せたな町</t>
    <phoneticPr fontId="3"/>
  </si>
  <si>
    <t>インドネシア</t>
    <phoneticPr fontId="3"/>
  </si>
  <si>
    <t>オホーツク</t>
    <phoneticPr fontId="3"/>
  </si>
  <si>
    <t>インドネシア</t>
    <phoneticPr fontId="3"/>
  </si>
  <si>
    <t>１　平成29年度上期　圏域別・月別観光入込客数（延べ人数）</t>
    <rPh sb="8" eb="10">
      <t>カミキ</t>
    </rPh>
    <phoneticPr fontId="3"/>
  </si>
  <si>
    <t>28年度上期</t>
    <rPh sb="2" eb="4">
      <t>ネンド</t>
    </rPh>
    <rPh sb="4" eb="6">
      <t>カミキ</t>
    </rPh>
    <phoneticPr fontId="3"/>
  </si>
  <si>
    <t>平成２９年度上期</t>
    <rPh sb="0" eb="2">
      <t>ヘイセイ</t>
    </rPh>
    <rPh sb="4" eb="6">
      <t>ネンド</t>
    </rPh>
    <rPh sb="6" eb="8">
      <t>カミキ</t>
    </rPh>
    <phoneticPr fontId="3"/>
  </si>
  <si>
    <t>平成３０年３月　　</t>
    <rPh sb="0" eb="2">
      <t>ヘイセイ</t>
    </rPh>
    <rPh sb="4" eb="5">
      <t>ネン</t>
    </rPh>
    <rPh sb="6" eb="7">
      <t>ガツ</t>
    </rPh>
    <phoneticPr fontId="3"/>
  </si>
  <si>
    <t>３　平成29年度上期　圏域別・国別訪日外国人宿泊者数（延べ人数）</t>
    <rPh sb="8" eb="10">
      <t>カミキ</t>
    </rPh>
    <rPh sb="11" eb="13">
      <t>ケンイキ</t>
    </rPh>
    <rPh sb="13" eb="14">
      <t>ベツ</t>
    </rPh>
    <phoneticPr fontId="3"/>
  </si>
  <si>
    <t>４　平成29年度上期　市町村別・国別訪日外国人宿泊者数</t>
    <rPh sb="2" eb="4">
      <t>ヘイセイ</t>
    </rPh>
    <rPh sb="6" eb="8">
      <t>ネンド</t>
    </rPh>
    <rPh sb="8" eb="10">
      <t>カミキ</t>
    </rPh>
    <rPh sb="11" eb="14">
      <t>シチョウソン</t>
    </rPh>
    <rPh sb="14" eb="15">
      <t>ベツ</t>
    </rPh>
    <rPh sb="16" eb="18">
      <t>クニベツ</t>
    </rPh>
    <rPh sb="18" eb="20">
      <t>ホウニチ</t>
    </rPh>
    <rPh sb="20" eb="22">
      <t>ガイコク</t>
    </rPh>
    <rPh sb="22" eb="23">
      <t>ジン</t>
    </rPh>
    <rPh sb="23" eb="26">
      <t>シュクハクシャ</t>
    </rPh>
    <rPh sb="26" eb="27">
      <t>カズ</t>
    </rPh>
    <phoneticPr fontId="3"/>
  </si>
  <si>
    <t>１　平成29年度上期　市町村別・月別観光入込客数</t>
    <rPh sb="2" eb="4">
      <t>ヘイセイ</t>
    </rPh>
    <rPh sb="6" eb="8">
      <t>ネンド</t>
    </rPh>
    <rPh sb="8" eb="10">
      <t>カミキ</t>
    </rPh>
    <rPh sb="12" eb="14">
      <t>カミキ</t>
    </rPh>
    <rPh sb="15" eb="19">
      <t>シチョウソンベツ</t>
    </rPh>
    <rPh sb="20" eb="22">
      <t>ツキベツ</t>
    </rPh>
    <rPh sb="22" eb="24">
      <t>カンコウ</t>
    </rPh>
    <phoneticPr fontId="3"/>
  </si>
  <si>
    <t>※28年度上期数値は、28年度上期報告の数値であるため、４表の28年度上期数値と一致しないことがある。</t>
    <rPh sb="5" eb="7">
      <t>カミキ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</si>
</sst>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#,##0.0_ "/>
    <numFmt numFmtId="178" formatCode="#,##0_ "/>
    <numFmt numFmtId="179" formatCode="0.0_);[Red]\(0.0\)"/>
    <numFmt numFmtId="180" formatCode="0.0%"/>
    <numFmt numFmtId="182" formatCode="#,##0.0_);[Red]\(#,##0.0\)"/>
    <numFmt numFmtId="185" formatCode="#,##0;&quot;▲&quot;#,##0;&quot;- &quot;"/>
    <numFmt numFmtId="187" formatCode="#,##0;&quot;▲&quot;#,##0;&quot;&quot;"/>
    <numFmt numFmtId="188" formatCode="&quot;＋&quot;#,##0.0;&quot;▲&quot;#,##0.0;&quot;&quot;"/>
    <numFmt numFmtId="189" formatCode="#,##0.00_ "/>
    <numFmt numFmtId="190" formatCode="#,##0;&quot;▲&quot;#,##0;&quot;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65">
    <xf numFmtId="0" fontId="0" fillId="0" borderId="0" xfId="0"/>
    <xf numFmtId="177" fontId="0" fillId="0" borderId="0" xfId="0" applyNumberFormat="1" applyBorder="1"/>
    <xf numFmtId="177" fontId="9" fillId="0" borderId="7" xfId="2" applyNumberFormat="1" applyFont="1" applyFill="1" applyBorder="1" applyAlignment="1">
      <alignment vertical="center"/>
    </xf>
    <xf numFmtId="177" fontId="9" fillId="0" borderId="10" xfId="2" applyNumberFormat="1" applyFont="1" applyFill="1" applyBorder="1" applyAlignment="1">
      <alignment horizontal="right" vertical="center"/>
    </xf>
    <xf numFmtId="177" fontId="9" fillId="0" borderId="11" xfId="2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horizontal="right" vertical="center"/>
    </xf>
    <xf numFmtId="182" fontId="9" fillId="0" borderId="11" xfId="2" applyNumberFormat="1" applyFont="1" applyFill="1" applyBorder="1" applyAlignment="1">
      <alignment vertical="center"/>
    </xf>
    <xf numFmtId="177" fontId="9" fillId="0" borderId="6" xfId="2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horizontal="right" vertical="center"/>
    </xf>
    <xf numFmtId="182" fontId="9" fillId="0" borderId="32" xfId="2" applyNumberFormat="1" applyFont="1" applyFill="1" applyBorder="1" applyAlignment="1">
      <alignment vertical="center"/>
    </xf>
    <xf numFmtId="182" fontId="9" fillId="0" borderId="7" xfId="2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0" fontId="5" fillId="0" borderId="0" xfId="3" applyFont="1" applyAlignment="1">
      <alignment horizontal="left"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horizontal="center" shrinkToFit="1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2" fillId="0" borderId="0" xfId="2" applyFont="1" applyBorder="1"/>
    <xf numFmtId="0" fontId="1" fillId="0" borderId="0" xfId="2" applyBorder="1"/>
    <xf numFmtId="0" fontId="1" fillId="0" borderId="0" xfId="4">
      <alignment vertical="center"/>
    </xf>
    <xf numFmtId="0" fontId="1" fillId="0" borderId="0" xfId="2"/>
    <xf numFmtId="0" fontId="1" fillId="0" borderId="0" xfId="2" applyBorder="1" applyAlignment="1">
      <alignment horizontal="right" vertical="top"/>
    </xf>
    <xf numFmtId="0" fontId="5" fillId="0" borderId="26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8" xfId="6" applyBorder="1" applyAlignment="1">
      <alignment horizontal="center" vertical="center"/>
    </xf>
    <xf numFmtId="0" fontId="1" fillId="0" borderId="8" xfId="6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/>
    </xf>
    <xf numFmtId="180" fontId="9" fillId="0" borderId="9" xfId="2" applyNumberFormat="1" applyFont="1" applyFill="1" applyBorder="1" applyAlignment="1">
      <alignment horizontal="center" vertical="center"/>
    </xf>
    <xf numFmtId="0" fontId="1" fillId="0" borderId="7" xfId="2" applyBorder="1"/>
    <xf numFmtId="177" fontId="1" fillId="0" borderId="7" xfId="2" applyNumberFormat="1" applyBorder="1"/>
    <xf numFmtId="177" fontId="1" fillId="0" borderId="7" xfId="2" applyNumberFormat="1" applyBorder="1" applyAlignment="1">
      <alignment horizontal="center" vertical="center" shrinkToFit="1"/>
    </xf>
    <xf numFmtId="177" fontId="1" fillId="0" borderId="7" xfId="2" applyNumberFormat="1" applyBorder="1" applyAlignment="1">
      <alignment shrinkToFit="1"/>
    </xf>
    <xf numFmtId="177" fontId="1" fillId="0" borderId="10" xfId="2" applyNumberFormat="1" applyBorder="1"/>
    <xf numFmtId="0" fontId="1" fillId="0" borderId="11" xfId="2" applyBorder="1" applyAlignment="1">
      <alignment horizontal="center"/>
    </xf>
    <xf numFmtId="177" fontId="1" fillId="0" borderId="11" xfId="2" applyNumberFormat="1" applyBorder="1"/>
    <xf numFmtId="177" fontId="1" fillId="0" borderId="12" xfId="2" applyNumberFormat="1" applyBorder="1"/>
    <xf numFmtId="0" fontId="1" fillId="0" borderId="6" xfId="2" applyBorder="1"/>
    <xf numFmtId="177" fontId="1" fillId="0" borderId="6" xfId="2" applyNumberFormat="1" applyBorder="1"/>
    <xf numFmtId="177" fontId="1" fillId="0" borderId="13" xfId="2" applyNumberFormat="1" applyBorder="1"/>
    <xf numFmtId="0" fontId="10" fillId="0" borderId="0" xfId="2" applyFont="1" applyFill="1" applyAlignment="1">
      <alignment horizontal="left"/>
    </xf>
    <xf numFmtId="0" fontId="9" fillId="0" borderId="0" xfId="2" applyFont="1" applyFill="1"/>
    <xf numFmtId="180" fontId="9" fillId="0" borderId="0" xfId="2" applyNumberFormat="1" applyFont="1" applyFill="1"/>
    <xf numFmtId="0" fontId="9" fillId="0" borderId="0" xfId="6" applyFont="1" applyFill="1"/>
    <xf numFmtId="0" fontId="9" fillId="0" borderId="0" xfId="2" applyFont="1" applyFill="1" applyAlignment="1">
      <alignment horizontal="center"/>
    </xf>
    <xf numFmtId="180" fontId="9" fillId="0" borderId="0" xfId="2" applyNumberFormat="1" applyFont="1" applyFill="1" applyAlignment="1">
      <alignment horizontal="right"/>
    </xf>
    <xf numFmtId="0" fontId="9" fillId="0" borderId="27" xfId="2" applyFont="1" applyFill="1" applyBorder="1" applyAlignment="1">
      <alignment horizontal="center"/>
    </xf>
    <xf numFmtId="0" fontId="9" fillId="0" borderId="26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 shrinkToFit="1"/>
    </xf>
    <xf numFmtId="180" fontId="9" fillId="0" borderId="9" xfId="2" applyNumberFormat="1" applyFont="1" applyFill="1" applyBorder="1" applyAlignment="1">
      <alignment horizontal="center"/>
    </xf>
    <xf numFmtId="0" fontId="9" fillId="0" borderId="15" xfId="2" applyFont="1" applyFill="1" applyBorder="1"/>
    <xf numFmtId="177" fontId="9" fillId="0" borderId="7" xfId="2" applyNumberFormat="1" applyFont="1" applyFill="1" applyBorder="1"/>
    <xf numFmtId="187" fontId="9" fillId="0" borderId="7" xfId="2" applyNumberFormat="1" applyFont="1" applyFill="1" applyBorder="1"/>
    <xf numFmtId="187" fontId="9" fillId="0" borderId="7" xfId="2" applyNumberFormat="1" applyFont="1" applyFill="1" applyBorder="1" applyAlignment="1">
      <alignment horizontal="center" vertical="center" shrinkToFit="1"/>
    </xf>
    <xf numFmtId="187" fontId="9" fillId="0" borderId="7" xfId="2" applyNumberFormat="1" applyFont="1" applyFill="1" applyBorder="1" applyAlignment="1">
      <alignment shrinkToFit="1"/>
    </xf>
    <xf numFmtId="0" fontId="9" fillId="0" borderId="16" xfId="2" applyFont="1" applyFill="1" applyBorder="1" applyAlignment="1">
      <alignment horizontal="center"/>
    </xf>
    <xf numFmtId="177" fontId="9" fillId="0" borderId="11" xfId="2" applyNumberFormat="1" applyFont="1" applyFill="1" applyBorder="1"/>
    <xf numFmtId="187" fontId="9" fillId="0" borderId="11" xfId="2" applyNumberFormat="1" applyFont="1" applyFill="1" applyBorder="1"/>
    <xf numFmtId="0" fontId="9" fillId="0" borderId="14" xfId="2" applyFont="1" applyFill="1" applyBorder="1"/>
    <xf numFmtId="177" fontId="9" fillId="0" borderId="6" xfId="2" applyNumberFormat="1" applyFont="1" applyFill="1" applyBorder="1"/>
    <xf numFmtId="187" fontId="9" fillId="0" borderId="6" xfId="2" applyNumberFormat="1" applyFont="1" applyFill="1" applyBorder="1"/>
    <xf numFmtId="188" fontId="9" fillId="0" borderId="7" xfId="2" applyNumberFormat="1" applyFont="1" applyFill="1" applyBorder="1"/>
    <xf numFmtId="188" fontId="9" fillId="0" borderId="11" xfId="2" applyNumberFormat="1" applyFont="1" applyFill="1" applyBorder="1"/>
    <xf numFmtId="188" fontId="9" fillId="0" borderId="6" xfId="2" applyNumberFormat="1" applyFont="1" applyFill="1" applyBorder="1"/>
    <xf numFmtId="0" fontId="9" fillId="0" borderId="17" xfId="2" applyFont="1" applyFill="1" applyBorder="1" applyAlignment="1">
      <alignment horizontal="center"/>
    </xf>
    <xf numFmtId="188" fontId="9" fillId="0" borderId="7" xfId="2" applyNumberFormat="1" applyFont="1" applyFill="1" applyBorder="1" applyAlignment="1">
      <alignment vertical="center"/>
    </xf>
    <xf numFmtId="188" fontId="9" fillId="0" borderId="11" xfId="2" applyNumberFormat="1" applyFont="1" applyFill="1" applyBorder="1" applyAlignment="1">
      <alignment vertical="center"/>
    </xf>
    <xf numFmtId="188" fontId="9" fillId="0" borderId="6" xfId="2" applyNumberFormat="1" applyFont="1" applyFill="1" applyBorder="1" applyAlignment="1">
      <alignment vertical="center"/>
    </xf>
    <xf numFmtId="188" fontId="9" fillId="0" borderId="8" xfId="2" applyNumberFormat="1" applyFont="1" applyFill="1" applyBorder="1" applyAlignment="1">
      <alignment horizontal="center"/>
    </xf>
    <xf numFmtId="0" fontId="9" fillId="0" borderId="29" xfId="2" applyFont="1" applyFill="1" applyBorder="1" applyAlignment="1">
      <alignment horizontal="center"/>
    </xf>
    <xf numFmtId="188" fontId="9" fillId="0" borderId="0" xfId="2" applyNumberFormat="1" applyFont="1" applyFill="1"/>
    <xf numFmtId="0" fontId="9" fillId="0" borderId="2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0" fontId="9" fillId="0" borderId="46" xfId="2" applyFont="1" applyFill="1" applyBorder="1" applyAlignment="1">
      <alignment horizontal="center"/>
    </xf>
    <xf numFmtId="182" fontId="9" fillId="0" borderId="6" xfId="2" applyNumberFormat="1" applyFont="1" applyFill="1" applyBorder="1" applyAlignment="1">
      <alignment vertical="center"/>
    </xf>
    <xf numFmtId="0" fontId="9" fillId="0" borderId="45" xfId="2" applyFont="1" applyFill="1" applyBorder="1"/>
    <xf numFmtId="177" fontId="9" fillId="0" borderId="24" xfId="2" applyNumberFormat="1" applyFont="1" applyFill="1" applyBorder="1" applyAlignment="1">
      <alignment vertical="center"/>
    </xf>
    <xf numFmtId="189" fontId="9" fillId="0" borderId="7" xfId="2" applyNumberFormat="1" applyFont="1" applyFill="1" applyBorder="1" applyAlignment="1">
      <alignment vertical="center"/>
    </xf>
    <xf numFmtId="189" fontId="9" fillId="0" borderId="11" xfId="2" applyNumberFormat="1" applyFont="1" applyFill="1" applyBorder="1" applyAlignment="1">
      <alignment vertical="center"/>
    </xf>
    <xf numFmtId="189" fontId="9" fillId="0" borderId="6" xfId="2" applyNumberFormat="1" applyFont="1" applyFill="1" applyBorder="1" applyAlignment="1">
      <alignment vertical="center"/>
    </xf>
    <xf numFmtId="0" fontId="2" fillId="0" borderId="0" xfId="2" applyFont="1"/>
    <xf numFmtId="178" fontId="0" fillId="0" borderId="0" xfId="8" applyNumberFormat="1" applyFont="1" applyFill="1" applyAlignment="1">
      <alignment horizontal="right" vertical="center"/>
    </xf>
    <xf numFmtId="0" fontId="1" fillId="0" borderId="57" xfId="2" applyFill="1" applyBorder="1" applyAlignment="1">
      <alignment horizontal="center" vertical="center" shrinkToFit="1"/>
    </xf>
    <xf numFmtId="0" fontId="1" fillId="0" borderId="35" xfId="2" applyFill="1" applyBorder="1" applyAlignment="1">
      <alignment horizontal="center" vertical="center"/>
    </xf>
    <xf numFmtId="0" fontId="1" fillId="0" borderId="42" xfId="2" applyFill="1" applyBorder="1" applyAlignment="1">
      <alignment horizontal="center" vertical="center"/>
    </xf>
    <xf numFmtId="0" fontId="1" fillId="0" borderId="57" xfId="2" applyFill="1" applyBorder="1" applyAlignment="1">
      <alignment horizontal="center" shrinkToFit="1"/>
    </xf>
    <xf numFmtId="0" fontId="1" fillId="0" borderId="57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 shrinkToFit="1"/>
    </xf>
    <xf numFmtId="0" fontId="1" fillId="0" borderId="7" xfId="2" applyBorder="1" applyAlignment="1">
      <alignment horizontal="center"/>
    </xf>
    <xf numFmtId="178" fontId="1" fillId="0" borderId="7" xfId="2" applyNumberFormat="1" applyBorder="1"/>
    <xf numFmtId="178" fontId="1" fillId="0" borderId="10" xfId="2" applyNumberFormat="1" applyBorder="1"/>
    <xf numFmtId="178" fontId="1" fillId="0" borderId="11" xfId="2" applyNumberFormat="1" applyBorder="1"/>
    <xf numFmtId="178" fontId="1" fillId="0" borderId="12" xfId="2" applyNumberFormat="1" applyBorder="1"/>
    <xf numFmtId="0" fontId="1" fillId="0" borderId="20" xfId="2" applyBorder="1"/>
    <xf numFmtId="185" fontId="1" fillId="0" borderId="11" xfId="2" applyNumberFormat="1" applyBorder="1"/>
    <xf numFmtId="180" fontId="1" fillId="0" borderId="11" xfId="7" applyNumberFormat="1" applyBorder="1" applyAlignment="1">
      <alignment horizontal="right"/>
    </xf>
    <xf numFmtId="180" fontId="1" fillId="0" borderId="12" xfId="7" applyNumberFormat="1" applyBorder="1" applyAlignment="1">
      <alignment horizontal="right"/>
    </xf>
    <xf numFmtId="0" fontId="1" fillId="0" borderId="19" xfId="2" applyBorder="1"/>
    <xf numFmtId="0" fontId="1" fillId="0" borderId="6" xfId="2" applyBorder="1" applyAlignment="1">
      <alignment horizontal="center"/>
    </xf>
    <xf numFmtId="180" fontId="1" fillId="0" borderId="6" xfId="7" applyNumberFormat="1" applyBorder="1" applyAlignment="1">
      <alignment horizontal="right"/>
    </xf>
    <xf numFmtId="180" fontId="1" fillId="0" borderId="13" xfId="7" applyNumberFormat="1" applyBorder="1" applyAlignment="1">
      <alignment horizontal="right"/>
    </xf>
    <xf numFmtId="0" fontId="1" fillId="0" borderId="21" xfId="2" applyBorder="1"/>
    <xf numFmtId="0" fontId="1" fillId="0" borderId="0" xfId="2" applyAlignment="1">
      <alignment horizontal="center" shrinkToFit="1"/>
    </xf>
    <xf numFmtId="178" fontId="2" fillId="0" borderId="0" xfId="8" applyNumberFormat="1" applyFont="1" applyFill="1" applyAlignment="1">
      <alignment horizontal="left" vertical="center"/>
    </xf>
    <xf numFmtId="178" fontId="1" fillId="0" borderId="0" xfId="8" applyNumberFormat="1" applyFill="1" applyAlignment="1">
      <alignment vertical="center"/>
    </xf>
    <xf numFmtId="180" fontId="1" fillId="0" borderId="0" xfId="8" applyNumberFormat="1" applyFill="1" applyAlignment="1">
      <alignment vertical="center"/>
    </xf>
    <xf numFmtId="178" fontId="1" fillId="0" borderId="27" xfId="8" applyNumberFormat="1" applyFill="1" applyBorder="1" applyAlignment="1">
      <alignment horizontal="center" vertical="center"/>
    </xf>
    <xf numFmtId="178" fontId="1" fillId="0" borderId="44" xfId="8" applyNumberFormat="1" applyFill="1" applyBorder="1" applyAlignment="1">
      <alignment horizontal="center" vertical="center" shrinkToFit="1"/>
    </xf>
    <xf numFmtId="187" fontId="1" fillId="0" borderId="8" xfId="8" applyNumberFormat="1" applyFill="1" applyBorder="1" applyAlignment="1">
      <alignment horizontal="center" vertical="center" shrinkToFit="1"/>
    </xf>
    <xf numFmtId="187" fontId="0" fillId="0" borderId="8" xfId="8" applyNumberFormat="1" applyFont="1" applyFill="1" applyBorder="1" applyAlignment="1">
      <alignment horizontal="center" vertical="center" shrinkToFit="1"/>
    </xf>
    <xf numFmtId="187" fontId="1" fillId="0" borderId="8" xfId="8" applyNumberFormat="1" applyFill="1" applyBorder="1" applyAlignment="1">
      <alignment horizontal="center" shrinkToFit="1"/>
    </xf>
    <xf numFmtId="187" fontId="1" fillId="0" borderId="28" xfId="8" applyNumberFormat="1" applyFill="1" applyBorder="1" applyAlignment="1">
      <alignment horizontal="center" vertical="center" shrinkToFit="1"/>
    </xf>
    <xf numFmtId="180" fontId="0" fillId="0" borderId="9" xfId="8" applyNumberFormat="1" applyFont="1" applyFill="1" applyBorder="1" applyAlignment="1">
      <alignment horizontal="center" vertical="center" shrinkToFit="1"/>
    </xf>
    <xf numFmtId="178" fontId="1" fillId="0" borderId="0" xfId="8" applyNumberFormat="1" applyFill="1" applyAlignment="1">
      <alignment horizontal="center" vertical="center"/>
    </xf>
    <xf numFmtId="178" fontId="1" fillId="0" borderId="15" xfId="8" applyNumberFormat="1" applyFill="1" applyBorder="1" applyAlignment="1">
      <alignment horizontal="center" vertical="center"/>
    </xf>
    <xf numFmtId="187" fontId="1" fillId="0" borderId="7" xfId="8" applyNumberFormat="1" applyFill="1" applyBorder="1" applyAlignment="1">
      <alignment vertical="center"/>
    </xf>
    <xf numFmtId="179" fontId="1" fillId="0" borderId="10" xfId="8" applyNumberFormat="1" applyFill="1" applyBorder="1" applyAlignment="1">
      <alignment vertical="center"/>
    </xf>
    <xf numFmtId="178" fontId="1" fillId="0" borderId="14" xfId="8" applyNumberFormat="1" applyFill="1" applyBorder="1" applyAlignment="1">
      <alignment horizontal="center" vertical="center"/>
    </xf>
    <xf numFmtId="187" fontId="1" fillId="0" borderId="6" xfId="8" applyNumberFormat="1" applyFill="1" applyBorder="1" applyAlignment="1">
      <alignment vertical="center"/>
    </xf>
    <xf numFmtId="179" fontId="1" fillId="0" borderId="13" xfId="8" applyNumberFormat="1" applyFill="1" applyBorder="1" applyAlignment="1">
      <alignment horizontal="right" vertical="center"/>
    </xf>
    <xf numFmtId="179" fontId="1" fillId="0" borderId="10" xfId="8" applyNumberFormat="1" applyFill="1" applyBorder="1" applyAlignment="1">
      <alignment horizontal="right" vertical="center"/>
    </xf>
    <xf numFmtId="178" fontId="1" fillId="0" borderId="17" xfId="8" applyNumberFormat="1" applyFill="1" applyBorder="1" applyAlignment="1">
      <alignment horizontal="center" vertical="center"/>
    </xf>
    <xf numFmtId="178" fontId="1" fillId="0" borderId="31" xfId="8" applyNumberFormat="1" applyFill="1" applyBorder="1" applyAlignment="1">
      <alignment horizontal="center" vertical="center"/>
    </xf>
    <xf numFmtId="187" fontId="1" fillId="0" borderId="22" xfId="8" applyNumberFormat="1" applyFill="1" applyBorder="1" applyAlignment="1">
      <alignment vertical="center"/>
    </xf>
    <xf numFmtId="190" fontId="1" fillId="0" borderId="39" xfId="8" applyNumberFormat="1" applyFill="1" applyBorder="1" applyAlignment="1">
      <alignment vertical="center"/>
    </xf>
    <xf numFmtId="190" fontId="1" fillId="0" borderId="22" xfId="8" applyNumberFormat="1" applyFill="1" applyBorder="1" applyAlignment="1">
      <alignment horizontal="right" vertical="center"/>
    </xf>
    <xf numFmtId="179" fontId="1" fillId="0" borderId="23" xfId="8" applyNumberFormat="1" applyFill="1" applyBorder="1" applyAlignment="1">
      <alignment horizontal="right" vertical="center"/>
    </xf>
    <xf numFmtId="178" fontId="1" fillId="0" borderId="0" xfId="8" applyNumberFormat="1" applyFill="1" applyBorder="1" applyAlignment="1">
      <alignment horizontal="center" vertical="center"/>
    </xf>
    <xf numFmtId="178" fontId="1" fillId="0" borderId="32" xfId="8" applyNumberFormat="1" applyFill="1" applyBorder="1" applyAlignment="1">
      <alignment horizontal="center" vertical="center"/>
    </xf>
    <xf numFmtId="187" fontId="1" fillId="0" borderId="11" xfId="8" applyNumberFormat="1" applyFill="1" applyBorder="1" applyAlignment="1">
      <alignment vertical="center"/>
    </xf>
    <xf numFmtId="190" fontId="1" fillId="0" borderId="40" xfId="8" applyNumberFormat="1" applyFill="1" applyBorder="1" applyAlignment="1">
      <alignment vertical="center"/>
    </xf>
    <xf numFmtId="190" fontId="1" fillId="0" borderId="11" xfId="8" applyNumberFormat="1" applyFill="1" applyBorder="1" applyAlignment="1">
      <alignment horizontal="right" vertical="center"/>
    </xf>
    <xf numFmtId="179" fontId="1" fillId="0" borderId="12" xfId="8" applyNumberFormat="1" applyFill="1" applyBorder="1" applyAlignment="1">
      <alignment horizontal="right" vertical="center"/>
    </xf>
    <xf numFmtId="178" fontId="1" fillId="0" borderId="29" xfId="8" applyNumberFormat="1" applyFill="1" applyBorder="1" applyAlignment="1">
      <alignment horizontal="center" vertical="center"/>
    </xf>
    <xf numFmtId="178" fontId="1" fillId="0" borderId="33" xfId="8" applyNumberFormat="1" applyFill="1" applyBorder="1" applyAlignment="1">
      <alignment horizontal="center" vertical="center"/>
    </xf>
    <xf numFmtId="190" fontId="1" fillId="0" borderId="41" xfId="8" applyNumberFormat="1" applyFill="1" applyBorder="1" applyAlignment="1">
      <alignment vertical="center"/>
    </xf>
    <xf numFmtId="190" fontId="1" fillId="0" borderId="6" xfId="8" applyNumberFormat="1" applyFill="1" applyBorder="1" applyAlignment="1">
      <alignment horizontal="right" vertical="center"/>
    </xf>
    <xf numFmtId="190" fontId="1" fillId="0" borderId="22" xfId="8" applyNumberFormat="1" applyFill="1" applyBorder="1" applyAlignment="1">
      <alignment vertical="center"/>
    </xf>
    <xf numFmtId="178" fontId="1" fillId="0" borderId="34" xfId="8" applyNumberFormat="1" applyFill="1" applyBorder="1" applyAlignment="1">
      <alignment horizontal="center" vertical="center"/>
    </xf>
    <xf numFmtId="179" fontId="1" fillId="0" borderId="25" xfId="8" applyNumberFormat="1" applyFill="1" applyBorder="1" applyAlignment="1">
      <alignment horizontal="right" vertical="center"/>
    </xf>
    <xf numFmtId="178" fontId="1" fillId="0" borderId="35" xfId="8" applyNumberFormat="1" applyFill="1" applyBorder="1" applyAlignment="1">
      <alignment horizontal="center" vertical="center"/>
    </xf>
    <xf numFmtId="187" fontId="1" fillId="0" borderId="7" xfId="8" applyNumberFormat="1" applyFont="1" applyFill="1" applyBorder="1" applyAlignment="1">
      <alignment vertical="center"/>
    </xf>
    <xf numFmtId="187" fontId="1" fillId="0" borderId="7" xfId="8" applyNumberFormat="1" applyFill="1" applyBorder="1" applyAlignment="1">
      <alignment horizontal="center" shrinkToFit="1"/>
    </xf>
    <xf numFmtId="190" fontId="1" fillId="0" borderId="42" xfId="8" applyNumberFormat="1" applyFill="1" applyBorder="1" applyAlignment="1">
      <alignment vertical="center"/>
    </xf>
    <xf numFmtId="190" fontId="1" fillId="0" borderId="7" xfId="8" applyNumberFormat="1" applyFill="1" applyBorder="1" applyAlignment="1">
      <alignment horizontal="right" vertical="center"/>
    </xf>
    <xf numFmtId="187" fontId="1" fillId="0" borderId="11" xfId="8" applyNumberFormat="1" applyFont="1" applyFill="1" applyBorder="1" applyAlignment="1">
      <alignment vertical="center"/>
    </xf>
    <xf numFmtId="178" fontId="1" fillId="0" borderId="30" xfId="8" applyNumberFormat="1" applyFill="1" applyBorder="1" applyAlignment="1">
      <alignment horizontal="center" vertical="center" wrapText="1"/>
    </xf>
    <xf numFmtId="178" fontId="1" fillId="0" borderId="30" xfId="8" applyNumberFormat="1" applyFill="1" applyBorder="1" applyAlignment="1">
      <alignment horizontal="center" vertical="center"/>
    </xf>
    <xf numFmtId="178" fontId="1" fillId="0" borderId="30" xfId="8" applyNumberFormat="1" applyFill="1" applyBorder="1" applyAlignment="1">
      <alignment vertical="center"/>
    </xf>
    <xf numFmtId="180" fontId="1" fillId="0" borderId="30" xfId="8" applyNumberFormat="1" applyFill="1" applyBorder="1" applyAlignment="1">
      <alignment vertical="center"/>
    </xf>
    <xf numFmtId="178" fontId="1" fillId="0" borderId="0" xfId="8" applyNumberFormat="1" applyFill="1" applyBorder="1" applyAlignment="1">
      <alignment vertical="center"/>
    </xf>
    <xf numFmtId="178" fontId="1" fillId="0" borderId="0" xfId="8" applyNumberFormat="1" applyFill="1" applyBorder="1" applyAlignment="1">
      <alignment horizontal="center" vertical="center" wrapText="1"/>
    </xf>
    <xf numFmtId="180" fontId="1" fillId="0" borderId="0" xfId="8" applyNumberFormat="1" applyFill="1" applyBorder="1" applyAlignment="1">
      <alignment vertical="center"/>
    </xf>
    <xf numFmtId="178" fontId="1" fillId="0" borderId="0" xfId="8" applyNumberFormat="1" applyFont="1" applyFill="1" applyAlignment="1">
      <alignment horizontal="right" vertical="center"/>
    </xf>
    <xf numFmtId="187" fontId="1" fillId="0" borderId="8" xfId="8" applyNumberFormat="1" applyFont="1" applyFill="1" applyBorder="1" applyAlignment="1">
      <alignment horizontal="center" vertical="center" shrinkToFit="1"/>
    </xf>
    <xf numFmtId="180" fontId="1" fillId="0" borderId="9" xfId="8" applyNumberFormat="1" applyFont="1" applyFill="1" applyBorder="1" applyAlignment="1">
      <alignment horizontal="center" vertical="center" shrinkToFit="1"/>
    </xf>
    <xf numFmtId="176" fontId="1" fillId="0" borderId="23" xfId="8" applyNumberFormat="1" applyFill="1" applyBorder="1" applyAlignment="1">
      <alignment horizontal="right" vertical="center"/>
    </xf>
    <xf numFmtId="176" fontId="1" fillId="0" borderId="12" xfId="8" applyNumberFormat="1" applyFill="1" applyBorder="1" applyAlignment="1">
      <alignment horizontal="right" vertical="center"/>
    </xf>
    <xf numFmtId="190" fontId="1" fillId="0" borderId="24" xfId="8" applyNumberFormat="1" applyFill="1" applyBorder="1" applyAlignment="1">
      <alignment horizontal="right" vertical="center"/>
    </xf>
    <xf numFmtId="176" fontId="1" fillId="0" borderId="25" xfId="8" applyNumberFormat="1" applyFill="1" applyBorder="1" applyAlignment="1">
      <alignment horizontal="right" vertical="center"/>
    </xf>
    <xf numFmtId="190" fontId="1" fillId="0" borderId="7" xfId="8" applyNumberFormat="1" applyFill="1" applyBorder="1" applyAlignment="1">
      <alignment vertical="center"/>
    </xf>
    <xf numFmtId="176" fontId="1" fillId="0" borderId="10" xfId="8" applyNumberFormat="1" applyFill="1" applyBorder="1" applyAlignment="1">
      <alignment horizontal="right" vertical="center"/>
    </xf>
    <xf numFmtId="187" fontId="1" fillId="0" borderId="36" xfId="8" applyNumberFormat="1" applyFill="1" applyBorder="1" applyAlignment="1">
      <alignment vertical="center"/>
    </xf>
    <xf numFmtId="190" fontId="1" fillId="0" borderId="36" xfId="8" applyNumberFormat="1" applyFill="1" applyBorder="1" applyAlignment="1">
      <alignment vertical="center"/>
    </xf>
    <xf numFmtId="176" fontId="1" fillId="0" borderId="13" xfId="8" applyNumberFormat="1" applyFill="1" applyBorder="1" applyAlignment="1">
      <alignment horizontal="right" vertical="center"/>
    </xf>
    <xf numFmtId="190" fontId="1" fillId="0" borderId="11" xfId="8" applyNumberFormat="1" applyFill="1" applyBorder="1" applyAlignment="1">
      <alignment vertical="center"/>
    </xf>
    <xf numFmtId="187" fontId="1" fillId="0" borderId="11" xfId="8" applyNumberFormat="1" applyFill="1" applyBorder="1"/>
    <xf numFmtId="190" fontId="1" fillId="0" borderId="11" xfId="8" applyNumberFormat="1" applyFill="1" applyBorder="1"/>
    <xf numFmtId="187" fontId="1" fillId="0" borderId="30" xfId="8" applyNumberFormat="1" applyFill="1" applyBorder="1" applyAlignment="1">
      <alignment vertical="center"/>
    </xf>
    <xf numFmtId="187" fontId="1" fillId="0" borderId="0" xfId="8" applyNumberFormat="1" applyFill="1" applyBorder="1" applyAlignment="1">
      <alignment vertical="center"/>
    </xf>
    <xf numFmtId="187" fontId="1" fillId="0" borderId="0" xfId="8" applyNumberFormat="1" applyFill="1" applyAlignment="1">
      <alignment vertical="center"/>
    </xf>
    <xf numFmtId="178" fontId="1" fillId="0" borderId="26" xfId="8" applyNumberFormat="1" applyFill="1" applyBorder="1" applyAlignment="1">
      <alignment horizontal="center" vertical="center" shrinkToFit="1"/>
    </xf>
    <xf numFmtId="187" fontId="1" fillId="0" borderId="37" xfId="8" applyNumberFormat="1" applyFill="1" applyBorder="1" applyAlignment="1">
      <alignment vertical="center"/>
    </xf>
    <xf numFmtId="190" fontId="1" fillId="0" borderId="37" xfId="8" applyNumberFormat="1" applyFill="1" applyBorder="1" applyAlignment="1">
      <alignment vertical="center"/>
    </xf>
    <xf numFmtId="190" fontId="1" fillId="0" borderId="6" xfId="8" applyNumberFormat="1" applyFill="1" applyBorder="1" applyAlignment="1">
      <alignment vertical="center"/>
    </xf>
    <xf numFmtId="178" fontId="1" fillId="0" borderId="18" xfId="8" applyNumberFormat="1" applyFill="1" applyBorder="1" applyAlignment="1">
      <alignment horizontal="center" vertical="center"/>
    </xf>
    <xf numFmtId="178" fontId="1" fillId="0" borderId="2" xfId="8" applyNumberFormat="1" applyFill="1" applyBorder="1" applyAlignment="1">
      <alignment horizontal="center" vertical="center"/>
    </xf>
    <xf numFmtId="187" fontId="1" fillId="0" borderId="24" xfId="8" applyNumberFormat="1" applyFill="1" applyBorder="1" applyAlignment="1">
      <alignment vertical="center"/>
    </xf>
    <xf numFmtId="190" fontId="1" fillId="0" borderId="24" xfId="8" applyNumberFormat="1" applyFill="1" applyBorder="1" applyAlignment="1">
      <alignment vertical="center"/>
    </xf>
    <xf numFmtId="178" fontId="1" fillId="0" borderId="19" xfId="8" applyNumberFormat="1" applyFill="1" applyBorder="1" applyAlignment="1">
      <alignment horizontal="center" vertical="center"/>
    </xf>
    <xf numFmtId="177" fontId="9" fillId="0" borderId="0" xfId="2" applyNumberFormat="1" applyFont="1" applyFill="1"/>
    <xf numFmtId="177" fontId="9" fillId="0" borderId="8" xfId="2" applyNumberFormat="1" applyFont="1" applyFill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53" xfId="3" applyFont="1" applyBorder="1" applyAlignment="1">
      <alignment horizontal="center" vertical="center"/>
    </xf>
    <xf numFmtId="0" fontId="4" fillId="0" borderId="54" xfId="3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0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55" xfId="2" applyFont="1" applyBorder="1" applyAlignment="1">
      <alignment horizontal="center" vertical="center" wrapText="1"/>
    </xf>
    <xf numFmtId="0" fontId="1" fillId="0" borderId="56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1" fillId="0" borderId="58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55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2" xfId="2" applyFill="1" applyBorder="1" applyAlignment="1">
      <alignment horizontal="center" vertical="center"/>
    </xf>
    <xf numFmtId="0" fontId="1" fillId="0" borderId="57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38" xfId="2" applyFill="1" applyBorder="1" applyAlignment="1">
      <alignment horizontal="center" vertical="center" wrapText="1"/>
    </xf>
    <xf numFmtId="0" fontId="1" fillId="0" borderId="36" xfId="2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/>
    </xf>
    <xf numFmtId="0" fontId="0" fillId="0" borderId="55" xfId="2" applyFont="1" applyBorder="1" applyAlignment="1">
      <alignment horizontal="center" vertical="center"/>
    </xf>
    <xf numFmtId="0" fontId="1" fillId="0" borderId="56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1" fillId="0" borderId="60" xfId="4" applyBorder="1" applyAlignment="1">
      <alignment horizontal="center" vertical="center"/>
    </xf>
    <xf numFmtId="178" fontId="1" fillId="0" borderId="4" xfId="8" applyNumberFormat="1" applyFill="1" applyBorder="1" applyAlignment="1">
      <alignment horizontal="center" vertical="center" wrapText="1"/>
    </xf>
    <xf numFmtId="178" fontId="1" fillId="0" borderId="5" xfId="8" applyNumberFormat="1" applyFill="1" applyBorder="1" applyAlignment="1">
      <alignment horizontal="center" vertical="center" wrapText="1"/>
    </xf>
    <xf numFmtId="178" fontId="1" fillId="0" borderId="55" xfId="8" applyNumberFormat="1" applyFill="1" applyBorder="1" applyAlignment="1">
      <alignment horizontal="center" vertical="center"/>
    </xf>
    <xf numFmtId="178" fontId="1" fillId="0" borderId="29" xfId="8" applyNumberFormat="1" applyFill="1" applyBorder="1" applyAlignment="1">
      <alignment horizontal="center" vertical="center"/>
    </xf>
    <xf numFmtId="178" fontId="1" fillId="0" borderId="20" xfId="8" applyNumberFormat="1" applyFill="1" applyBorder="1" applyAlignment="1">
      <alignment horizontal="center" vertical="center"/>
    </xf>
    <xf numFmtId="178" fontId="1" fillId="0" borderId="3" xfId="8" applyNumberFormat="1" applyFill="1" applyBorder="1" applyAlignment="1">
      <alignment horizontal="center" vertical="center" wrapText="1"/>
    </xf>
    <xf numFmtId="178" fontId="1" fillId="0" borderId="56" xfId="8" applyNumberFormat="1" applyFill="1" applyBorder="1" applyAlignment="1">
      <alignment horizontal="center" vertical="center"/>
    </xf>
    <xf numFmtId="178" fontId="1" fillId="0" borderId="0" xfId="8" applyNumberFormat="1" applyFill="1" applyBorder="1" applyAlignment="1">
      <alignment horizontal="center" vertical="center"/>
    </xf>
    <xf numFmtId="178" fontId="1" fillId="0" borderId="1" xfId="8" applyNumberFormat="1" applyFill="1" applyBorder="1" applyAlignment="1">
      <alignment horizontal="center" vertical="center"/>
    </xf>
    <xf numFmtId="178" fontId="1" fillId="0" borderId="17" xfId="8" applyNumberFormat="1" applyFill="1" applyBorder="1" applyAlignment="1">
      <alignment horizontal="center" vertical="center"/>
    </xf>
    <xf numFmtId="178" fontId="1" fillId="0" borderId="59" xfId="8" applyNumberFormat="1" applyFill="1" applyBorder="1" applyAlignment="1">
      <alignment horizontal="center" vertical="center" wrapText="1"/>
    </xf>
    <xf numFmtId="178" fontId="0" fillId="0" borderId="4" xfId="8" applyNumberFormat="1" applyFont="1" applyFill="1" applyBorder="1" applyAlignment="1">
      <alignment horizontal="center" vertical="center" wrapText="1"/>
    </xf>
    <xf numFmtId="178" fontId="11" fillId="0" borderId="46" xfId="8" applyNumberFormat="1" applyFont="1" applyFill="1" applyBorder="1" applyAlignment="1">
      <alignment horizontal="center" vertical="center"/>
    </xf>
    <xf numFmtId="178" fontId="11" fillId="0" borderId="17" xfId="8" applyNumberFormat="1" applyFont="1" applyFill="1" applyBorder="1" applyAlignment="1">
      <alignment horizontal="center" vertical="center"/>
    </xf>
    <xf numFmtId="178" fontId="8" fillId="0" borderId="55" xfId="8" applyNumberFormat="1" applyFont="1" applyFill="1" applyBorder="1" applyAlignment="1">
      <alignment horizontal="center" vertical="center" wrapText="1"/>
    </xf>
    <xf numFmtId="178" fontId="8" fillId="0" borderId="56" xfId="8" applyNumberFormat="1" applyFont="1" applyFill="1" applyBorder="1" applyAlignment="1">
      <alignment horizontal="center" vertical="center" wrapText="1"/>
    </xf>
    <xf numFmtId="178" fontId="8" fillId="0" borderId="20" xfId="8" applyNumberFormat="1" applyFont="1" applyFill="1" applyBorder="1" applyAlignment="1">
      <alignment horizontal="center" vertical="center" wrapText="1"/>
    </xf>
    <xf numFmtId="178" fontId="8" fillId="0" borderId="0" xfId="8" applyNumberFormat="1" applyFont="1" applyFill="1" applyBorder="1" applyAlignment="1">
      <alignment horizontal="center" vertical="center" wrapText="1"/>
    </xf>
    <xf numFmtId="178" fontId="1" fillId="0" borderId="46" xfId="8" applyNumberFormat="1" applyFill="1" applyBorder="1" applyAlignment="1">
      <alignment horizontal="center" vertical="center"/>
    </xf>
  </cellXfs>
  <cellStyles count="9">
    <cellStyle name="パーセント 2" xfId="7"/>
    <cellStyle name="桁区切り 2" xfId="5"/>
    <cellStyle name="標準" xfId="0" builtinId="0"/>
    <cellStyle name="標準 2" xfId="1"/>
    <cellStyle name="標準 3" xfId="4"/>
    <cellStyle name="標準_○H22資料編各シート20111110" xfId="3"/>
    <cellStyle name="標準_○H23上期・外国人宿泊者・集計表　20120315" xfId="8"/>
    <cellStyle name="標準_○H23上期・市町村別・月別観光入込客数　20120315" xfId="6"/>
    <cellStyle name="標準_H23資料編各シート　20120829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35502</xdr:colOff>
      <xdr:row>25</xdr:row>
      <xdr:rowOff>205797</xdr:rowOff>
    </xdr:from>
    <xdr:to>
      <xdr:col>10</xdr:col>
      <xdr:colOff>675409</xdr:colOff>
      <xdr:row>25</xdr:row>
      <xdr:rowOff>205797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36102" y="3091872"/>
          <a:ext cx="269730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32326</xdr:colOff>
      <xdr:row>29</xdr:row>
      <xdr:rowOff>184728</xdr:rowOff>
    </xdr:from>
    <xdr:to>
      <xdr:col>10</xdr:col>
      <xdr:colOff>658090</xdr:colOff>
      <xdr:row>29</xdr:row>
      <xdr:rowOff>184728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5518726" y="4442403"/>
          <a:ext cx="1997364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44739</xdr:colOff>
      <xdr:row>30</xdr:row>
      <xdr:rowOff>184727</xdr:rowOff>
    </xdr:from>
    <xdr:to>
      <xdr:col>11</xdr:col>
      <xdr:colOff>1</xdr:colOff>
      <xdr:row>30</xdr:row>
      <xdr:rowOff>184727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5531139" y="4785302"/>
          <a:ext cx="2012662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58593</xdr:colOff>
      <xdr:row>26</xdr:row>
      <xdr:rowOff>199160</xdr:rowOff>
    </xdr:from>
    <xdr:to>
      <xdr:col>10</xdr:col>
      <xdr:colOff>675409</xdr:colOff>
      <xdr:row>26</xdr:row>
      <xdr:rowOff>199160</xdr:rowOff>
    </xdr:to>
    <xdr:sp macro="" textlink="">
      <xdr:nvSpPr>
        <xdr:cNvPr id="5" name="Line 52"/>
        <xdr:cNvSpPr>
          <a:spLocks noChangeShapeType="1"/>
        </xdr:cNvSpPr>
      </xdr:nvSpPr>
      <xdr:spPr bwMode="auto">
        <a:xfrm>
          <a:off x="4859193" y="3428135"/>
          <a:ext cx="2674216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 tint="0.39997558519241921"/>
  </sheetPr>
  <dimension ref="B1:Z1257"/>
  <sheetViews>
    <sheetView tabSelected="1" view="pageBreakPreview" zoomScale="55" zoomScaleNormal="55" zoomScaleSheetLayoutView="55" workbookViewId="0">
      <selection activeCell="O28" sqref="O28"/>
    </sheetView>
  </sheetViews>
  <sheetFormatPr defaultRowHeight="13.5" customHeight="1" x14ac:dyDescent="0.15"/>
  <cols>
    <col min="1" max="10" width="9" style="11"/>
    <col min="11" max="11" width="9" style="13"/>
    <col min="12" max="12" width="9" style="12"/>
    <col min="13" max="13" width="9" style="11"/>
    <col min="14" max="14" width="9.375" style="11" customWidth="1"/>
    <col min="15" max="16384" width="9" style="11"/>
  </cols>
  <sheetData>
    <row r="1" spans="2:18" ht="3.75" customHeight="1" x14ac:dyDescent="0.15"/>
    <row r="2" spans="2:18" ht="3.75" customHeight="1" x14ac:dyDescent="0.15"/>
    <row r="3" spans="2:18" ht="3.75" customHeight="1" x14ac:dyDescent="0.15">
      <c r="N3" s="19"/>
      <c r="O3" s="19"/>
      <c r="R3" s="14"/>
    </row>
    <row r="4" spans="2:18" ht="3.75" customHeight="1" x14ac:dyDescent="0.15">
      <c r="N4" s="20"/>
      <c r="O4" s="19"/>
      <c r="P4" s="19"/>
    </row>
    <row r="5" spans="2:18" ht="3.75" customHeight="1" x14ac:dyDescent="0.15"/>
    <row r="6" spans="2:18" ht="8.25" customHeight="1" x14ac:dyDescent="0.15"/>
    <row r="7" spans="2:18" ht="8.25" customHeight="1" x14ac:dyDescent="0.15">
      <c r="B7" s="190" t="s">
        <v>300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2:18" ht="8.25" customHeight="1" x14ac:dyDescent="0.15"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2:18" ht="8.25" customHeight="1" x14ac:dyDescent="0.15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2:18" ht="8.25" customHeight="1" x14ac:dyDescent="0.15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</row>
    <row r="11" spans="2:18" ht="8.25" customHeight="1" x14ac:dyDescent="0.15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</row>
    <row r="12" spans="2:18" ht="8.25" customHeight="1" x14ac:dyDescent="0.15">
      <c r="B12" s="190" t="s">
        <v>327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</row>
    <row r="13" spans="2:18" ht="8.25" customHeight="1" x14ac:dyDescent="0.15"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2:18" ht="8.25" customHeight="1" x14ac:dyDescent="0.15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</row>
    <row r="15" spans="2:18" ht="8.25" customHeight="1" x14ac:dyDescent="0.15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2:18" ht="8.25" customHeight="1" x14ac:dyDescent="0.15"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</row>
    <row r="17" spans="2:12" ht="13.5" customHeight="1" thickBot="1" x14ac:dyDescent="0.2"/>
    <row r="18" spans="2:12" ht="13.5" customHeight="1" thickTop="1" x14ac:dyDescent="0.15">
      <c r="F18" s="191" t="s">
        <v>8</v>
      </c>
      <c r="G18" s="192"/>
      <c r="H18" s="193"/>
    </row>
    <row r="19" spans="2:12" ht="13.5" customHeight="1" x14ac:dyDescent="0.15">
      <c r="E19" s="18"/>
      <c r="F19" s="194"/>
      <c r="G19" s="195"/>
      <c r="H19" s="196"/>
    </row>
    <row r="20" spans="2:12" ht="13.5" customHeight="1" thickBot="1" x14ac:dyDescent="0.2">
      <c r="E20" s="18"/>
      <c r="F20" s="197"/>
      <c r="G20" s="198"/>
      <c r="H20" s="199"/>
    </row>
    <row r="21" spans="2:12" ht="13.5" customHeight="1" thickTop="1" x14ac:dyDescent="0.15"/>
    <row r="22" spans="2:12" ht="6.75" customHeight="1" x14ac:dyDescent="0.15"/>
    <row r="23" spans="2:12" ht="6.75" customHeight="1" x14ac:dyDescent="0.15"/>
    <row r="24" spans="2:12" ht="6.75" customHeight="1" x14ac:dyDescent="0.15"/>
    <row r="25" spans="2:12" ht="30" customHeight="1" x14ac:dyDescent="0.15">
      <c r="B25" s="17" t="s">
        <v>288</v>
      </c>
    </row>
    <row r="26" spans="2:12" ht="27" customHeight="1" x14ac:dyDescent="0.15">
      <c r="B26" s="15" t="s">
        <v>299</v>
      </c>
      <c r="L26" s="16" t="s">
        <v>230</v>
      </c>
    </row>
    <row r="27" spans="2:12" ht="27" customHeight="1" x14ac:dyDescent="0.15">
      <c r="B27" s="15" t="s">
        <v>298</v>
      </c>
      <c r="L27" s="16" t="s">
        <v>231</v>
      </c>
    </row>
    <row r="28" spans="2:12" ht="27" customHeight="1" x14ac:dyDescent="0.15">
      <c r="B28" s="15"/>
      <c r="L28" s="11"/>
    </row>
    <row r="29" spans="2:12" ht="27" customHeight="1" x14ac:dyDescent="0.15">
      <c r="B29" s="17" t="s">
        <v>289</v>
      </c>
      <c r="L29" s="11"/>
    </row>
    <row r="30" spans="2:12" ht="27" customHeight="1" x14ac:dyDescent="0.15">
      <c r="B30" s="15" t="s">
        <v>297</v>
      </c>
      <c r="L30" s="16" t="s">
        <v>296</v>
      </c>
    </row>
    <row r="31" spans="2:12" ht="27" customHeight="1" x14ac:dyDescent="0.15">
      <c r="B31" s="15" t="s">
        <v>295</v>
      </c>
      <c r="L31" s="16" t="s">
        <v>294</v>
      </c>
    </row>
    <row r="32" spans="2:12" ht="9.75" customHeight="1" x14ac:dyDescent="0.15"/>
    <row r="33" spans="2:12" ht="9.75" customHeight="1" x14ac:dyDescent="0.15">
      <c r="B33" s="15"/>
    </row>
    <row r="34" spans="2:12" ht="9.75" customHeight="1" x14ac:dyDescent="0.15">
      <c r="B34" s="15"/>
    </row>
    <row r="35" spans="2:12" ht="9.75" customHeight="1" x14ac:dyDescent="0.15">
      <c r="B35" s="15"/>
    </row>
    <row r="36" spans="2:12" ht="9.75" customHeight="1" x14ac:dyDescent="0.15"/>
    <row r="37" spans="2:12" ht="9.75" customHeight="1" x14ac:dyDescent="0.15"/>
    <row r="38" spans="2:12" ht="9.75" customHeight="1" x14ac:dyDescent="0.15"/>
    <row r="39" spans="2:12" ht="32.25" x14ac:dyDescent="0.15">
      <c r="B39" s="190" t="s">
        <v>328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2:12" ht="13.5" customHeight="1" x14ac:dyDescent="0.15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</row>
    <row r="42" spans="2:12" ht="32.25" x14ac:dyDescent="0.15">
      <c r="B42" s="190" t="s">
        <v>293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</row>
    <row r="43" spans="2:12" ht="9.75" customHeight="1" x14ac:dyDescent="0.15"/>
    <row r="60" spans="18:18" ht="13.5" customHeight="1" x14ac:dyDescent="0.15">
      <c r="R60" s="14"/>
    </row>
    <row r="67" spans="26:26" ht="13.5" customHeight="1" x14ac:dyDescent="0.15">
      <c r="Z67" s="11">
        <f>Z2</f>
        <v>0</v>
      </c>
    </row>
    <row r="117" spans="18:18" ht="13.5" customHeight="1" x14ac:dyDescent="0.15">
      <c r="R117" s="14"/>
    </row>
    <row r="132" spans="26:26" ht="13.5" customHeight="1" x14ac:dyDescent="0.15">
      <c r="Z132" s="11">
        <f>Z67</f>
        <v>0</v>
      </c>
    </row>
    <row r="174" spans="18:18" ht="13.5" customHeight="1" x14ac:dyDescent="0.15">
      <c r="R174" s="14"/>
    </row>
    <row r="194" spans="26:26" ht="7.5" customHeight="1" x14ac:dyDescent="0.15"/>
    <row r="197" spans="26:26" ht="13.5" customHeight="1" x14ac:dyDescent="0.15">
      <c r="Z197" s="11">
        <f>Z132</f>
        <v>0</v>
      </c>
    </row>
    <row r="231" spans="18:18" ht="13.5" customHeight="1" x14ac:dyDescent="0.15">
      <c r="R231" s="14"/>
    </row>
    <row r="259" spans="26:26" ht="6" customHeight="1" x14ac:dyDescent="0.15"/>
    <row r="262" spans="26:26" ht="13.5" customHeight="1" x14ac:dyDescent="0.15">
      <c r="Z262" s="11">
        <f>Z197</f>
        <v>0</v>
      </c>
    </row>
    <row r="288" spans="18:18" ht="13.5" customHeight="1" x14ac:dyDescent="0.15">
      <c r="R288" s="14"/>
    </row>
    <row r="324" spans="26:26" ht="6" customHeight="1" x14ac:dyDescent="0.15"/>
    <row r="327" spans="26:26" ht="13.5" customHeight="1" x14ac:dyDescent="0.15">
      <c r="Z327" s="11">
        <f>Z262</f>
        <v>0</v>
      </c>
    </row>
    <row r="345" spans="18:18" ht="13.5" customHeight="1" x14ac:dyDescent="0.15">
      <c r="R345" s="14"/>
    </row>
    <row r="389" spans="26:26" ht="6" customHeight="1" x14ac:dyDescent="0.15"/>
    <row r="392" spans="26:26" ht="13.5" customHeight="1" x14ac:dyDescent="0.15">
      <c r="Z392" s="11">
        <f>Z327</f>
        <v>0</v>
      </c>
    </row>
    <row r="402" spans="18:18" ht="13.5" customHeight="1" x14ac:dyDescent="0.15">
      <c r="R402" s="14"/>
    </row>
    <row r="459" spans="18:18" ht="13.5" customHeight="1" x14ac:dyDescent="0.15">
      <c r="R459" s="14"/>
    </row>
    <row r="516" spans="18:18" ht="13.5" customHeight="1" x14ac:dyDescent="0.15">
      <c r="R516" s="14"/>
    </row>
    <row r="573" spans="18:18" ht="13.5" customHeight="1" x14ac:dyDescent="0.15">
      <c r="R573" s="14"/>
    </row>
    <row r="630" spans="18:18" ht="13.5" customHeight="1" x14ac:dyDescent="0.15">
      <c r="R630" s="14"/>
    </row>
    <row r="687" spans="18:18" ht="13.5" customHeight="1" x14ac:dyDescent="0.15">
      <c r="R687" s="14"/>
    </row>
    <row r="744" spans="18:18" ht="13.5" customHeight="1" x14ac:dyDescent="0.15">
      <c r="R744" s="14"/>
    </row>
    <row r="801" spans="18:18" ht="13.5" customHeight="1" x14ac:dyDescent="0.15">
      <c r="R801" s="14"/>
    </row>
    <row r="858" spans="18:18" ht="13.5" customHeight="1" x14ac:dyDescent="0.15">
      <c r="R858" s="14"/>
    </row>
    <row r="915" spans="18:18" ht="13.5" customHeight="1" x14ac:dyDescent="0.15">
      <c r="R915" s="14"/>
    </row>
    <row r="972" spans="18:18" ht="13.5" customHeight="1" x14ac:dyDescent="0.15">
      <c r="R972" s="14"/>
    </row>
    <row r="1029" spans="18:18" ht="13.5" customHeight="1" x14ac:dyDescent="0.15">
      <c r="R1029" s="14"/>
    </row>
    <row r="1086" spans="18:18" ht="13.5" customHeight="1" x14ac:dyDescent="0.15">
      <c r="R1086" s="14"/>
    </row>
    <row r="1143" spans="18:18" ht="13.5" customHeight="1" x14ac:dyDescent="0.15">
      <c r="R1143" s="14"/>
    </row>
    <row r="1200" spans="18:18" ht="13.5" customHeight="1" x14ac:dyDescent="0.15">
      <c r="R1200" s="14"/>
    </row>
    <row r="1257" spans="18:18" ht="13.5" customHeight="1" x14ac:dyDescent="0.15">
      <c r="R1257" s="14"/>
    </row>
  </sheetData>
  <mergeCells count="5">
    <mergeCell ref="B7:L10"/>
    <mergeCell ref="B12:L15"/>
    <mergeCell ref="F18:H20"/>
    <mergeCell ref="B39:L39"/>
    <mergeCell ref="B42:L42"/>
  </mergeCells>
  <phoneticPr fontId="3"/>
  <printOptions horizontalCentered="1" verticalCentered="1"/>
  <pageMargins left="0.55118110236220474" right="0.39370078740157483" top="0.98425196850393704" bottom="0.94488188976377963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39997558519241921"/>
  </sheetPr>
  <dimension ref="A1"/>
  <sheetViews>
    <sheetView view="pageBreakPreview" zoomScale="115" zoomScaleNormal="100" workbookViewId="0">
      <selection activeCell="O28" sqref="O28"/>
    </sheetView>
  </sheetViews>
  <sheetFormatPr defaultRowHeight="13.5" x14ac:dyDescent="0.15"/>
  <cols>
    <col min="25" max="25" width="9.25" customWidth="1"/>
    <col min="26" max="26" width="8.25" customWidth="1"/>
  </cols>
  <sheetData/>
  <phoneticPr fontId="3"/>
  <pageMargins left="0.82677165354330717" right="0.39370078740157483" top="0.51181102362204722" bottom="0.59055118110236227" header="0.51181102362204722" footer="0.3543307086614173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39997558519241921"/>
  </sheetPr>
  <dimension ref="A1:R392"/>
  <sheetViews>
    <sheetView view="pageBreakPreview" zoomScale="70" zoomScaleNormal="75" zoomScaleSheetLayoutView="70" workbookViewId="0">
      <pane xSplit="2" ySplit="3" topLeftCell="C4" activePane="bottomRight" state="frozen"/>
      <selection activeCell="O28" sqref="O28"/>
      <selection pane="topRight" activeCell="O28" sqref="O28"/>
      <selection pane="bottomLeft" activeCell="O28" sqref="O28"/>
      <selection pane="bottomRight" activeCell="O28" sqref="O28"/>
    </sheetView>
  </sheetViews>
  <sheetFormatPr defaultColWidth="9.5" defaultRowHeight="13.5" customHeight="1" x14ac:dyDescent="0.15"/>
  <cols>
    <col min="1" max="1" width="14.125" style="24" customWidth="1"/>
    <col min="2" max="2" width="11" style="24" customWidth="1"/>
    <col min="3" max="17" width="10.25" style="24" customWidth="1"/>
    <col min="18" max="16384" width="9.5" style="24"/>
  </cols>
  <sheetData>
    <row r="1" spans="1:17" ht="18.75" customHeight="1" x14ac:dyDescent="0.2">
      <c r="A1" s="21" t="s">
        <v>325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7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5" t="s">
        <v>232</v>
      </c>
    </row>
    <row r="3" spans="1:17" ht="15.75" customHeight="1" thickBot="1" x14ac:dyDescent="0.2">
      <c r="A3" s="26" t="s">
        <v>9</v>
      </c>
      <c r="B3" s="27" t="s">
        <v>10</v>
      </c>
      <c r="C3" s="28" t="s">
        <v>23</v>
      </c>
      <c r="D3" s="28" t="s">
        <v>24</v>
      </c>
      <c r="E3" s="28" t="s">
        <v>25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30</v>
      </c>
      <c r="K3" s="28" t="s">
        <v>31</v>
      </c>
      <c r="L3" s="28" t="s">
        <v>11</v>
      </c>
      <c r="M3" s="28" t="s">
        <v>12</v>
      </c>
      <c r="N3" s="29" t="s">
        <v>13</v>
      </c>
      <c r="O3" s="30" t="s">
        <v>301</v>
      </c>
      <c r="P3" s="31" t="s">
        <v>326</v>
      </c>
      <c r="Q3" s="32" t="s">
        <v>32</v>
      </c>
    </row>
    <row r="4" spans="1:17" ht="15.75" customHeight="1" x14ac:dyDescent="0.15">
      <c r="A4" s="200" t="s">
        <v>1</v>
      </c>
      <c r="B4" s="33" t="s">
        <v>14</v>
      </c>
      <c r="C4" s="34">
        <f t="shared" ref="C4:H9" si="0">C10+C16+C22+C28+C34+C40</f>
        <v>8332.7000000000007</v>
      </c>
      <c r="D4" s="34">
        <f t="shared" si="0"/>
        <v>14611.999999999998</v>
      </c>
      <c r="E4" s="34">
        <f t="shared" si="0"/>
        <v>13171.499999999998</v>
      </c>
      <c r="F4" s="34">
        <f t="shared" si="0"/>
        <v>19389.7</v>
      </c>
      <c r="G4" s="34">
        <f t="shared" si="0"/>
        <v>22153.7</v>
      </c>
      <c r="H4" s="34">
        <f t="shared" si="0"/>
        <v>15951.099999999999</v>
      </c>
      <c r="I4" s="34"/>
      <c r="J4" s="34"/>
      <c r="K4" s="34"/>
      <c r="L4" s="34"/>
      <c r="M4" s="34"/>
      <c r="N4" s="35"/>
      <c r="O4" s="36">
        <f t="shared" ref="O4:P9" si="1">O10+O16+O22+O28+O34+O40</f>
        <v>93610.700000000012</v>
      </c>
      <c r="P4" s="36">
        <f t="shared" si="1"/>
        <v>90315.3</v>
      </c>
      <c r="Q4" s="37">
        <f t="shared" ref="Q4:Q45" si="2">IF(O4=0,"－",O4/P4*100)</f>
        <v>103.64877268856993</v>
      </c>
    </row>
    <row r="5" spans="1:17" ht="15.75" customHeight="1" x14ac:dyDescent="0.15">
      <c r="A5" s="201"/>
      <c r="B5" s="38" t="s">
        <v>15</v>
      </c>
      <c r="C5" s="39">
        <f t="shared" si="0"/>
        <v>2242.4</v>
      </c>
      <c r="D5" s="39">
        <f t="shared" si="0"/>
        <v>3792</v>
      </c>
      <c r="E5" s="39">
        <f t="shared" si="0"/>
        <v>4191</v>
      </c>
      <c r="F5" s="39">
        <f t="shared" si="0"/>
        <v>6287.9</v>
      </c>
      <c r="G5" s="39">
        <f t="shared" si="0"/>
        <v>7007.1</v>
      </c>
      <c r="H5" s="39">
        <f t="shared" si="0"/>
        <v>5043.9999999999991</v>
      </c>
      <c r="I5" s="39"/>
      <c r="J5" s="39"/>
      <c r="K5" s="39"/>
      <c r="L5" s="39"/>
      <c r="M5" s="39"/>
      <c r="N5" s="39"/>
      <c r="O5" s="39">
        <f t="shared" si="1"/>
        <v>28564.400000000001</v>
      </c>
      <c r="P5" s="39">
        <f t="shared" si="1"/>
        <v>27755</v>
      </c>
      <c r="Q5" s="40">
        <f t="shared" si="2"/>
        <v>102.91623130967393</v>
      </c>
    </row>
    <row r="6" spans="1:17" ht="15.75" customHeight="1" x14ac:dyDescent="0.15">
      <c r="A6" s="201"/>
      <c r="B6" s="38" t="s">
        <v>16</v>
      </c>
      <c r="C6" s="39">
        <f t="shared" si="0"/>
        <v>6090.3</v>
      </c>
      <c r="D6" s="39">
        <f t="shared" si="0"/>
        <v>10820</v>
      </c>
      <c r="E6" s="39">
        <f t="shared" si="0"/>
        <v>8980.5</v>
      </c>
      <c r="F6" s="39">
        <f t="shared" si="0"/>
        <v>13101.800000000001</v>
      </c>
      <c r="G6" s="39">
        <f t="shared" si="0"/>
        <v>15146.6</v>
      </c>
      <c r="H6" s="39">
        <f t="shared" si="0"/>
        <v>10907.099999999999</v>
      </c>
      <c r="I6" s="39"/>
      <c r="J6" s="39"/>
      <c r="K6" s="39"/>
      <c r="L6" s="39"/>
      <c r="M6" s="39"/>
      <c r="N6" s="39"/>
      <c r="O6" s="39">
        <f t="shared" si="1"/>
        <v>65046.3</v>
      </c>
      <c r="P6" s="39">
        <f t="shared" si="1"/>
        <v>62560.3</v>
      </c>
      <c r="Q6" s="40">
        <f t="shared" si="2"/>
        <v>103.97376611045664</v>
      </c>
    </row>
    <row r="7" spans="1:17" ht="15.75" customHeight="1" x14ac:dyDescent="0.15">
      <c r="A7" s="201"/>
      <c r="B7" s="38" t="s">
        <v>17</v>
      </c>
      <c r="C7" s="39">
        <f t="shared" si="0"/>
        <v>6825.4</v>
      </c>
      <c r="D7" s="39">
        <f t="shared" si="0"/>
        <v>12496.200000000003</v>
      </c>
      <c r="E7" s="39">
        <f t="shared" si="0"/>
        <v>10892.9</v>
      </c>
      <c r="F7" s="39">
        <f t="shared" si="0"/>
        <v>16374.9</v>
      </c>
      <c r="G7" s="39">
        <f t="shared" si="0"/>
        <v>18844.899999999998</v>
      </c>
      <c r="H7" s="39">
        <f t="shared" si="0"/>
        <v>13428.900000000001</v>
      </c>
      <c r="I7" s="39"/>
      <c r="J7" s="39"/>
      <c r="K7" s="39"/>
      <c r="L7" s="39"/>
      <c r="M7" s="39"/>
      <c r="N7" s="39"/>
      <c r="O7" s="39">
        <f t="shared" si="1"/>
        <v>78863.199999999997</v>
      </c>
      <c r="P7" s="39">
        <f t="shared" si="1"/>
        <v>75591.199999999983</v>
      </c>
      <c r="Q7" s="40">
        <f t="shared" si="2"/>
        <v>104.32854617997864</v>
      </c>
    </row>
    <row r="8" spans="1:17" ht="15.75" customHeight="1" x14ac:dyDescent="0.15">
      <c r="A8" s="201"/>
      <c r="B8" s="38" t="s">
        <v>18</v>
      </c>
      <c r="C8" s="39">
        <f t="shared" si="0"/>
        <v>1507.3000000000002</v>
      </c>
      <c r="D8" s="39">
        <f t="shared" si="0"/>
        <v>2115.8000000000002</v>
      </c>
      <c r="E8" s="39">
        <f t="shared" si="0"/>
        <v>2278.6</v>
      </c>
      <c r="F8" s="39">
        <f t="shared" si="0"/>
        <v>3014.7999999999997</v>
      </c>
      <c r="G8" s="39">
        <f t="shared" si="0"/>
        <v>3308.8</v>
      </c>
      <c r="H8" s="39">
        <f t="shared" si="0"/>
        <v>2522.1999999999998</v>
      </c>
      <c r="I8" s="39"/>
      <c r="J8" s="39"/>
      <c r="K8" s="39"/>
      <c r="L8" s="39"/>
      <c r="M8" s="39"/>
      <c r="N8" s="39"/>
      <c r="O8" s="39">
        <f t="shared" si="1"/>
        <v>14747.5</v>
      </c>
      <c r="P8" s="39">
        <f t="shared" si="1"/>
        <v>14724.100000000002</v>
      </c>
      <c r="Q8" s="40">
        <f t="shared" si="2"/>
        <v>100.15892312603145</v>
      </c>
    </row>
    <row r="9" spans="1:17" ht="15.75" customHeight="1" thickBot="1" x14ac:dyDescent="0.2">
      <c r="A9" s="202"/>
      <c r="B9" s="41" t="s">
        <v>19</v>
      </c>
      <c r="C9" s="42">
        <f t="shared" si="0"/>
        <v>2035.7</v>
      </c>
      <c r="D9" s="42">
        <f t="shared" si="0"/>
        <v>2733.1999999999994</v>
      </c>
      <c r="E9" s="42">
        <f t="shared" si="0"/>
        <v>2971.5000000000005</v>
      </c>
      <c r="F9" s="42">
        <f t="shared" si="0"/>
        <v>3927.2</v>
      </c>
      <c r="G9" s="42">
        <f t="shared" si="0"/>
        <v>4317.9999999999991</v>
      </c>
      <c r="H9" s="42">
        <f t="shared" si="0"/>
        <v>3243.7</v>
      </c>
      <c r="I9" s="42"/>
      <c r="J9" s="42"/>
      <c r="K9" s="42"/>
      <c r="L9" s="42"/>
      <c r="M9" s="42"/>
      <c r="N9" s="42"/>
      <c r="O9" s="42">
        <f t="shared" si="1"/>
        <v>19229.300000000003</v>
      </c>
      <c r="P9" s="42">
        <f t="shared" si="1"/>
        <v>19501.5</v>
      </c>
      <c r="Q9" s="43">
        <f t="shared" si="2"/>
        <v>98.604209932569304</v>
      </c>
    </row>
    <row r="10" spans="1:17" ht="15.75" customHeight="1" x14ac:dyDescent="0.15">
      <c r="A10" s="200" t="s">
        <v>233</v>
      </c>
      <c r="B10" s="33" t="s">
        <v>14</v>
      </c>
      <c r="C10" s="34">
        <f>'上期　2-24頁'!E10</f>
        <v>5159.7</v>
      </c>
      <c r="D10" s="34">
        <f>'上期　2-24頁'!F10</f>
        <v>8107.0999999999985</v>
      </c>
      <c r="E10" s="34">
        <f>'上期　2-24頁'!G10</f>
        <v>7121.6999999999989</v>
      </c>
      <c r="F10" s="34">
        <f>'上期　2-24頁'!H10</f>
        <v>9993</v>
      </c>
      <c r="G10" s="34">
        <f>'上期　2-24頁'!I10</f>
        <v>11675.1</v>
      </c>
      <c r="H10" s="34">
        <f>'上期　2-24頁'!J10</f>
        <v>8257.7999999999993</v>
      </c>
      <c r="I10" s="34"/>
      <c r="J10" s="34"/>
      <c r="K10" s="34"/>
      <c r="L10" s="34"/>
      <c r="M10" s="34"/>
      <c r="N10" s="34"/>
      <c r="O10" s="34">
        <f>SUM(C10:H10)</f>
        <v>50314.399999999994</v>
      </c>
      <c r="P10" s="34">
        <f>'上期　2-24頁'!R10</f>
        <v>48229.599999999999</v>
      </c>
      <c r="Q10" s="37">
        <f t="shared" si="2"/>
        <v>104.32265662580656</v>
      </c>
    </row>
    <row r="11" spans="1:17" ht="15.75" customHeight="1" x14ac:dyDescent="0.15">
      <c r="A11" s="201"/>
      <c r="B11" s="38" t="s">
        <v>15</v>
      </c>
      <c r="C11" s="39">
        <f>'上期　2-24頁'!E11</f>
        <v>1239.7</v>
      </c>
      <c r="D11" s="39">
        <f>'上期　2-24頁'!F11</f>
        <v>1774.4</v>
      </c>
      <c r="E11" s="39">
        <f>'上期　2-24頁'!G11</f>
        <v>1860.2000000000003</v>
      </c>
      <c r="F11" s="39">
        <f>'上期　2-24頁'!H11</f>
        <v>2450.1999999999998</v>
      </c>
      <c r="G11" s="39">
        <f>'上期　2-24頁'!I11</f>
        <v>2868.5</v>
      </c>
      <c r="H11" s="39">
        <f>'上期　2-24頁'!J11</f>
        <v>2042.1</v>
      </c>
      <c r="I11" s="39"/>
      <c r="J11" s="39"/>
      <c r="K11" s="39"/>
      <c r="L11" s="39"/>
      <c r="M11" s="39"/>
      <c r="N11" s="39"/>
      <c r="O11" s="39">
        <f t="shared" ref="O11:O45" si="3">SUM(C11:H11)</f>
        <v>12235.1</v>
      </c>
      <c r="P11" s="39">
        <f>'上期　2-24頁'!R11</f>
        <v>11733.4</v>
      </c>
      <c r="Q11" s="40">
        <f t="shared" si="2"/>
        <v>104.27582797825012</v>
      </c>
    </row>
    <row r="12" spans="1:17" ht="15.75" customHeight="1" x14ac:dyDescent="0.15">
      <c r="A12" s="201"/>
      <c r="B12" s="38" t="s">
        <v>16</v>
      </c>
      <c r="C12" s="39">
        <f>'上期　2-24頁'!E12</f>
        <v>3919.9999999999995</v>
      </c>
      <c r="D12" s="39">
        <f>'上期　2-24頁'!F12</f>
        <v>6332.7</v>
      </c>
      <c r="E12" s="39">
        <f>'上期　2-24頁'!G12</f>
        <v>5261.5</v>
      </c>
      <c r="F12" s="39">
        <f>'上期　2-24頁'!H12</f>
        <v>7542.8</v>
      </c>
      <c r="G12" s="39">
        <f>'上期　2-24頁'!I12</f>
        <v>8806.6</v>
      </c>
      <c r="H12" s="39">
        <f>'上期　2-24頁'!J12</f>
        <v>6215.7</v>
      </c>
      <c r="I12" s="39"/>
      <c r="J12" s="39"/>
      <c r="K12" s="39"/>
      <c r="L12" s="39"/>
      <c r="M12" s="39"/>
      <c r="N12" s="39"/>
      <c r="O12" s="39">
        <f t="shared" si="3"/>
        <v>38079.299999999996</v>
      </c>
      <c r="P12" s="39">
        <f>'上期　2-24頁'!R12</f>
        <v>36496.200000000004</v>
      </c>
      <c r="Q12" s="40">
        <f t="shared" si="2"/>
        <v>104.33771187137289</v>
      </c>
    </row>
    <row r="13" spans="1:17" ht="15.75" customHeight="1" x14ac:dyDescent="0.15">
      <c r="A13" s="201"/>
      <c r="B13" s="38" t="s">
        <v>17</v>
      </c>
      <c r="C13" s="39">
        <f>'上期　2-24頁'!E13</f>
        <v>4387.7</v>
      </c>
      <c r="D13" s="39">
        <f>'上期　2-24頁'!F13</f>
        <v>7105.9999999999991</v>
      </c>
      <c r="E13" s="39">
        <f>'上期　2-24頁'!G13</f>
        <v>6078.9000000000005</v>
      </c>
      <c r="F13" s="39">
        <f>'上期　2-24頁'!H13</f>
        <v>8626.5</v>
      </c>
      <c r="G13" s="39">
        <f>'上期　2-24頁'!I13</f>
        <v>10130.4</v>
      </c>
      <c r="H13" s="39">
        <f>'上期　2-24頁'!J13</f>
        <v>7082.0000000000009</v>
      </c>
      <c r="I13" s="39"/>
      <c r="J13" s="39"/>
      <c r="K13" s="39"/>
      <c r="L13" s="39"/>
      <c r="M13" s="39"/>
      <c r="N13" s="39"/>
      <c r="O13" s="39">
        <f t="shared" si="3"/>
        <v>43411.5</v>
      </c>
      <c r="P13" s="39">
        <f>'上期　2-24頁'!R13</f>
        <v>41213.799999999996</v>
      </c>
      <c r="Q13" s="40">
        <f t="shared" si="2"/>
        <v>105.33243719336728</v>
      </c>
    </row>
    <row r="14" spans="1:17" ht="15.75" customHeight="1" x14ac:dyDescent="0.15">
      <c r="A14" s="201"/>
      <c r="B14" s="38" t="s">
        <v>18</v>
      </c>
      <c r="C14" s="39">
        <f>'上期　2-24頁'!E14</f>
        <v>772</v>
      </c>
      <c r="D14" s="39">
        <f>'上期　2-24頁'!F14</f>
        <v>1001.1000000000001</v>
      </c>
      <c r="E14" s="39">
        <f>'上期　2-24頁'!G14</f>
        <v>1042.8000000000002</v>
      </c>
      <c r="F14" s="39">
        <f>'上期　2-24頁'!H14</f>
        <v>1366.5</v>
      </c>
      <c r="G14" s="39">
        <f>'上期　2-24頁'!I14</f>
        <v>1544.7000000000003</v>
      </c>
      <c r="H14" s="39">
        <f>'上期　2-24頁'!J14</f>
        <v>1175.8000000000002</v>
      </c>
      <c r="I14" s="39"/>
      <c r="J14" s="39"/>
      <c r="K14" s="39"/>
      <c r="L14" s="39"/>
      <c r="M14" s="39"/>
      <c r="N14" s="39"/>
      <c r="O14" s="39">
        <f t="shared" si="3"/>
        <v>6902.9000000000005</v>
      </c>
      <c r="P14" s="39">
        <f>'上期　2-24頁'!R14</f>
        <v>7015.7999999999993</v>
      </c>
      <c r="Q14" s="40">
        <f t="shared" si="2"/>
        <v>98.39077510761426</v>
      </c>
    </row>
    <row r="15" spans="1:17" ht="15.75" customHeight="1" thickBot="1" x14ac:dyDescent="0.2">
      <c r="A15" s="202"/>
      <c r="B15" s="41" t="s">
        <v>19</v>
      </c>
      <c r="C15" s="42">
        <f>'上期　2-24頁'!E15</f>
        <v>1166.3</v>
      </c>
      <c r="D15" s="42">
        <f>'上期　2-24頁'!F15</f>
        <v>1438.8000000000002</v>
      </c>
      <c r="E15" s="42">
        <f>'上期　2-24頁'!G15</f>
        <v>1505.2</v>
      </c>
      <c r="F15" s="42">
        <f>'上期　2-24頁'!H15</f>
        <v>1967.3999999999999</v>
      </c>
      <c r="G15" s="42">
        <f>'上期　2-24頁'!I15</f>
        <v>2199.1999999999994</v>
      </c>
      <c r="H15" s="42">
        <f>'上期　2-24頁'!J15</f>
        <v>1653.8000000000004</v>
      </c>
      <c r="I15" s="42"/>
      <c r="J15" s="42"/>
      <c r="K15" s="42"/>
      <c r="L15" s="42"/>
      <c r="M15" s="42"/>
      <c r="N15" s="42"/>
      <c r="O15" s="42">
        <f t="shared" si="3"/>
        <v>9930.7000000000007</v>
      </c>
      <c r="P15" s="42">
        <f>'上期　2-24頁'!R15</f>
        <v>10526.5</v>
      </c>
      <c r="Q15" s="43">
        <f t="shared" si="2"/>
        <v>94.33999905001663</v>
      </c>
    </row>
    <row r="16" spans="1:17" ht="15.75" customHeight="1" x14ac:dyDescent="0.15">
      <c r="A16" s="200" t="s">
        <v>234</v>
      </c>
      <c r="B16" s="33" t="s">
        <v>14</v>
      </c>
      <c r="C16" s="34">
        <f>'上期　2-24頁'!E490</f>
        <v>949.7</v>
      </c>
      <c r="D16" s="34">
        <f>'上期　2-24頁'!F490</f>
        <v>1784.2</v>
      </c>
      <c r="E16" s="34">
        <f>'上期　2-24頁'!G490</f>
        <v>1152.6000000000001</v>
      </c>
      <c r="F16" s="34">
        <f>'上期　2-24頁'!H490</f>
        <v>1415.2</v>
      </c>
      <c r="G16" s="34">
        <f>'上期　2-24頁'!I490</f>
        <v>1746.4</v>
      </c>
      <c r="H16" s="34">
        <f>'上期　2-24頁'!J490</f>
        <v>1367.7999999999995</v>
      </c>
      <c r="I16" s="34"/>
      <c r="J16" s="34"/>
      <c r="K16" s="34"/>
      <c r="L16" s="34"/>
      <c r="M16" s="34"/>
      <c r="N16" s="34"/>
      <c r="O16" s="34">
        <f t="shared" si="3"/>
        <v>8415.9</v>
      </c>
      <c r="P16" s="34">
        <f>'上期　2-24頁'!R490</f>
        <v>9146.9000000000015</v>
      </c>
      <c r="Q16" s="37">
        <f t="shared" si="2"/>
        <v>92.008221364615324</v>
      </c>
    </row>
    <row r="17" spans="1:17" ht="15.75" customHeight="1" x14ac:dyDescent="0.15">
      <c r="A17" s="201"/>
      <c r="B17" s="38" t="s">
        <v>15</v>
      </c>
      <c r="C17" s="39">
        <f>'上期　2-24頁'!E491</f>
        <v>424.19999999999993</v>
      </c>
      <c r="D17" s="39">
        <f>'上期　2-24頁'!F491</f>
        <v>664.09999999999991</v>
      </c>
      <c r="E17" s="39">
        <f>'上期　2-24頁'!G491</f>
        <v>565.59999999999991</v>
      </c>
      <c r="F17" s="39">
        <f>'上期　2-24頁'!H491</f>
        <v>646.39999999999986</v>
      </c>
      <c r="G17" s="39">
        <f>'上期　2-24頁'!I491</f>
        <v>780.8</v>
      </c>
      <c r="H17" s="39">
        <f>'上期　2-24頁'!J491</f>
        <v>675</v>
      </c>
      <c r="I17" s="39"/>
      <c r="J17" s="39"/>
      <c r="K17" s="39"/>
      <c r="L17" s="39"/>
      <c r="M17" s="39"/>
      <c r="N17" s="39"/>
      <c r="O17" s="39">
        <f t="shared" si="3"/>
        <v>3756.0999999999995</v>
      </c>
      <c r="P17" s="39">
        <f>'上期　2-24頁'!R491</f>
        <v>4182.8999999999996</v>
      </c>
      <c r="Q17" s="40">
        <f t="shared" si="2"/>
        <v>89.796552630949805</v>
      </c>
    </row>
    <row r="18" spans="1:17" ht="15.75" customHeight="1" x14ac:dyDescent="0.15">
      <c r="A18" s="201"/>
      <c r="B18" s="38" t="s">
        <v>16</v>
      </c>
      <c r="C18" s="39">
        <f>'上期　2-24頁'!E492</f>
        <v>525.5</v>
      </c>
      <c r="D18" s="39">
        <f>'上期　2-24頁'!F492</f>
        <v>1120.1000000000001</v>
      </c>
      <c r="E18" s="39">
        <f>'上期　2-24頁'!G492</f>
        <v>587.00000000000011</v>
      </c>
      <c r="F18" s="39">
        <f>'上期　2-24頁'!H492</f>
        <v>768.79999999999984</v>
      </c>
      <c r="G18" s="39">
        <f>'上期　2-24頁'!I492</f>
        <v>965.59999999999991</v>
      </c>
      <c r="H18" s="39">
        <f>'上期　2-24頁'!J492</f>
        <v>692.8</v>
      </c>
      <c r="I18" s="39"/>
      <c r="J18" s="39"/>
      <c r="K18" s="39"/>
      <c r="L18" s="39"/>
      <c r="M18" s="39"/>
      <c r="N18" s="39"/>
      <c r="O18" s="39">
        <f t="shared" si="3"/>
        <v>4659.8</v>
      </c>
      <c r="P18" s="39">
        <f>'上期　2-24頁'!R492</f>
        <v>4964</v>
      </c>
      <c r="Q18" s="40">
        <f t="shared" si="2"/>
        <v>93.871877518130546</v>
      </c>
    </row>
    <row r="19" spans="1:17" ht="15.75" customHeight="1" x14ac:dyDescent="0.15">
      <c r="A19" s="201"/>
      <c r="B19" s="38" t="s">
        <v>17</v>
      </c>
      <c r="C19" s="39">
        <f>'上期　2-24頁'!E493</f>
        <v>644</v>
      </c>
      <c r="D19" s="39">
        <f>'上期　2-24頁'!F493</f>
        <v>1362.0000000000002</v>
      </c>
      <c r="E19" s="39">
        <f>'上期　2-24頁'!G493</f>
        <v>737.69999999999993</v>
      </c>
      <c r="F19" s="39">
        <f>'上期　2-24頁'!H493</f>
        <v>904.59999999999991</v>
      </c>
      <c r="G19" s="39">
        <f>'上期　2-24頁'!I493</f>
        <v>1213.3</v>
      </c>
      <c r="H19" s="39">
        <f>'上期　2-24頁'!J493</f>
        <v>983.49999999999989</v>
      </c>
      <c r="I19" s="39"/>
      <c r="J19" s="39"/>
      <c r="K19" s="39"/>
      <c r="L19" s="39"/>
      <c r="M19" s="39"/>
      <c r="N19" s="39"/>
      <c r="O19" s="39">
        <f t="shared" si="3"/>
        <v>5845.1</v>
      </c>
      <c r="P19" s="39">
        <f>'上期　2-24頁'!R493</f>
        <v>6593</v>
      </c>
      <c r="Q19" s="40">
        <f t="shared" si="2"/>
        <v>88.656150462611876</v>
      </c>
    </row>
    <row r="20" spans="1:17" ht="15.75" customHeight="1" x14ac:dyDescent="0.15">
      <c r="A20" s="201"/>
      <c r="B20" s="38" t="s">
        <v>18</v>
      </c>
      <c r="C20" s="39">
        <f>'上期　2-24頁'!E494</f>
        <v>305.7000000000001</v>
      </c>
      <c r="D20" s="39">
        <f>'上期　2-24頁'!F494</f>
        <v>422.20000000000005</v>
      </c>
      <c r="E20" s="39">
        <f>'上期　2-24頁'!G494</f>
        <v>414.9</v>
      </c>
      <c r="F20" s="39">
        <f>'上期　2-24頁'!H494</f>
        <v>510.59999999999997</v>
      </c>
      <c r="G20" s="39">
        <f>'上期　2-24頁'!I494</f>
        <v>533.09999999999991</v>
      </c>
      <c r="H20" s="39">
        <f>'上期　2-24頁'!J494</f>
        <v>384.29999999999995</v>
      </c>
      <c r="I20" s="39"/>
      <c r="J20" s="39"/>
      <c r="K20" s="39"/>
      <c r="L20" s="39"/>
      <c r="M20" s="39"/>
      <c r="N20" s="39"/>
      <c r="O20" s="39">
        <f t="shared" si="3"/>
        <v>2570.8000000000002</v>
      </c>
      <c r="P20" s="39">
        <f>'上期　2-24頁'!R494</f>
        <v>2553.9000000000005</v>
      </c>
      <c r="Q20" s="40">
        <f t="shared" si="2"/>
        <v>100.66173303574924</v>
      </c>
    </row>
    <row r="21" spans="1:17" ht="15.75" customHeight="1" thickBot="1" x14ac:dyDescent="0.2">
      <c r="A21" s="202"/>
      <c r="B21" s="41" t="s">
        <v>19</v>
      </c>
      <c r="C21" s="42">
        <f>'上期　2-24頁'!E495</f>
        <v>358.09999999999997</v>
      </c>
      <c r="D21" s="42">
        <f>'上期　2-24頁'!F495</f>
        <v>490.1</v>
      </c>
      <c r="E21" s="42">
        <f>'上期　2-24頁'!G495</f>
        <v>501.90000000000003</v>
      </c>
      <c r="F21" s="42">
        <f>'上期　2-24頁'!H495</f>
        <v>618.1</v>
      </c>
      <c r="G21" s="42">
        <f>'上期　2-24頁'!I495</f>
        <v>640.79999999999984</v>
      </c>
      <c r="H21" s="42">
        <f>'上期　2-24頁'!J495</f>
        <v>470.5</v>
      </c>
      <c r="I21" s="42"/>
      <c r="J21" s="42"/>
      <c r="K21" s="42"/>
      <c r="L21" s="42"/>
      <c r="M21" s="42"/>
      <c r="N21" s="42"/>
      <c r="O21" s="42">
        <f t="shared" si="3"/>
        <v>3079.5</v>
      </c>
      <c r="P21" s="42">
        <f>'上期　2-24頁'!R495</f>
        <v>3065.5</v>
      </c>
      <c r="Q21" s="43">
        <f t="shared" si="2"/>
        <v>100.45669548197684</v>
      </c>
    </row>
    <row r="22" spans="1:17" ht="15.75" customHeight="1" x14ac:dyDescent="0.15">
      <c r="A22" s="200" t="s">
        <v>4</v>
      </c>
      <c r="B22" s="33" t="s">
        <v>14</v>
      </c>
      <c r="C22" s="34">
        <f>'上期　2-24頁'!E622</f>
        <v>742</v>
      </c>
      <c r="D22" s="34">
        <f>'上期　2-24頁'!F622</f>
        <v>1904.4999999999998</v>
      </c>
      <c r="E22" s="34">
        <f>'上期　2-24頁'!G622</f>
        <v>2302.3000000000002</v>
      </c>
      <c r="F22" s="34">
        <f>'上期　2-24頁'!H622</f>
        <v>4128.4000000000005</v>
      </c>
      <c r="G22" s="34">
        <f>'上期　2-24頁'!I622</f>
        <v>3676.7999999999997</v>
      </c>
      <c r="H22" s="34">
        <f>'上期　2-24頁'!J622</f>
        <v>2642.6000000000004</v>
      </c>
      <c r="I22" s="34"/>
      <c r="J22" s="34"/>
      <c r="K22" s="34"/>
      <c r="L22" s="34"/>
      <c r="M22" s="34"/>
      <c r="N22" s="34"/>
      <c r="O22" s="34">
        <f t="shared" si="3"/>
        <v>15396.6</v>
      </c>
      <c r="P22" s="34">
        <f>'上期　2-24頁'!R622</f>
        <v>15055.300000000005</v>
      </c>
      <c r="Q22" s="37">
        <f t="shared" si="2"/>
        <v>102.26697574940384</v>
      </c>
    </row>
    <row r="23" spans="1:17" ht="15.75" customHeight="1" x14ac:dyDescent="0.15">
      <c r="A23" s="201"/>
      <c r="B23" s="38" t="s">
        <v>15</v>
      </c>
      <c r="C23" s="39">
        <f>'上期　2-24頁'!E623</f>
        <v>201.49999999999994</v>
      </c>
      <c r="D23" s="39">
        <f>'上期　2-24頁'!F623</f>
        <v>605.29999999999995</v>
      </c>
      <c r="E23" s="39">
        <f>'上期　2-24頁'!G623</f>
        <v>878.50000000000011</v>
      </c>
      <c r="F23" s="39">
        <f>'上期　2-24頁'!H623</f>
        <v>1787.2</v>
      </c>
      <c r="G23" s="39">
        <f>'上期　2-24頁'!I623</f>
        <v>1500.6</v>
      </c>
      <c r="H23" s="39">
        <f>'上期　2-24頁'!J623</f>
        <v>1037.3000000000002</v>
      </c>
      <c r="I23" s="39"/>
      <c r="J23" s="39"/>
      <c r="K23" s="39"/>
      <c r="L23" s="39"/>
      <c r="M23" s="39"/>
      <c r="N23" s="39"/>
      <c r="O23" s="39">
        <f t="shared" si="3"/>
        <v>6010.4000000000005</v>
      </c>
      <c r="P23" s="39">
        <f>'上期　2-24頁'!R623</f>
        <v>5838.2000000000007</v>
      </c>
      <c r="Q23" s="40">
        <f t="shared" si="2"/>
        <v>102.94953924154704</v>
      </c>
    </row>
    <row r="24" spans="1:17" ht="15.75" customHeight="1" x14ac:dyDescent="0.15">
      <c r="A24" s="201"/>
      <c r="B24" s="38" t="s">
        <v>16</v>
      </c>
      <c r="C24" s="39">
        <f>'上期　2-24頁'!E624</f>
        <v>540.5</v>
      </c>
      <c r="D24" s="39">
        <f>'上期　2-24頁'!F624</f>
        <v>1299.2000000000003</v>
      </c>
      <c r="E24" s="39">
        <f>'上期　2-24頁'!G624</f>
        <v>1423.8000000000002</v>
      </c>
      <c r="F24" s="39">
        <f>'上期　2-24頁'!H624</f>
        <v>2341.2000000000003</v>
      </c>
      <c r="G24" s="39">
        <f>'上期　2-24頁'!I624</f>
        <v>2176.2000000000003</v>
      </c>
      <c r="H24" s="39">
        <f>'上期　2-24頁'!J624</f>
        <v>1605.3000000000002</v>
      </c>
      <c r="I24" s="39"/>
      <c r="J24" s="39"/>
      <c r="K24" s="39"/>
      <c r="L24" s="39"/>
      <c r="M24" s="39"/>
      <c r="N24" s="39"/>
      <c r="O24" s="39">
        <f t="shared" si="3"/>
        <v>9386.2000000000007</v>
      </c>
      <c r="P24" s="39">
        <f>'上期　2-24頁'!R624</f>
        <v>9217.0999999999985</v>
      </c>
      <c r="Q24" s="40">
        <f t="shared" si="2"/>
        <v>101.83463345303841</v>
      </c>
    </row>
    <row r="25" spans="1:17" ht="15.75" customHeight="1" x14ac:dyDescent="0.15">
      <c r="A25" s="201"/>
      <c r="B25" s="38" t="s">
        <v>17</v>
      </c>
      <c r="C25" s="39">
        <f>'上期　2-24頁'!E625</f>
        <v>608.1</v>
      </c>
      <c r="D25" s="39">
        <f>'上期　2-24頁'!F625</f>
        <v>1618.6000000000001</v>
      </c>
      <c r="E25" s="39">
        <f>'上期　2-24頁'!G625</f>
        <v>1927.9</v>
      </c>
      <c r="F25" s="39">
        <f>'上期　2-24頁'!H625</f>
        <v>3569.8999999999996</v>
      </c>
      <c r="G25" s="39">
        <f>'上期　2-24頁'!I625</f>
        <v>3121.8000000000006</v>
      </c>
      <c r="H25" s="39">
        <f>'上期　2-24頁'!J625</f>
        <v>2253.7999999999997</v>
      </c>
      <c r="I25" s="39"/>
      <c r="J25" s="39"/>
      <c r="K25" s="39"/>
      <c r="L25" s="39"/>
      <c r="M25" s="39"/>
      <c r="N25" s="39"/>
      <c r="O25" s="39">
        <f t="shared" si="3"/>
        <v>13100.1</v>
      </c>
      <c r="P25" s="39">
        <f>'上期　2-24頁'!R625</f>
        <v>12883.3</v>
      </c>
      <c r="Q25" s="40">
        <f t="shared" si="2"/>
        <v>101.68279866183354</v>
      </c>
    </row>
    <row r="26" spans="1:17" ht="15.75" customHeight="1" x14ac:dyDescent="0.15">
      <c r="A26" s="201"/>
      <c r="B26" s="38" t="s">
        <v>18</v>
      </c>
      <c r="C26" s="39">
        <f>'上期　2-24頁'!E626</f>
        <v>133.90000000000003</v>
      </c>
      <c r="D26" s="39">
        <f>'上期　2-24頁'!F626</f>
        <v>285.89999999999998</v>
      </c>
      <c r="E26" s="39">
        <f>'上期　2-24頁'!G626</f>
        <v>374.39999999999992</v>
      </c>
      <c r="F26" s="39">
        <f>'上期　2-24頁'!H626</f>
        <v>558.5</v>
      </c>
      <c r="G26" s="39">
        <f>'上期　2-24頁'!I626</f>
        <v>555</v>
      </c>
      <c r="H26" s="39">
        <f>'上期　2-24頁'!J626</f>
        <v>388.79999999999995</v>
      </c>
      <c r="I26" s="39"/>
      <c r="J26" s="39"/>
      <c r="K26" s="39"/>
      <c r="L26" s="39"/>
      <c r="M26" s="39"/>
      <c r="N26" s="39"/>
      <c r="O26" s="39">
        <f t="shared" si="3"/>
        <v>2296.5</v>
      </c>
      <c r="P26" s="39">
        <f>'上期　2-24頁'!R626</f>
        <v>2172.0000000000005</v>
      </c>
      <c r="Q26" s="40">
        <f t="shared" si="2"/>
        <v>105.73204419889501</v>
      </c>
    </row>
    <row r="27" spans="1:17" ht="15.75" customHeight="1" thickBot="1" x14ac:dyDescent="0.2">
      <c r="A27" s="202"/>
      <c r="B27" s="41" t="s">
        <v>19</v>
      </c>
      <c r="C27" s="42">
        <f>'上期　2-24頁'!E627</f>
        <v>167.7</v>
      </c>
      <c r="D27" s="42">
        <f>'上期　2-24頁'!F627</f>
        <v>345.79999999999995</v>
      </c>
      <c r="E27" s="42">
        <f>'上期　2-24頁'!G627</f>
        <v>457.30000000000007</v>
      </c>
      <c r="F27" s="42">
        <f>'上期　2-24頁'!H627</f>
        <v>678.19999999999982</v>
      </c>
      <c r="G27" s="42">
        <f>'上期　2-24頁'!I627</f>
        <v>690.8</v>
      </c>
      <c r="H27" s="42">
        <f>'上期　2-24頁'!J627</f>
        <v>468.4</v>
      </c>
      <c r="I27" s="42"/>
      <c r="J27" s="42"/>
      <c r="K27" s="42"/>
      <c r="L27" s="42"/>
      <c r="M27" s="42"/>
      <c r="N27" s="42"/>
      <c r="O27" s="42">
        <f t="shared" si="3"/>
        <v>2808.2000000000003</v>
      </c>
      <c r="P27" s="42">
        <f>'上期　2-24頁'!R627</f>
        <v>2646.4999999999995</v>
      </c>
      <c r="Q27" s="43">
        <f t="shared" si="2"/>
        <v>106.10995654638205</v>
      </c>
    </row>
    <row r="28" spans="1:17" ht="15.75" customHeight="1" x14ac:dyDescent="0.15">
      <c r="A28" s="200" t="s">
        <v>5</v>
      </c>
      <c r="B28" s="33" t="s">
        <v>14</v>
      </c>
      <c r="C28" s="34">
        <f>'上期　2-24頁'!E907</f>
        <v>339.5</v>
      </c>
      <c r="D28" s="34">
        <f>'上期　2-24頁'!F907</f>
        <v>920.90000000000009</v>
      </c>
      <c r="E28" s="34">
        <f>'上期　2-24頁'!G907</f>
        <v>721</v>
      </c>
      <c r="F28" s="34">
        <f>'上期　2-24頁'!H907</f>
        <v>1215.2999999999997</v>
      </c>
      <c r="G28" s="34">
        <f>'上期　2-24頁'!I907</f>
        <v>1587.4000000000003</v>
      </c>
      <c r="H28" s="34">
        <f>'上期　2-24頁'!J907</f>
        <v>1051.5000000000002</v>
      </c>
      <c r="I28" s="34"/>
      <c r="J28" s="34"/>
      <c r="K28" s="34"/>
      <c r="L28" s="34"/>
      <c r="M28" s="34"/>
      <c r="N28" s="34"/>
      <c r="O28" s="34">
        <f t="shared" si="3"/>
        <v>5835.6</v>
      </c>
      <c r="P28" s="34">
        <f>'上期　2-24頁'!R907</f>
        <v>5474.0000000000009</v>
      </c>
      <c r="Q28" s="37">
        <f t="shared" si="2"/>
        <v>106.60577274388015</v>
      </c>
    </row>
    <row r="29" spans="1:17" ht="15.75" customHeight="1" x14ac:dyDescent="0.15">
      <c r="A29" s="201"/>
      <c r="B29" s="38" t="s">
        <v>15</v>
      </c>
      <c r="C29" s="39">
        <f>'上期　2-24頁'!E908</f>
        <v>119.69999999999997</v>
      </c>
      <c r="D29" s="39">
        <f>'上期　2-24頁'!F908</f>
        <v>315.50000000000006</v>
      </c>
      <c r="E29" s="39">
        <f>'上期　2-24頁'!G908</f>
        <v>326.59999999999997</v>
      </c>
      <c r="F29" s="39">
        <f>'上期　2-24頁'!H908</f>
        <v>559.5</v>
      </c>
      <c r="G29" s="39">
        <f>'上期　2-24頁'!I908</f>
        <v>751.5</v>
      </c>
      <c r="H29" s="39">
        <f>'上期　2-24頁'!J908</f>
        <v>468.99999999999994</v>
      </c>
      <c r="I29" s="39"/>
      <c r="J29" s="39"/>
      <c r="K29" s="39"/>
      <c r="L29" s="39"/>
      <c r="M29" s="39"/>
      <c r="N29" s="39"/>
      <c r="O29" s="39">
        <f t="shared" si="3"/>
        <v>2541.8000000000002</v>
      </c>
      <c r="P29" s="39">
        <f>'上期　2-24頁'!R908</f>
        <v>2315.3000000000002</v>
      </c>
      <c r="Q29" s="40">
        <f t="shared" si="2"/>
        <v>109.78274953569731</v>
      </c>
    </row>
    <row r="30" spans="1:17" ht="15.75" customHeight="1" x14ac:dyDescent="0.15">
      <c r="A30" s="201"/>
      <c r="B30" s="38" t="s">
        <v>16</v>
      </c>
      <c r="C30" s="39">
        <f>'上期　2-24頁'!E909</f>
        <v>219.79999999999995</v>
      </c>
      <c r="D30" s="39">
        <f>'上期　2-24頁'!F909</f>
        <v>605.40000000000009</v>
      </c>
      <c r="E30" s="39">
        <f>'上期　2-24頁'!G909</f>
        <v>394.4</v>
      </c>
      <c r="F30" s="39">
        <f>'上期　2-24頁'!H909</f>
        <v>655.80000000000007</v>
      </c>
      <c r="G30" s="39">
        <f>'上期　2-24頁'!I909</f>
        <v>835.89999999999986</v>
      </c>
      <c r="H30" s="39">
        <f>'上期　2-24頁'!J909</f>
        <v>582.5</v>
      </c>
      <c r="I30" s="39"/>
      <c r="J30" s="39"/>
      <c r="K30" s="39"/>
      <c r="L30" s="39"/>
      <c r="M30" s="39"/>
      <c r="N30" s="39"/>
      <c r="O30" s="39">
        <f t="shared" si="3"/>
        <v>3293.8</v>
      </c>
      <c r="P30" s="39">
        <f>'上期　2-24頁'!R909</f>
        <v>3158.7</v>
      </c>
      <c r="Q30" s="40">
        <f t="shared" si="2"/>
        <v>104.27707601228356</v>
      </c>
    </row>
    <row r="31" spans="1:17" ht="15.75" customHeight="1" x14ac:dyDescent="0.15">
      <c r="A31" s="201"/>
      <c r="B31" s="38" t="s">
        <v>17</v>
      </c>
      <c r="C31" s="39">
        <f>'上期　2-24頁'!E910</f>
        <v>262.5</v>
      </c>
      <c r="D31" s="39">
        <f>'上期　2-24頁'!F910</f>
        <v>782.69999999999993</v>
      </c>
      <c r="E31" s="39">
        <f>'上期　2-24頁'!G910</f>
        <v>567.1</v>
      </c>
      <c r="F31" s="39">
        <f>'上期　2-24頁'!H910</f>
        <v>1008.1</v>
      </c>
      <c r="G31" s="39">
        <f>'上期　2-24頁'!I910</f>
        <v>1340.8999999999999</v>
      </c>
      <c r="H31" s="39">
        <f>'上期　2-24頁'!J910</f>
        <v>868.49999999999989</v>
      </c>
      <c r="I31" s="39"/>
      <c r="J31" s="39"/>
      <c r="K31" s="39"/>
      <c r="L31" s="39"/>
      <c r="M31" s="39"/>
      <c r="N31" s="39"/>
      <c r="O31" s="39">
        <f t="shared" si="3"/>
        <v>4829.7999999999993</v>
      </c>
      <c r="P31" s="39">
        <f>'上期　2-24頁'!R910</f>
        <v>4490.3</v>
      </c>
      <c r="Q31" s="40">
        <f t="shared" si="2"/>
        <v>107.5607420439614</v>
      </c>
    </row>
    <row r="32" spans="1:17" ht="15.75" customHeight="1" x14ac:dyDescent="0.15">
      <c r="A32" s="201"/>
      <c r="B32" s="38" t="s">
        <v>18</v>
      </c>
      <c r="C32" s="39">
        <f>'上期　2-24頁'!E911</f>
        <v>76.999999999999986</v>
      </c>
      <c r="D32" s="39">
        <f>'上期　2-24頁'!F911</f>
        <v>138.19999999999996</v>
      </c>
      <c r="E32" s="39">
        <f>'上期　2-24頁'!G911</f>
        <v>153.90000000000003</v>
      </c>
      <c r="F32" s="39">
        <f>'上期　2-24頁'!H911</f>
        <v>207.20000000000002</v>
      </c>
      <c r="G32" s="39">
        <f>'上期　2-24頁'!I911</f>
        <v>246.50000000000003</v>
      </c>
      <c r="H32" s="39">
        <f>'上期　2-24頁'!J911</f>
        <v>183.00000000000003</v>
      </c>
      <c r="I32" s="39"/>
      <c r="J32" s="39"/>
      <c r="K32" s="39"/>
      <c r="L32" s="39"/>
      <c r="M32" s="39"/>
      <c r="N32" s="39"/>
      <c r="O32" s="39">
        <f t="shared" si="3"/>
        <v>1005.8</v>
      </c>
      <c r="P32" s="39">
        <f>'上期　2-24頁'!R911</f>
        <v>983.69999999999982</v>
      </c>
      <c r="Q32" s="40">
        <f t="shared" si="2"/>
        <v>102.24661990444241</v>
      </c>
    </row>
    <row r="33" spans="1:17" ht="15.75" customHeight="1" thickBot="1" x14ac:dyDescent="0.2">
      <c r="A33" s="202"/>
      <c r="B33" s="41" t="s">
        <v>19</v>
      </c>
      <c r="C33" s="42">
        <f>'上期　2-24頁'!E912</f>
        <v>85.4</v>
      </c>
      <c r="D33" s="42">
        <f>'上期　2-24頁'!F912</f>
        <v>152.69999999999996</v>
      </c>
      <c r="E33" s="42">
        <f>'上期　2-24頁'!G912</f>
        <v>169.40000000000003</v>
      </c>
      <c r="F33" s="42">
        <f>'上期　2-24頁'!H912</f>
        <v>228.4</v>
      </c>
      <c r="G33" s="42">
        <f>'上期　2-24頁'!I912</f>
        <v>274.79999999999995</v>
      </c>
      <c r="H33" s="42">
        <f>'上期　2-24頁'!J912</f>
        <v>201.20000000000002</v>
      </c>
      <c r="I33" s="42"/>
      <c r="J33" s="42"/>
      <c r="K33" s="42"/>
      <c r="L33" s="42"/>
      <c r="M33" s="42"/>
      <c r="N33" s="42"/>
      <c r="O33" s="42">
        <f t="shared" si="3"/>
        <v>1111.8999999999999</v>
      </c>
      <c r="P33" s="42">
        <f>'上期　2-24頁'!R912</f>
        <v>1080.8000000000002</v>
      </c>
      <c r="Q33" s="43">
        <f t="shared" si="2"/>
        <v>102.87749814951886</v>
      </c>
    </row>
    <row r="34" spans="1:17" ht="15.75" customHeight="1" x14ac:dyDescent="0.15">
      <c r="A34" s="200" t="s">
        <v>6</v>
      </c>
      <c r="B34" s="33" t="s">
        <v>14</v>
      </c>
      <c r="C34" s="34">
        <f>'上期　2-24頁'!E1036</f>
        <v>557.80000000000007</v>
      </c>
      <c r="D34" s="34">
        <f>'上期　2-24頁'!F1036</f>
        <v>1041.0000000000002</v>
      </c>
      <c r="E34" s="34">
        <f>'上期　2-24頁'!G1036</f>
        <v>988.89999999999986</v>
      </c>
      <c r="F34" s="34">
        <f>'上期　2-24頁'!H1036</f>
        <v>1432.9999999999995</v>
      </c>
      <c r="G34" s="34">
        <f>'上期　2-24頁'!I1036</f>
        <v>1963.5999999999997</v>
      </c>
      <c r="H34" s="34">
        <f>'上期　2-24頁'!J1036</f>
        <v>1175.7999999999997</v>
      </c>
      <c r="I34" s="34"/>
      <c r="J34" s="34"/>
      <c r="K34" s="34"/>
      <c r="L34" s="34"/>
      <c r="M34" s="34"/>
      <c r="N34" s="34"/>
      <c r="O34" s="34">
        <f t="shared" si="3"/>
        <v>7160.0999999999985</v>
      </c>
      <c r="P34" s="34">
        <f>'上期　2-24頁'!R1036</f>
        <v>6423.6000000000013</v>
      </c>
      <c r="Q34" s="37">
        <f t="shared" si="2"/>
        <v>111.46553334578738</v>
      </c>
    </row>
    <row r="35" spans="1:17" ht="15.75" customHeight="1" x14ac:dyDescent="0.15">
      <c r="A35" s="201"/>
      <c r="B35" s="38" t="s">
        <v>15</v>
      </c>
      <c r="C35" s="39">
        <f>'上期　2-24頁'!E1037</f>
        <v>112.10000000000001</v>
      </c>
      <c r="D35" s="39">
        <f>'上期　2-24頁'!F1037</f>
        <v>195.6</v>
      </c>
      <c r="E35" s="39">
        <f>'上期　2-24頁'!G1037</f>
        <v>219.7</v>
      </c>
      <c r="F35" s="39">
        <f>'上期　2-24頁'!H1037</f>
        <v>339.49999999999994</v>
      </c>
      <c r="G35" s="39">
        <f>'上期　2-24頁'!I1037</f>
        <v>476.10000000000008</v>
      </c>
      <c r="H35" s="39">
        <f>'上期　2-24頁'!J1037</f>
        <v>243.89999999999998</v>
      </c>
      <c r="I35" s="39"/>
      <c r="J35" s="39"/>
      <c r="K35" s="39"/>
      <c r="L35" s="39"/>
      <c r="M35" s="39"/>
      <c r="N35" s="39"/>
      <c r="O35" s="39">
        <f t="shared" si="3"/>
        <v>1586.9</v>
      </c>
      <c r="P35" s="39">
        <f>'上期　2-24頁'!R1037</f>
        <v>1359.5999999999997</v>
      </c>
      <c r="Q35" s="40">
        <f t="shared" si="2"/>
        <v>116.71815239776409</v>
      </c>
    </row>
    <row r="36" spans="1:17" ht="15.75" customHeight="1" x14ac:dyDescent="0.15">
      <c r="A36" s="201"/>
      <c r="B36" s="38" t="s">
        <v>16</v>
      </c>
      <c r="C36" s="39">
        <f>'上期　2-24頁'!E1038</f>
        <v>445.7</v>
      </c>
      <c r="D36" s="39">
        <f>'上期　2-24頁'!F1038</f>
        <v>845.39999999999986</v>
      </c>
      <c r="E36" s="39">
        <f>'上期　2-24頁'!G1038</f>
        <v>769.2</v>
      </c>
      <c r="F36" s="39">
        <f>'上期　2-24頁'!H1038</f>
        <v>1093.5</v>
      </c>
      <c r="G36" s="39">
        <f>'上期　2-24頁'!I1038</f>
        <v>1487.5</v>
      </c>
      <c r="H36" s="39">
        <f>'上期　2-24頁'!J1038</f>
        <v>931.9</v>
      </c>
      <c r="I36" s="39"/>
      <c r="J36" s="39"/>
      <c r="K36" s="39"/>
      <c r="L36" s="39"/>
      <c r="M36" s="39"/>
      <c r="N36" s="39"/>
      <c r="O36" s="39">
        <f t="shared" si="3"/>
        <v>5573.2</v>
      </c>
      <c r="P36" s="39">
        <f>'上期　2-24頁'!R1038</f>
        <v>5063.9999999999991</v>
      </c>
      <c r="Q36" s="40">
        <f t="shared" si="2"/>
        <v>110.05529225908374</v>
      </c>
    </row>
    <row r="37" spans="1:17" ht="15.75" customHeight="1" x14ac:dyDescent="0.15">
      <c r="A37" s="201"/>
      <c r="B37" s="38" t="s">
        <v>17</v>
      </c>
      <c r="C37" s="39">
        <f>'上期　2-24頁'!E1039</f>
        <v>472.09999999999991</v>
      </c>
      <c r="D37" s="39">
        <f>'上期　2-24頁'!F1039</f>
        <v>908.69999999999993</v>
      </c>
      <c r="E37" s="39">
        <f>'上期　2-24頁'!G1039</f>
        <v>850.5</v>
      </c>
      <c r="F37" s="39">
        <f>'上期　2-24頁'!H1039</f>
        <v>1250</v>
      </c>
      <c r="G37" s="39">
        <f>'上期　2-24頁'!I1039</f>
        <v>1758.9999999999998</v>
      </c>
      <c r="H37" s="39">
        <f>'上期　2-24頁'!J1039</f>
        <v>1012.6</v>
      </c>
      <c r="I37" s="39"/>
      <c r="J37" s="39"/>
      <c r="K37" s="39"/>
      <c r="L37" s="39"/>
      <c r="M37" s="39"/>
      <c r="N37" s="39"/>
      <c r="O37" s="39">
        <f t="shared" si="3"/>
        <v>6252.9</v>
      </c>
      <c r="P37" s="39">
        <f>'上期　2-24頁'!R1039</f>
        <v>5471.4000000000005</v>
      </c>
      <c r="Q37" s="40">
        <f t="shared" si="2"/>
        <v>114.28336440399165</v>
      </c>
    </row>
    <row r="38" spans="1:17" ht="15.75" customHeight="1" x14ac:dyDescent="0.15">
      <c r="A38" s="201"/>
      <c r="B38" s="38" t="s">
        <v>18</v>
      </c>
      <c r="C38" s="39">
        <f>'上期　2-24頁'!E1040</f>
        <v>85.699999999999974</v>
      </c>
      <c r="D38" s="39">
        <f>'上期　2-24頁'!F1040</f>
        <v>132.30000000000001</v>
      </c>
      <c r="E38" s="39">
        <f>'上期　2-24頁'!G1040</f>
        <v>138.39999999999995</v>
      </c>
      <c r="F38" s="39">
        <f>'上期　2-24頁'!H1040</f>
        <v>182.99999999999997</v>
      </c>
      <c r="G38" s="39">
        <f>'上期　2-24頁'!I1040</f>
        <v>204.60000000000002</v>
      </c>
      <c r="H38" s="39">
        <f>'上期　2-24頁'!J1040</f>
        <v>163.19999999999999</v>
      </c>
      <c r="I38" s="39"/>
      <c r="J38" s="39"/>
      <c r="K38" s="39"/>
      <c r="L38" s="39"/>
      <c r="M38" s="39"/>
      <c r="N38" s="39"/>
      <c r="O38" s="39">
        <f t="shared" si="3"/>
        <v>907.2</v>
      </c>
      <c r="P38" s="39">
        <f>'上期　2-24頁'!R1040</f>
        <v>952.19999999999993</v>
      </c>
      <c r="Q38" s="40">
        <f t="shared" si="2"/>
        <v>95.274102079395092</v>
      </c>
    </row>
    <row r="39" spans="1:17" ht="15.75" customHeight="1" thickBot="1" x14ac:dyDescent="0.2">
      <c r="A39" s="202"/>
      <c r="B39" s="41" t="s">
        <v>19</v>
      </c>
      <c r="C39" s="42">
        <f>'上期　2-24頁'!E1041</f>
        <v>111.69999999999997</v>
      </c>
      <c r="D39" s="42">
        <f>'上期　2-24頁'!F1041</f>
        <v>157.19999999999996</v>
      </c>
      <c r="E39" s="42">
        <f>'上期　2-24頁'!G1041</f>
        <v>168.8</v>
      </c>
      <c r="F39" s="42">
        <f>'上期　2-24頁'!H1041</f>
        <v>224.29999999999995</v>
      </c>
      <c r="G39" s="42">
        <f>'上期　2-24頁'!I1041</f>
        <v>261.5</v>
      </c>
      <c r="H39" s="42">
        <f>'上期　2-24頁'!J1041</f>
        <v>201.7</v>
      </c>
      <c r="I39" s="42"/>
      <c r="J39" s="42"/>
      <c r="K39" s="42"/>
      <c r="L39" s="42"/>
      <c r="M39" s="42"/>
      <c r="N39" s="42"/>
      <c r="O39" s="42">
        <f t="shared" si="3"/>
        <v>1125.1999999999998</v>
      </c>
      <c r="P39" s="42">
        <f>'上期　2-24頁'!R1041</f>
        <v>1030.4000000000001</v>
      </c>
      <c r="Q39" s="43">
        <f t="shared" si="2"/>
        <v>109.20031055900618</v>
      </c>
    </row>
    <row r="40" spans="1:17" ht="15.75" customHeight="1" x14ac:dyDescent="0.15">
      <c r="A40" s="200" t="s">
        <v>7</v>
      </c>
      <c r="B40" s="33" t="s">
        <v>14</v>
      </c>
      <c r="C40" s="34">
        <f>'上期　2-24頁'!E1168</f>
        <v>584</v>
      </c>
      <c r="D40" s="34">
        <f>'上期　2-24頁'!F1168</f>
        <v>854.3</v>
      </c>
      <c r="E40" s="34">
        <f>'上期　2-24頁'!G1168</f>
        <v>885</v>
      </c>
      <c r="F40" s="34">
        <f>'上期　2-24頁'!H1168</f>
        <v>1204.8000000000002</v>
      </c>
      <c r="G40" s="34">
        <f>'上期　2-24頁'!I1168</f>
        <v>1504.4</v>
      </c>
      <c r="H40" s="34">
        <f>'上期　2-24頁'!J1168</f>
        <v>1455.6</v>
      </c>
      <c r="I40" s="34"/>
      <c r="J40" s="34"/>
      <c r="K40" s="34"/>
      <c r="L40" s="34"/>
      <c r="M40" s="34"/>
      <c r="N40" s="34"/>
      <c r="O40" s="34">
        <f t="shared" si="3"/>
        <v>6488.1</v>
      </c>
      <c r="P40" s="34">
        <f>'上期　2-24頁'!R1168</f>
        <v>5985.9000000000005</v>
      </c>
      <c r="Q40" s="37">
        <f t="shared" si="2"/>
        <v>108.38971583220567</v>
      </c>
    </row>
    <row r="41" spans="1:17" ht="15.75" customHeight="1" x14ac:dyDescent="0.15">
      <c r="A41" s="201"/>
      <c r="B41" s="38" t="s">
        <v>15</v>
      </c>
      <c r="C41" s="39">
        <f>'上期　2-24頁'!E1169</f>
        <v>145.19999999999999</v>
      </c>
      <c r="D41" s="39">
        <f>'上期　2-24頁'!F1169</f>
        <v>237.10000000000002</v>
      </c>
      <c r="E41" s="39">
        <f>'上期　2-24頁'!G1169</f>
        <v>340.39999999999992</v>
      </c>
      <c r="F41" s="39">
        <f>'上期　2-24頁'!H1169</f>
        <v>505.10000000000014</v>
      </c>
      <c r="G41" s="39">
        <f>'上期　2-24頁'!I1169</f>
        <v>629.60000000000014</v>
      </c>
      <c r="H41" s="39">
        <f>'上期　2-24頁'!J1169</f>
        <v>576.70000000000005</v>
      </c>
      <c r="I41" s="39"/>
      <c r="J41" s="39"/>
      <c r="K41" s="39"/>
      <c r="L41" s="39"/>
      <c r="M41" s="39"/>
      <c r="N41" s="39"/>
      <c r="O41" s="39">
        <f t="shared" si="3"/>
        <v>2434.1000000000004</v>
      </c>
      <c r="P41" s="39">
        <f>'上期　2-24頁'!R1169</f>
        <v>2325.6000000000004</v>
      </c>
      <c r="Q41" s="40">
        <f t="shared" si="2"/>
        <v>104.66546267629859</v>
      </c>
    </row>
    <row r="42" spans="1:17" ht="15.75" customHeight="1" x14ac:dyDescent="0.15">
      <c r="A42" s="201"/>
      <c r="B42" s="38" t="s">
        <v>16</v>
      </c>
      <c r="C42" s="39">
        <f>'上期　2-24頁'!E1170</f>
        <v>438.79999999999995</v>
      </c>
      <c r="D42" s="39">
        <f>'上期　2-24頁'!F1170</f>
        <v>617.20000000000005</v>
      </c>
      <c r="E42" s="39">
        <f>'上期　2-24頁'!G1170</f>
        <v>544.59999999999991</v>
      </c>
      <c r="F42" s="39">
        <f>'上期　2-24頁'!H1170</f>
        <v>699.7</v>
      </c>
      <c r="G42" s="39">
        <f>'上期　2-24頁'!I1170</f>
        <v>874.8</v>
      </c>
      <c r="H42" s="39">
        <f>'上期　2-24頁'!J1170</f>
        <v>878.89999999999986</v>
      </c>
      <c r="I42" s="39"/>
      <c r="J42" s="39"/>
      <c r="K42" s="39"/>
      <c r="L42" s="39"/>
      <c r="M42" s="39"/>
      <c r="N42" s="39"/>
      <c r="O42" s="39">
        <f t="shared" si="3"/>
        <v>4054</v>
      </c>
      <c r="P42" s="39">
        <f>'上期　2-24頁'!R1170</f>
        <v>3660.3</v>
      </c>
      <c r="Q42" s="40">
        <f t="shared" si="2"/>
        <v>110.75594896593175</v>
      </c>
    </row>
    <row r="43" spans="1:17" ht="15.75" customHeight="1" x14ac:dyDescent="0.15">
      <c r="A43" s="201"/>
      <c r="B43" s="38" t="s">
        <v>17</v>
      </c>
      <c r="C43" s="39">
        <f>'上期　2-24頁'!E1171</f>
        <v>450.99999999999989</v>
      </c>
      <c r="D43" s="39">
        <f>'上期　2-24頁'!F1171</f>
        <v>718.2</v>
      </c>
      <c r="E43" s="39">
        <f>'上期　2-24頁'!G1171</f>
        <v>730.80000000000007</v>
      </c>
      <c r="F43" s="39">
        <f>'上期　2-24頁'!H1171</f>
        <v>1015.8</v>
      </c>
      <c r="G43" s="39">
        <f>'上期　2-24頁'!I1171</f>
        <v>1279.5</v>
      </c>
      <c r="H43" s="39">
        <f>'上期　2-24頁'!J1171</f>
        <v>1228.5</v>
      </c>
      <c r="I43" s="39"/>
      <c r="J43" s="39"/>
      <c r="K43" s="39"/>
      <c r="L43" s="39"/>
      <c r="M43" s="39"/>
      <c r="N43" s="39"/>
      <c r="O43" s="39">
        <f t="shared" si="3"/>
        <v>5423.8</v>
      </c>
      <c r="P43" s="39">
        <f>'上期　2-24頁'!R1171</f>
        <v>4939.4000000000005</v>
      </c>
      <c r="Q43" s="40">
        <f t="shared" si="2"/>
        <v>109.80685913268817</v>
      </c>
    </row>
    <row r="44" spans="1:17" ht="15.75" customHeight="1" x14ac:dyDescent="0.15">
      <c r="A44" s="201"/>
      <c r="B44" s="38" t="s">
        <v>18</v>
      </c>
      <c r="C44" s="39">
        <f>'上期　2-24頁'!E1172</f>
        <v>133</v>
      </c>
      <c r="D44" s="39">
        <f>'上期　2-24頁'!F1172</f>
        <v>136.10000000000002</v>
      </c>
      <c r="E44" s="39">
        <f>'上期　2-24頁'!G1172</f>
        <v>154.20000000000002</v>
      </c>
      <c r="F44" s="39">
        <f>'上期　2-24頁'!H1172</f>
        <v>189</v>
      </c>
      <c r="G44" s="39">
        <f>'上期　2-24頁'!I1172</f>
        <v>224.90000000000003</v>
      </c>
      <c r="H44" s="39">
        <f>'上期　2-24頁'!J1172</f>
        <v>227.1</v>
      </c>
      <c r="I44" s="39"/>
      <c r="J44" s="39"/>
      <c r="K44" s="39"/>
      <c r="L44" s="39"/>
      <c r="M44" s="39"/>
      <c r="N44" s="39"/>
      <c r="O44" s="39">
        <f t="shared" si="3"/>
        <v>1064.3</v>
      </c>
      <c r="P44" s="39">
        <f>'上期　2-24頁'!R1172</f>
        <v>1046.5</v>
      </c>
      <c r="Q44" s="40">
        <f t="shared" si="2"/>
        <v>101.70090778786431</v>
      </c>
    </row>
    <row r="45" spans="1:17" ht="15.75" customHeight="1" thickBot="1" x14ac:dyDescent="0.2">
      <c r="A45" s="202"/>
      <c r="B45" s="41" t="s">
        <v>19</v>
      </c>
      <c r="C45" s="42">
        <f>'上期　2-24頁'!E1173</f>
        <v>146.50000000000003</v>
      </c>
      <c r="D45" s="42">
        <f>'上期　2-24頁'!F1173</f>
        <v>148.60000000000002</v>
      </c>
      <c r="E45" s="42">
        <f>'上期　2-24頁'!G1173</f>
        <v>168.9</v>
      </c>
      <c r="F45" s="42">
        <f>'上期　2-24頁'!H1173</f>
        <v>210.8</v>
      </c>
      <c r="G45" s="42">
        <f>'上期　2-24頁'!I1173</f>
        <v>250.90000000000003</v>
      </c>
      <c r="H45" s="42">
        <f>'上期　2-24頁'!J1173</f>
        <v>248.1</v>
      </c>
      <c r="I45" s="42"/>
      <c r="J45" s="42"/>
      <c r="K45" s="42"/>
      <c r="L45" s="42"/>
      <c r="M45" s="42"/>
      <c r="N45" s="42"/>
      <c r="O45" s="42">
        <f t="shared" si="3"/>
        <v>1173.8</v>
      </c>
      <c r="P45" s="42">
        <f>'上期　2-24頁'!R1173</f>
        <v>1151.8000000000002</v>
      </c>
      <c r="Q45" s="43">
        <f t="shared" si="2"/>
        <v>101.9100538287897</v>
      </c>
    </row>
    <row r="67" spans="18:18" ht="13.5" customHeight="1" x14ac:dyDescent="0.15">
      <c r="R67" s="24">
        <f>R2</f>
        <v>0</v>
      </c>
    </row>
    <row r="132" spans="18:18" ht="13.5" customHeight="1" x14ac:dyDescent="0.15">
      <c r="R132" s="24">
        <f>R67</f>
        <v>0</v>
      </c>
    </row>
    <row r="194" spans="18:18" ht="7.5" customHeight="1" x14ac:dyDescent="0.15"/>
    <row r="197" spans="18:18" ht="13.5" customHeight="1" x14ac:dyDescent="0.15">
      <c r="R197" s="24">
        <f>R132</f>
        <v>0</v>
      </c>
    </row>
    <row r="259" spans="18:18" ht="6" customHeight="1" x14ac:dyDescent="0.15"/>
    <row r="262" spans="18:18" ht="13.5" customHeight="1" x14ac:dyDescent="0.15">
      <c r="R262" s="24">
        <f>R197</f>
        <v>0</v>
      </c>
    </row>
    <row r="324" spans="18:18" ht="6" customHeight="1" x14ac:dyDescent="0.15"/>
    <row r="327" spans="18:18" ht="13.5" customHeight="1" x14ac:dyDescent="0.15">
      <c r="R327" s="24">
        <f>R262</f>
        <v>0</v>
      </c>
    </row>
    <row r="389" spans="18:18" ht="6" customHeight="1" x14ac:dyDescent="0.15"/>
    <row r="392" spans="18:18" ht="13.5" customHeight="1" x14ac:dyDescent="0.15">
      <c r="R392" s="24">
        <f>R327</f>
        <v>0</v>
      </c>
    </row>
  </sheetData>
  <mergeCells count="7">
    <mergeCell ref="A40:A45"/>
    <mergeCell ref="A4:A9"/>
    <mergeCell ref="A10:A15"/>
    <mergeCell ref="A16:A21"/>
    <mergeCell ref="A22:A27"/>
    <mergeCell ref="A28:A33"/>
    <mergeCell ref="A34:A39"/>
  </mergeCells>
  <phoneticPr fontId="3"/>
  <pageMargins left="0.6692913385826772" right="0.39370078740157483" top="0.62992125984251968" bottom="0.59055118110236227" header="0.51181102362204722" footer="0.35433070866141736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39997558519241921"/>
  </sheetPr>
  <dimension ref="A1:T1269"/>
  <sheetViews>
    <sheetView view="pageBreakPreview" zoomScale="70" zoomScaleNormal="70" zoomScaleSheetLayoutView="70" workbookViewId="0">
      <pane xSplit="4" ySplit="3" topLeftCell="E4" activePane="bottomRight" state="frozen"/>
      <selection activeCell="O28" sqref="O28"/>
      <selection pane="topRight" activeCell="O28" sqref="O28"/>
      <selection pane="bottomLeft" activeCell="O28" sqref="O28"/>
      <selection pane="bottomRight" activeCell="O28" sqref="O28"/>
    </sheetView>
  </sheetViews>
  <sheetFormatPr defaultRowHeight="13.5" customHeight="1" x14ac:dyDescent="0.15"/>
  <cols>
    <col min="1" max="1" width="9" style="48"/>
    <col min="2" max="2" width="9" style="45"/>
    <col min="3" max="3" width="11" style="45" customWidth="1"/>
    <col min="4" max="4" width="11.5" style="45" customWidth="1"/>
    <col min="5" max="18" width="10.125" style="45" customWidth="1"/>
    <col min="19" max="19" width="10.125" style="46" customWidth="1"/>
    <col min="20" max="20" width="9.5" customWidth="1"/>
    <col min="21" max="16384" width="9" style="47"/>
  </cols>
  <sheetData>
    <row r="1" spans="1:19" ht="18.75" customHeight="1" x14ac:dyDescent="0.2">
      <c r="A1" s="44" t="s">
        <v>331</v>
      </c>
    </row>
    <row r="2" spans="1:19" ht="13.5" customHeight="1" thickBot="1" x14ac:dyDescent="0.2">
      <c r="S2" s="49" t="s">
        <v>232</v>
      </c>
    </row>
    <row r="3" spans="1:19" ht="14.25" thickBot="1" x14ac:dyDescent="0.2">
      <c r="A3" s="50" t="s">
        <v>20</v>
      </c>
      <c r="B3" s="50" t="s">
        <v>266</v>
      </c>
      <c r="C3" s="50" t="s">
        <v>21</v>
      </c>
      <c r="D3" s="51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27</v>
      </c>
      <c r="J3" s="52" t="s">
        <v>28</v>
      </c>
      <c r="K3" s="52" t="s">
        <v>29</v>
      </c>
      <c r="L3" s="52" t="s">
        <v>30</v>
      </c>
      <c r="M3" s="52" t="s">
        <v>31</v>
      </c>
      <c r="N3" s="53" t="s">
        <v>11</v>
      </c>
      <c r="O3" s="53" t="s">
        <v>12</v>
      </c>
      <c r="P3" s="52" t="s">
        <v>13</v>
      </c>
      <c r="Q3" s="52" t="s">
        <v>302</v>
      </c>
      <c r="R3" s="53" t="str">
        <f>'上期　1頁'!P3</f>
        <v>28年度上期</v>
      </c>
      <c r="S3" s="54" t="s">
        <v>32</v>
      </c>
    </row>
    <row r="4" spans="1:19" ht="13.5" customHeight="1" x14ac:dyDescent="0.15">
      <c r="A4" s="206" t="s">
        <v>242</v>
      </c>
      <c r="B4" s="211"/>
      <c r="C4" s="207"/>
      <c r="D4" s="55" t="s">
        <v>33</v>
      </c>
      <c r="E4" s="56">
        <f t="shared" ref="E4:R9" si="0">+E10+E490+E622+E907+E1036+E1168</f>
        <v>8332.7000000000007</v>
      </c>
      <c r="F4" s="56">
        <f t="shared" si="0"/>
        <v>14611.999999999998</v>
      </c>
      <c r="G4" s="56">
        <f t="shared" si="0"/>
        <v>13171.499999999998</v>
      </c>
      <c r="H4" s="56">
        <f t="shared" si="0"/>
        <v>19389.7</v>
      </c>
      <c r="I4" s="56">
        <f t="shared" si="0"/>
        <v>22153.7</v>
      </c>
      <c r="J4" s="56">
        <f t="shared" si="0"/>
        <v>15951.099999999999</v>
      </c>
      <c r="K4" s="57">
        <f t="shared" si="0"/>
        <v>0</v>
      </c>
      <c r="L4" s="57">
        <f t="shared" si="0"/>
        <v>0</v>
      </c>
      <c r="M4" s="57">
        <f t="shared" si="0"/>
        <v>0</v>
      </c>
      <c r="N4" s="58">
        <f t="shared" si="0"/>
        <v>0</v>
      </c>
      <c r="O4" s="59">
        <f t="shared" si="0"/>
        <v>0</v>
      </c>
      <c r="P4" s="59">
        <f t="shared" si="0"/>
        <v>0</v>
      </c>
      <c r="Q4" s="56">
        <f t="shared" si="0"/>
        <v>93610.700000000026</v>
      </c>
      <c r="R4" s="56">
        <f t="shared" si="0"/>
        <v>90315.3</v>
      </c>
      <c r="S4" s="3">
        <f t="shared" ref="S4:S57" si="1">IF(Q4=0,"－",Q4/R4*100)</f>
        <v>103.64877268856996</v>
      </c>
    </row>
    <row r="5" spans="1:19" x14ac:dyDescent="0.15">
      <c r="A5" s="208"/>
      <c r="B5" s="212"/>
      <c r="C5" s="209"/>
      <c r="D5" s="60" t="s">
        <v>34</v>
      </c>
      <c r="E5" s="61">
        <f t="shared" si="0"/>
        <v>2242.4</v>
      </c>
      <c r="F5" s="61">
        <f t="shared" si="0"/>
        <v>3792</v>
      </c>
      <c r="G5" s="61">
        <f t="shared" si="0"/>
        <v>4191</v>
      </c>
      <c r="H5" s="61">
        <f t="shared" si="0"/>
        <v>6287.9</v>
      </c>
      <c r="I5" s="61">
        <f t="shared" si="0"/>
        <v>7007.1</v>
      </c>
      <c r="J5" s="61">
        <f t="shared" si="0"/>
        <v>5043.9999999999991</v>
      </c>
      <c r="K5" s="62">
        <f t="shared" si="0"/>
        <v>0</v>
      </c>
      <c r="L5" s="62">
        <f t="shared" si="0"/>
        <v>0</v>
      </c>
      <c r="M5" s="62">
        <f t="shared" si="0"/>
        <v>0</v>
      </c>
      <c r="N5" s="62">
        <f t="shared" si="0"/>
        <v>0</v>
      </c>
      <c r="O5" s="62">
        <f t="shared" si="0"/>
        <v>0</v>
      </c>
      <c r="P5" s="62">
        <f t="shared" si="0"/>
        <v>0</v>
      </c>
      <c r="Q5" s="61">
        <f t="shared" si="0"/>
        <v>28564.400000000001</v>
      </c>
      <c r="R5" s="61">
        <f t="shared" si="0"/>
        <v>27755</v>
      </c>
      <c r="S5" s="5">
        <f t="shared" si="1"/>
        <v>102.91623130967393</v>
      </c>
    </row>
    <row r="6" spans="1:19" x14ac:dyDescent="0.15">
      <c r="A6" s="208"/>
      <c r="B6" s="212"/>
      <c r="C6" s="209"/>
      <c r="D6" s="60" t="s">
        <v>35</v>
      </c>
      <c r="E6" s="61">
        <f t="shared" si="0"/>
        <v>6090.3</v>
      </c>
      <c r="F6" s="61">
        <f t="shared" si="0"/>
        <v>10820</v>
      </c>
      <c r="G6" s="61">
        <f t="shared" si="0"/>
        <v>8980.5</v>
      </c>
      <c r="H6" s="61">
        <f t="shared" si="0"/>
        <v>13101.800000000001</v>
      </c>
      <c r="I6" s="61">
        <f t="shared" si="0"/>
        <v>15146.6</v>
      </c>
      <c r="J6" s="61">
        <f t="shared" si="0"/>
        <v>10907.099999999999</v>
      </c>
      <c r="K6" s="62">
        <f t="shared" si="0"/>
        <v>0</v>
      </c>
      <c r="L6" s="62">
        <f t="shared" si="0"/>
        <v>0</v>
      </c>
      <c r="M6" s="62">
        <f t="shared" si="0"/>
        <v>0</v>
      </c>
      <c r="N6" s="62">
        <f t="shared" si="0"/>
        <v>0</v>
      </c>
      <c r="O6" s="62">
        <f t="shared" si="0"/>
        <v>0</v>
      </c>
      <c r="P6" s="62">
        <f t="shared" si="0"/>
        <v>0</v>
      </c>
      <c r="Q6" s="61">
        <f t="shared" si="0"/>
        <v>65046.3</v>
      </c>
      <c r="R6" s="61">
        <f t="shared" si="0"/>
        <v>62560.3</v>
      </c>
      <c r="S6" s="5">
        <f t="shared" si="1"/>
        <v>103.97376611045664</v>
      </c>
    </row>
    <row r="7" spans="1:19" x14ac:dyDescent="0.15">
      <c r="A7" s="208"/>
      <c r="B7" s="212"/>
      <c r="C7" s="209"/>
      <c r="D7" s="60" t="s">
        <v>36</v>
      </c>
      <c r="E7" s="61">
        <f t="shared" si="0"/>
        <v>6825.4</v>
      </c>
      <c r="F7" s="61">
        <f t="shared" si="0"/>
        <v>12496.200000000003</v>
      </c>
      <c r="G7" s="61">
        <f t="shared" si="0"/>
        <v>10892.9</v>
      </c>
      <c r="H7" s="61">
        <f t="shared" si="0"/>
        <v>16374.9</v>
      </c>
      <c r="I7" s="61">
        <f t="shared" si="0"/>
        <v>18844.899999999998</v>
      </c>
      <c r="J7" s="61">
        <f t="shared" si="0"/>
        <v>13428.900000000001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1">
        <f t="shared" si="0"/>
        <v>78863.199999999997</v>
      </c>
      <c r="R7" s="61">
        <f t="shared" si="0"/>
        <v>75591.199999999983</v>
      </c>
      <c r="S7" s="5">
        <f t="shared" si="1"/>
        <v>104.32854617997864</v>
      </c>
    </row>
    <row r="8" spans="1:19" x14ac:dyDescent="0.15">
      <c r="A8" s="208"/>
      <c r="B8" s="212"/>
      <c r="C8" s="209"/>
      <c r="D8" s="60" t="s">
        <v>37</v>
      </c>
      <c r="E8" s="61">
        <f t="shared" si="0"/>
        <v>1507.3000000000002</v>
      </c>
      <c r="F8" s="61">
        <f t="shared" si="0"/>
        <v>2115.8000000000002</v>
      </c>
      <c r="G8" s="61">
        <f t="shared" si="0"/>
        <v>2278.6</v>
      </c>
      <c r="H8" s="61">
        <f t="shared" si="0"/>
        <v>3014.7999999999997</v>
      </c>
      <c r="I8" s="61">
        <f t="shared" si="0"/>
        <v>3308.8</v>
      </c>
      <c r="J8" s="61">
        <f t="shared" si="0"/>
        <v>2522.1999999999998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2">
        <f t="shared" si="0"/>
        <v>0</v>
      </c>
      <c r="Q8" s="61">
        <f t="shared" si="0"/>
        <v>14747.5</v>
      </c>
      <c r="R8" s="61">
        <f t="shared" si="0"/>
        <v>14724.100000000002</v>
      </c>
      <c r="S8" s="5">
        <f t="shared" si="1"/>
        <v>100.15892312603145</v>
      </c>
    </row>
    <row r="9" spans="1:19" ht="14.25" thickBot="1" x14ac:dyDescent="0.2">
      <c r="A9" s="214"/>
      <c r="B9" s="213"/>
      <c r="C9" s="210"/>
      <c r="D9" s="63" t="s">
        <v>38</v>
      </c>
      <c r="E9" s="64">
        <f t="shared" si="0"/>
        <v>2035.7</v>
      </c>
      <c r="F9" s="64">
        <f t="shared" si="0"/>
        <v>2733.1999999999994</v>
      </c>
      <c r="G9" s="64">
        <f t="shared" si="0"/>
        <v>2971.5000000000005</v>
      </c>
      <c r="H9" s="64">
        <f t="shared" si="0"/>
        <v>3927.2</v>
      </c>
      <c r="I9" s="64">
        <f t="shared" si="0"/>
        <v>4317.9999999999991</v>
      </c>
      <c r="J9" s="64">
        <f t="shared" si="0"/>
        <v>3243.7</v>
      </c>
      <c r="K9" s="65">
        <f t="shared" si="0"/>
        <v>0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65">
        <f t="shared" si="0"/>
        <v>0</v>
      </c>
      <c r="Q9" s="64">
        <f t="shared" si="0"/>
        <v>19229.3</v>
      </c>
      <c r="R9" s="64">
        <f t="shared" si="0"/>
        <v>19501.5</v>
      </c>
      <c r="S9" s="8">
        <f t="shared" si="1"/>
        <v>98.60420993256929</v>
      </c>
    </row>
    <row r="10" spans="1:19" x14ac:dyDescent="0.15">
      <c r="A10" s="206" t="s">
        <v>3</v>
      </c>
      <c r="B10" s="211"/>
      <c r="C10" s="207"/>
      <c r="D10" s="55" t="s">
        <v>33</v>
      </c>
      <c r="E10" s="56">
        <f t="shared" ref="E10:R15" si="2">+E16+E175+E232+E364+E439</f>
        <v>5159.7</v>
      </c>
      <c r="F10" s="56">
        <f t="shared" si="2"/>
        <v>8107.0999999999985</v>
      </c>
      <c r="G10" s="56">
        <f t="shared" si="2"/>
        <v>7121.6999999999989</v>
      </c>
      <c r="H10" s="56">
        <f t="shared" si="2"/>
        <v>9993</v>
      </c>
      <c r="I10" s="56">
        <f t="shared" si="2"/>
        <v>11675.1</v>
      </c>
      <c r="J10" s="56">
        <f t="shared" si="2"/>
        <v>8257.7999999999993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56">
        <f t="shared" si="2"/>
        <v>50314.400000000009</v>
      </c>
      <c r="R10" s="56">
        <f t="shared" si="2"/>
        <v>48229.599999999999</v>
      </c>
      <c r="S10" s="3">
        <f t="shared" si="1"/>
        <v>104.32265662580657</v>
      </c>
    </row>
    <row r="11" spans="1:19" x14ac:dyDescent="0.15">
      <c r="A11" s="208"/>
      <c r="B11" s="212"/>
      <c r="C11" s="209"/>
      <c r="D11" s="60" t="s">
        <v>34</v>
      </c>
      <c r="E11" s="61">
        <f t="shared" si="2"/>
        <v>1239.7</v>
      </c>
      <c r="F11" s="61">
        <f t="shared" si="2"/>
        <v>1774.4</v>
      </c>
      <c r="G11" s="61">
        <f t="shared" si="2"/>
        <v>1860.2000000000003</v>
      </c>
      <c r="H11" s="61">
        <f t="shared" si="2"/>
        <v>2450.1999999999998</v>
      </c>
      <c r="I11" s="61">
        <f t="shared" si="2"/>
        <v>2868.5</v>
      </c>
      <c r="J11" s="61">
        <f t="shared" si="2"/>
        <v>2042.1</v>
      </c>
      <c r="K11" s="67">
        <f t="shared" si="2"/>
        <v>0</v>
      </c>
      <c r="L11" s="67">
        <f t="shared" si="2"/>
        <v>0</v>
      </c>
      <c r="M11" s="67">
        <f t="shared" si="2"/>
        <v>0</v>
      </c>
      <c r="N11" s="67">
        <f t="shared" si="2"/>
        <v>0</v>
      </c>
      <c r="O11" s="67">
        <f t="shared" si="2"/>
        <v>0</v>
      </c>
      <c r="P11" s="67">
        <f t="shared" si="2"/>
        <v>0</v>
      </c>
      <c r="Q11" s="61">
        <f t="shared" si="2"/>
        <v>12235.100000000002</v>
      </c>
      <c r="R11" s="61">
        <f t="shared" si="2"/>
        <v>11733.4</v>
      </c>
      <c r="S11" s="5">
        <f t="shared" si="1"/>
        <v>104.27582797825015</v>
      </c>
    </row>
    <row r="12" spans="1:19" x14ac:dyDescent="0.15">
      <c r="A12" s="208"/>
      <c r="B12" s="212"/>
      <c r="C12" s="209"/>
      <c r="D12" s="60" t="s">
        <v>35</v>
      </c>
      <c r="E12" s="61">
        <f t="shared" si="2"/>
        <v>3919.9999999999995</v>
      </c>
      <c r="F12" s="61">
        <f t="shared" si="2"/>
        <v>6332.7</v>
      </c>
      <c r="G12" s="61">
        <f t="shared" si="2"/>
        <v>5261.5</v>
      </c>
      <c r="H12" s="61">
        <f t="shared" si="2"/>
        <v>7542.8</v>
      </c>
      <c r="I12" s="61">
        <f t="shared" si="2"/>
        <v>8806.6</v>
      </c>
      <c r="J12" s="61">
        <f t="shared" si="2"/>
        <v>6215.7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1">
        <f t="shared" si="2"/>
        <v>38079.300000000003</v>
      </c>
      <c r="R12" s="61">
        <f t="shared" si="2"/>
        <v>36496.200000000004</v>
      </c>
      <c r="S12" s="5">
        <f t="shared" si="1"/>
        <v>104.3377118713729</v>
      </c>
    </row>
    <row r="13" spans="1:19" x14ac:dyDescent="0.15">
      <c r="A13" s="208"/>
      <c r="B13" s="212"/>
      <c r="C13" s="209"/>
      <c r="D13" s="60" t="s">
        <v>36</v>
      </c>
      <c r="E13" s="61">
        <f t="shared" si="2"/>
        <v>4387.7</v>
      </c>
      <c r="F13" s="61">
        <f t="shared" si="2"/>
        <v>7105.9999999999991</v>
      </c>
      <c r="G13" s="61">
        <f t="shared" si="2"/>
        <v>6078.9000000000005</v>
      </c>
      <c r="H13" s="61">
        <f t="shared" si="2"/>
        <v>8626.5</v>
      </c>
      <c r="I13" s="61">
        <f t="shared" si="2"/>
        <v>10130.4</v>
      </c>
      <c r="J13" s="61">
        <f t="shared" si="2"/>
        <v>7082.0000000000009</v>
      </c>
      <c r="K13" s="67">
        <f t="shared" si="2"/>
        <v>0</v>
      </c>
      <c r="L13" s="67">
        <f t="shared" si="2"/>
        <v>0</v>
      </c>
      <c r="M13" s="67">
        <f t="shared" si="2"/>
        <v>0</v>
      </c>
      <c r="N13" s="67">
        <f t="shared" si="2"/>
        <v>0</v>
      </c>
      <c r="O13" s="67">
        <f t="shared" si="2"/>
        <v>0</v>
      </c>
      <c r="P13" s="67">
        <f t="shared" si="2"/>
        <v>0</v>
      </c>
      <c r="Q13" s="61">
        <f t="shared" si="2"/>
        <v>43411.5</v>
      </c>
      <c r="R13" s="61">
        <f t="shared" si="2"/>
        <v>41213.799999999996</v>
      </c>
      <c r="S13" s="5">
        <f t="shared" si="1"/>
        <v>105.33243719336728</v>
      </c>
    </row>
    <row r="14" spans="1:19" x14ac:dyDescent="0.15">
      <c r="A14" s="208"/>
      <c r="B14" s="212"/>
      <c r="C14" s="209"/>
      <c r="D14" s="60" t="s">
        <v>37</v>
      </c>
      <c r="E14" s="61">
        <f t="shared" si="2"/>
        <v>772</v>
      </c>
      <c r="F14" s="61">
        <f t="shared" si="2"/>
        <v>1001.1000000000001</v>
      </c>
      <c r="G14" s="61">
        <f t="shared" si="2"/>
        <v>1042.8000000000002</v>
      </c>
      <c r="H14" s="61">
        <f t="shared" si="2"/>
        <v>1366.5</v>
      </c>
      <c r="I14" s="61">
        <f t="shared" si="2"/>
        <v>1544.7000000000003</v>
      </c>
      <c r="J14" s="61">
        <f t="shared" si="2"/>
        <v>1175.8000000000002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1">
        <f t="shared" si="2"/>
        <v>6902.9000000000005</v>
      </c>
      <c r="R14" s="61">
        <f t="shared" si="2"/>
        <v>7015.7999999999993</v>
      </c>
      <c r="S14" s="5">
        <f t="shared" si="1"/>
        <v>98.39077510761426</v>
      </c>
    </row>
    <row r="15" spans="1:19" ht="14.25" thickBot="1" x14ac:dyDescent="0.2">
      <c r="A15" s="208"/>
      <c r="B15" s="213"/>
      <c r="C15" s="210"/>
      <c r="D15" s="63" t="s">
        <v>38</v>
      </c>
      <c r="E15" s="64">
        <f t="shared" si="2"/>
        <v>1166.3</v>
      </c>
      <c r="F15" s="64">
        <f t="shared" si="2"/>
        <v>1438.8000000000002</v>
      </c>
      <c r="G15" s="64">
        <f t="shared" si="2"/>
        <v>1505.2</v>
      </c>
      <c r="H15" s="64">
        <f t="shared" si="2"/>
        <v>1967.3999999999999</v>
      </c>
      <c r="I15" s="64">
        <f t="shared" si="2"/>
        <v>2199.1999999999994</v>
      </c>
      <c r="J15" s="64">
        <f t="shared" si="2"/>
        <v>1653.8000000000004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4">
        <f t="shared" si="2"/>
        <v>9930.6999999999989</v>
      </c>
      <c r="R15" s="64">
        <f t="shared" si="2"/>
        <v>10526.5</v>
      </c>
      <c r="S15" s="8">
        <f t="shared" si="1"/>
        <v>94.339999050016615</v>
      </c>
    </row>
    <row r="16" spans="1:19" x14ac:dyDescent="0.15">
      <c r="A16" s="69"/>
      <c r="B16" s="206" t="s">
        <v>243</v>
      </c>
      <c r="C16" s="207"/>
      <c r="D16" s="55" t="s">
        <v>33</v>
      </c>
      <c r="E16" s="2">
        <f t="shared" ref="E16:R21" si="3">+E22+E28+E34+E40+E46+E52+E61+E67+E73+E79+E85+E91+E97+E103+E109+E118+E124+E130+E136+E142+E148+E154+E160+E166</f>
        <v>713.80000000000007</v>
      </c>
      <c r="F16" s="2">
        <f t="shared" si="3"/>
        <v>1424.2999999999997</v>
      </c>
      <c r="G16" s="2">
        <f t="shared" si="3"/>
        <v>1054.3</v>
      </c>
      <c r="H16" s="2">
        <f t="shared" si="3"/>
        <v>1686.9</v>
      </c>
      <c r="I16" s="2">
        <f t="shared" si="3"/>
        <v>2039.4</v>
      </c>
      <c r="J16" s="2">
        <f t="shared" si="3"/>
        <v>1331.3000000000002</v>
      </c>
      <c r="K16" s="70">
        <f t="shared" si="3"/>
        <v>0</v>
      </c>
      <c r="L16" s="70">
        <f t="shared" si="3"/>
        <v>0</v>
      </c>
      <c r="M16" s="70">
        <f t="shared" si="3"/>
        <v>0</v>
      </c>
      <c r="N16" s="70">
        <f t="shared" si="3"/>
        <v>0</v>
      </c>
      <c r="O16" s="70">
        <f t="shared" si="3"/>
        <v>0</v>
      </c>
      <c r="P16" s="70">
        <f t="shared" si="3"/>
        <v>0</v>
      </c>
      <c r="Q16" s="2">
        <f t="shared" si="3"/>
        <v>8250</v>
      </c>
      <c r="R16" s="2">
        <f t="shared" si="3"/>
        <v>7737.9000000000005</v>
      </c>
      <c r="S16" s="3">
        <f t="shared" si="1"/>
        <v>106.61807467142248</v>
      </c>
    </row>
    <row r="17" spans="1:19" x14ac:dyDescent="0.15">
      <c r="A17" s="69"/>
      <c r="B17" s="208"/>
      <c r="C17" s="209"/>
      <c r="D17" s="60" t="s">
        <v>34</v>
      </c>
      <c r="E17" s="4">
        <f t="shared" si="3"/>
        <v>40.300000000000004</v>
      </c>
      <c r="F17" s="4">
        <f t="shared" si="3"/>
        <v>87.399999999999991</v>
      </c>
      <c r="G17" s="4">
        <f t="shared" si="3"/>
        <v>85.09999999999998</v>
      </c>
      <c r="H17" s="4">
        <f t="shared" si="3"/>
        <v>165.1</v>
      </c>
      <c r="I17" s="4">
        <f t="shared" si="3"/>
        <v>261.40000000000003</v>
      </c>
      <c r="J17" s="4">
        <f t="shared" si="3"/>
        <v>85.299999999999969</v>
      </c>
      <c r="K17" s="71">
        <f t="shared" si="3"/>
        <v>0</v>
      </c>
      <c r="L17" s="71">
        <f t="shared" si="3"/>
        <v>0</v>
      </c>
      <c r="M17" s="71">
        <f t="shared" si="3"/>
        <v>0</v>
      </c>
      <c r="N17" s="71">
        <f t="shared" si="3"/>
        <v>0</v>
      </c>
      <c r="O17" s="71">
        <f t="shared" si="3"/>
        <v>0</v>
      </c>
      <c r="P17" s="71">
        <f t="shared" si="3"/>
        <v>0</v>
      </c>
      <c r="Q17" s="4">
        <f t="shared" si="3"/>
        <v>724.6</v>
      </c>
      <c r="R17" s="4">
        <f t="shared" si="3"/>
        <v>514.79999999999995</v>
      </c>
      <c r="S17" s="5">
        <f t="shared" si="1"/>
        <v>140.75369075369076</v>
      </c>
    </row>
    <row r="18" spans="1:19" x14ac:dyDescent="0.15">
      <c r="A18" s="69"/>
      <c r="B18" s="208"/>
      <c r="C18" s="209"/>
      <c r="D18" s="60" t="s">
        <v>35</v>
      </c>
      <c r="E18" s="4">
        <f t="shared" si="3"/>
        <v>673.5</v>
      </c>
      <c r="F18" s="4">
        <f t="shared" si="3"/>
        <v>1336.8999999999999</v>
      </c>
      <c r="G18" s="4">
        <f t="shared" si="3"/>
        <v>969.19999999999993</v>
      </c>
      <c r="H18" s="4">
        <f t="shared" si="3"/>
        <v>1521.7999999999995</v>
      </c>
      <c r="I18" s="4">
        <f t="shared" si="3"/>
        <v>1778.0000000000002</v>
      </c>
      <c r="J18" s="4">
        <f t="shared" si="3"/>
        <v>1245.9999999999998</v>
      </c>
      <c r="K18" s="71">
        <f t="shared" si="3"/>
        <v>0</v>
      </c>
      <c r="L18" s="71">
        <f t="shared" si="3"/>
        <v>0</v>
      </c>
      <c r="M18" s="71">
        <f t="shared" si="3"/>
        <v>0</v>
      </c>
      <c r="N18" s="71">
        <f t="shared" si="3"/>
        <v>0</v>
      </c>
      <c r="O18" s="71">
        <f t="shared" si="3"/>
        <v>0</v>
      </c>
      <c r="P18" s="71">
        <f t="shared" si="3"/>
        <v>0</v>
      </c>
      <c r="Q18" s="4">
        <f t="shared" si="3"/>
        <v>7525.4</v>
      </c>
      <c r="R18" s="4">
        <f t="shared" si="3"/>
        <v>7223.1</v>
      </c>
      <c r="S18" s="5">
        <f t="shared" si="1"/>
        <v>104.1851836469106</v>
      </c>
    </row>
    <row r="19" spans="1:19" x14ac:dyDescent="0.15">
      <c r="A19" s="69"/>
      <c r="B19" s="208"/>
      <c r="C19" s="209"/>
      <c r="D19" s="60" t="s">
        <v>36</v>
      </c>
      <c r="E19" s="4">
        <f t="shared" si="3"/>
        <v>692.70000000000016</v>
      </c>
      <c r="F19" s="4">
        <f t="shared" si="3"/>
        <v>1388.7999999999993</v>
      </c>
      <c r="G19" s="4">
        <f t="shared" si="3"/>
        <v>1013.5</v>
      </c>
      <c r="H19" s="4">
        <f t="shared" si="3"/>
        <v>1621.7000000000005</v>
      </c>
      <c r="I19" s="4">
        <f t="shared" si="3"/>
        <v>1960.1000000000001</v>
      </c>
      <c r="J19" s="4">
        <f t="shared" si="3"/>
        <v>1281.4000000000001</v>
      </c>
      <c r="K19" s="71">
        <f t="shared" si="3"/>
        <v>0</v>
      </c>
      <c r="L19" s="71">
        <f t="shared" si="3"/>
        <v>0</v>
      </c>
      <c r="M19" s="71">
        <f t="shared" si="3"/>
        <v>0</v>
      </c>
      <c r="N19" s="71">
        <f t="shared" si="3"/>
        <v>0</v>
      </c>
      <c r="O19" s="71">
        <f t="shared" si="3"/>
        <v>0</v>
      </c>
      <c r="P19" s="71">
        <f t="shared" si="3"/>
        <v>0</v>
      </c>
      <c r="Q19" s="4">
        <f t="shared" si="3"/>
        <v>7958.2</v>
      </c>
      <c r="R19" s="4">
        <f t="shared" si="3"/>
        <v>7425.2000000000016</v>
      </c>
      <c r="S19" s="5">
        <f t="shared" si="1"/>
        <v>107.17825782470503</v>
      </c>
    </row>
    <row r="20" spans="1:19" x14ac:dyDescent="0.15">
      <c r="A20" s="69"/>
      <c r="B20" s="208"/>
      <c r="C20" s="209"/>
      <c r="D20" s="60" t="s">
        <v>37</v>
      </c>
      <c r="E20" s="4">
        <f t="shared" si="3"/>
        <v>21.099999999999998</v>
      </c>
      <c r="F20" s="4">
        <f t="shared" si="3"/>
        <v>35.5</v>
      </c>
      <c r="G20" s="4">
        <f t="shared" si="3"/>
        <v>40.800000000000011</v>
      </c>
      <c r="H20" s="4">
        <f t="shared" si="3"/>
        <v>65.2</v>
      </c>
      <c r="I20" s="4">
        <f t="shared" si="3"/>
        <v>79.300000000000011</v>
      </c>
      <c r="J20" s="4">
        <f t="shared" si="3"/>
        <v>49.9</v>
      </c>
      <c r="K20" s="71">
        <f t="shared" si="3"/>
        <v>0</v>
      </c>
      <c r="L20" s="71">
        <f t="shared" si="3"/>
        <v>0</v>
      </c>
      <c r="M20" s="71">
        <f t="shared" si="3"/>
        <v>0</v>
      </c>
      <c r="N20" s="71">
        <f t="shared" si="3"/>
        <v>0</v>
      </c>
      <c r="O20" s="71">
        <f t="shared" si="3"/>
        <v>0</v>
      </c>
      <c r="P20" s="71">
        <f t="shared" si="3"/>
        <v>0</v>
      </c>
      <c r="Q20" s="4">
        <f t="shared" si="3"/>
        <v>291.8</v>
      </c>
      <c r="R20" s="4">
        <f t="shared" si="3"/>
        <v>312.7</v>
      </c>
      <c r="S20" s="5">
        <f t="shared" si="1"/>
        <v>93.316277582347311</v>
      </c>
    </row>
    <row r="21" spans="1:19" ht="14.25" thickBot="1" x14ac:dyDescent="0.2">
      <c r="A21" s="69"/>
      <c r="B21" s="208"/>
      <c r="C21" s="210"/>
      <c r="D21" s="63" t="s">
        <v>38</v>
      </c>
      <c r="E21" s="7">
        <f t="shared" si="3"/>
        <v>22.7</v>
      </c>
      <c r="F21" s="7">
        <f t="shared" si="3"/>
        <v>39.100000000000009</v>
      </c>
      <c r="G21" s="7">
        <f t="shared" si="3"/>
        <v>44.800000000000018</v>
      </c>
      <c r="H21" s="7">
        <f t="shared" si="3"/>
        <v>71.300000000000026</v>
      </c>
      <c r="I21" s="7">
        <f t="shared" si="3"/>
        <v>88.300000000000011</v>
      </c>
      <c r="J21" s="7">
        <f t="shared" si="3"/>
        <v>58.500000000000007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2">
        <f t="shared" si="3"/>
        <v>0</v>
      </c>
      <c r="O21" s="72">
        <f t="shared" si="3"/>
        <v>0</v>
      </c>
      <c r="P21" s="72">
        <f t="shared" si="3"/>
        <v>0</v>
      </c>
      <c r="Q21" s="7">
        <f t="shared" si="3"/>
        <v>324.7</v>
      </c>
      <c r="R21" s="7">
        <f t="shared" si="3"/>
        <v>345.59999999999997</v>
      </c>
      <c r="S21" s="8">
        <f t="shared" si="1"/>
        <v>93.952546296296305</v>
      </c>
    </row>
    <row r="22" spans="1:19" ht="13.5" customHeight="1" x14ac:dyDescent="0.15">
      <c r="A22" s="69"/>
      <c r="B22" s="69"/>
      <c r="C22" s="203" t="s">
        <v>79</v>
      </c>
      <c r="D22" s="55" t="s">
        <v>33</v>
      </c>
      <c r="E22" s="2">
        <v>17.600000000000001</v>
      </c>
      <c r="F22" s="2">
        <v>49.3</v>
      </c>
      <c r="G22" s="2">
        <v>49</v>
      </c>
      <c r="H22" s="2">
        <v>61.3</v>
      </c>
      <c r="I22" s="2">
        <v>64.2</v>
      </c>
      <c r="J22" s="2">
        <v>40.799999999999997</v>
      </c>
      <c r="K22" s="70"/>
      <c r="L22" s="70"/>
      <c r="M22" s="70"/>
      <c r="N22" s="70"/>
      <c r="O22" s="70"/>
      <c r="P22" s="70"/>
      <c r="Q22" s="2">
        <f t="shared" ref="Q22:Q57" si="4">SUM(E22:P22)</f>
        <v>282.2</v>
      </c>
      <c r="R22" s="2">
        <v>250.9</v>
      </c>
      <c r="S22" s="3">
        <f t="shared" si="1"/>
        <v>112.4750896771622</v>
      </c>
    </row>
    <row r="23" spans="1:19" x14ac:dyDescent="0.15">
      <c r="A23" s="69"/>
      <c r="B23" s="48"/>
      <c r="C23" s="204"/>
      <c r="D23" s="60" t="s">
        <v>34</v>
      </c>
      <c r="E23" s="4">
        <v>1</v>
      </c>
      <c r="F23" s="4">
        <v>3.1</v>
      </c>
      <c r="G23" s="4">
        <v>3</v>
      </c>
      <c r="H23" s="4">
        <v>3.9</v>
      </c>
      <c r="I23" s="4">
        <v>4.0999999999999996</v>
      </c>
      <c r="J23" s="4">
        <v>2.7</v>
      </c>
      <c r="K23" s="71"/>
      <c r="L23" s="71"/>
      <c r="M23" s="71"/>
      <c r="N23" s="71"/>
      <c r="O23" s="71"/>
      <c r="P23" s="71"/>
      <c r="Q23" s="4">
        <f t="shared" si="4"/>
        <v>17.8</v>
      </c>
      <c r="R23" s="4">
        <v>16</v>
      </c>
      <c r="S23" s="5">
        <f t="shared" si="1"/>
        <v>111.25</v>
      </c>
    </row>
    <row r="24" spans="1:19" x14ac:dyDescent="0.15">
      <c r="A24" s="69"/>
      <c r="B24" s="48"/>
      <c r="C24" s="204"/>
      <c r="D24" s="60" t="s">
        <v>35</v>
      </c>
      <c r="E24" s="4">
        <f>+E22-E23</f>
        <v>16.600000000000001</v>
      </c>
      <c r="F24" s="4">
        <f t="shared" ref="F24:Q24" si="5">+F22-F23</f>
        <v>46.199999999999996</v>
      </c>
      <c r="G24" s="4">
        <f t="shared" si="5"/>
        <v>46</v>
      </c>
      <c r="H24" s="4">
        <f t="shared" si="5"/>
        <v>57.4</v>
      </c>
      <c r="I24" s="4">
        <f t="shared" si="5"/>
        <v>60.1</v>
      </c>
      <c r="J24" s="4">
        <f t="shared" si="5"/>
        <v>38.099999999999994</v>
      </c>
      <c r="K24" s="71">
        <f t="shared" si="5"/>
        <v>0</v>
      </c>
      <c r="L24" s="71">
        <f t="shared" si="5"/>
        <v>0</v>
      </c>
      <c r="M24" s="71">
        <f t="shared" si="5"/>
        <v>0</v>
      </c>
      <c r="N24" s="71">
        <f t="shared" si="5"/>
        <v>0</v>
      </c>
      <c r="O24" s="71">
        <f t="shared" si="5"/>
        <v>0</v>
      </c>
      <c r="P24" s="71">
        <f t="shared" si="5"/>
        <v>0</v>
      </c>
      <c r="Q24" s="4">
        <f t="shared" si="5"/>
        <v>264.39999999999998</v>
      </c>
      <c r="R24" s="4">
        <v>234.9</v>
      </c>
      <c r="S24" s="5">
        <f t="shared" si="1"/>
        <v>112.55853554704127</v>
      </c>
    </row>
    <row r="25" spans="1:19" x14ac:dyDescent="0.15">
      <c r="A25" s="69"/>
      <c r="B25" s="48"/>
      <c r="C25" s="204"/>
      <c r="D25" s="60" t="s">
        <v>36</v>
      </c>
      <c r="E25" s="4">
        <f>+E22-E26</f>
        <v>16.3</v>
      </c>
      <c r="F25" s="4">
        <f t="shared" ref="F25:Q25" si="6">+F22-F26</f>
        <v>44.4</v>
      </c>
      <c r="G25" s="4">
        <f t="shared" si="6"/>
        <v>42.4</v>
      </c>
      <c r="H25" s="4">
        <f t="shared" si="6"/>
        <v>51.5</v>
      </c>
      <c r="I25" s="4">
        <f t="shared" si="6"/>
        <v>52.5</v>
      </c>
      <c r="J25" s="4">
        <f t="shared" si="6"/>
        <v>34</v>
      </c>
      <c r="K25" s="71">
        <f t="shared" si="6"/>
        <v>0</v>
      </c>
      <c r="L25" s="71">
        <f t="shared" si="6"/>
        <v>0</v>
      </c>
      <c r="M25" s="71">
        <f t="shared" si="6"/>
        <v>0</v>
      </c>
      <c r="N25" s="71">
        <f t="shared" si="6"/>
        <v>0</v>
      </c>
      <c r="O25" s="71">
        <f t="shared" si="6"/>
        <v>0</v>
      </c>
      <c r="P25" s="71">
        <f t="shared" si="6"/>
        <v>0</v>
      </c>
      <c r="Q25" s="4">
        <f t="shared" si="6"/>
        <v>241.1</v>
      </c>
      <c r="R25" s="4">
        <v>205.00000000000003</v>
      </c>
      <c r="S25" s="5">
        <f t="shared" si="1"/>
        <v>117.60975609756095</v>
      </c>
    </row>
    <row r="26" spans="1:19" x14ac:dyDescent="0.15">
      <c r="A26" s="69"/>
      <c r="B26" s="48"/>
      <c r="C26" s="204"/>
      <c r="D26" s="60" t="s">
        <v>37</v>
      </c>
      <c r="E26" s="4">
        <v>1.3</v>
      </c>
      <c r="F26" s="4">
        <v>4.9000000000000004</v>
      </c>
      <c r="G26" s="4">
        <v>6.6</v>
      </c>
      <c r="H26" s="4">
        <v>9.8000000000000007</v>
      </c>
      <c r="I26" s="4">
        <v>11.7</v>
      </c>
      <c r="J26" s="4">
        <v>6.8</v>
      </c>
      <c r="K26" s="71"/>
      <c r="L26" s="71"/>
      <c r="M26" s="71"/>
      <c r="N26" s="71"/>
      <c r="O26" s="71"/>
      <c r="P26" s="71"/>
      <c r="Q26" s="4">
        <f t="shared" si="4"/>
        <v>41.099999999999994</v>
      </c>
      <c r="R26" s="4">
        <v>45.9</v>
      </c>
      <c r="S26" s="5">
        <f t="shared" si="1"/>
        <v>89.542483660130713</v>
      </c>
    </row>
    <row r="27" spans="1:19" ht="14.25" thickBot="1" x14ac:dyDescent="0.2">
      <c r="A27" s="69"/>
      <c r="B27" s="48"/>
      <c r="C27" s="205"/>
      <c r="D27" s="63" t="s">
        <v>38</v>
      </c>
      <c r="E27" s="7">
        <v>1.4</v>
      </c>
      <c r="F27" s="7">
        <v>5.6</v>
      </c>
      <c r="G27" s="7">
        <v>7.1</v>
      </c>
      <c r="H27" s="7">
        <v>10.5</v>
      </c>
      <c r="I27" s="7">
        <v>12.6</v>
      </c>
      <c r="J27" s="7">
        <v>7.5</v>
      </c>
      <c r="K27" s="72"/>
      <c r="L27" s="72"/>
      <c r="M27" s="72"/>
      <c r="N27" s="72"/>
      <c r="O27" s="72"/>
      <c r="P27" s="72"/>
      <c r="Q27" s="7">
        <f t="shared" si="4"/>
        <v>44.7</v>
      </c>
      <c r="R27" s="7">
        <v>49.599999999999994</v>
      </c>
      <c r="S27" s="8">
        <f t="shared" si="1"/>
        <v>90.120967741935502</v>
      </c>
    </row>
    <row r="28" spans="1:19" ht="13.5" customHeight="1" x14ac:dyDescent="0.15">
      <c r="A28" s="69"/>
      <c r="B28" s="48"/>
      <c r="C28" s="203" t="s">
        <v>213</v>
      </c>
      <c r="D28" s="55" t="s">
        <v>33</v>
      </c>
      <c r="E28" s="2">
        <v>43.4</v>
      </c>
      <c r="F28" s="2">
        <v>155.4</v>
      </c>
      <c r="G28" s="2">
        <v>85.7</v>
      </c>
      <c r="H28" s="2">
        <v>217.1</v>
      </c>
      <c r="I28" s="2">
        <v>192.6</v>
      </c>
      <c r="J28" s="2">
        <v>143.80000000000001</v>
      </c>
      <c r="K28" s="70"/>
      <c r="L28" s="70"/>
      <c r="M28" s="70"/>
      <c r="N28" s="70"/>
      <c r="O28" s="70"/>
      <c r="P28" s="70"/>
      <c r="Q28" s="2">
        <f t="shared" si="4"/>
        <v>838</v>
      </c>
      <c r="R28" s="2">
        <v>896.60000000000014</v>
      </c>
      <c r="S28" s="3">
        <f t="shared" si="1"/>
        <v>93.46419808164174</v>
      </c>
    </row>
    <row r="29" spans="1:19" x14ac:dyDescent="0.15">
      <c r="A29" s="69"/>
      <c r="B29" s="48"/>
      <c r="C29" s="204"/>
      <c r="D29" s="60" t="s">
        <v>34</v>
      </c>
      <c r="E29" s="4">
        <v>2.2000000000000002</v>
      </c>
      <c r="F29" s="4">
        <v>6.9</v>
      </c>
      <c r="G29" s="4">
        <v>3.5</v>
      </c>
      <c r="H29" s="4">
        <v>8.4</v>
      </c>
      <c r="I29" s="4">
        <v>7.8</v>
      </c>
      <c r="J29" s="4">
        <v>5.8</v>
      </c>
      <c r="K29" s="71"/>
      <c r="L29" s="71"/>
      <c r="M29" s="71"/>
      <c r="N29" s="71"/>
      <c r="O29" s="71"/>
      <c r="P29" s="71"/>
      <c r="Q29" s="4">
        <f t="shared" si="4"/>
        <v>34.6</v>
      </c>
      <c r="R29" s="4">
        <v>38.299999999999997</v>
      </c>
      <c r="S29" s="5">
        <f t="shared" si="1"/>
        <v>90.339425587467375</v>
      </c>
    </row>
    <row r="30" spans="1:19" x14ac:dyDescent="0.15">
      <c r="A30" s="69"/>
      <c r="B30" s="48"/>
      <c r="C30" s="204"/>
      <c r="D30" s="60" t="s">
        <v>35</v>
      </c>
      <c r="E30" s="4">
        <f t="shared" ref="E30:Q30" si="7">+E28-E29</f>
        <v>41.199999999999996</v>
      </c>
      <c r="F30" s="4">
        <f t="shared" si="7"/>
        <v>148.5</v>
      </c>
      <c r="G30" s="4">
        <f t="shared" si="7"/>
        <v>82.2</v>
      </c>
      <c r="H30" s="4">
        <f t="shared" si="7"/>
        <v>208.7</v>
      </c>
      <c r="I30" s="4">
        <f t="shared" si="7"/>
        <v>184.79999999999998</v>
      </c>
      <c r="J30" s="4">
        <f t="shared" si="7"/>
        <v>138</v>
      </c>
      <c r="K30" s="71">
        <f t="shared" si="7"/>
        <v>0</v>
      </c>
      <c r="L30" s="71">
        <f t="shared" si="7"/>
        <v>0</v>
      </c>
      <c r="M30" s="71">
        <f t="shared" si="7"/>
        <v>0</v>
      </c>
      <c r="N30" s="71">
        <f t="shared" si="7"/>
        <v>0</v>
      </c>
      <c r="O30" s="71">
        <f t="shared" si="7"/>
        <v>0</v>
      </c>
      <c r="P30" s="71">
        <f t="shared" si="7"/>
        <v>0</v>
      </c>
      <c r="Q30" s="4">
        <f t="shared" si="7"/>
        <v>803.4</v>
      </c>
      <c r="R30" s="4">
        <v>858.30000000000007</v>
      </c>
      <c r="S30" s="5">
        <f t="shared" si="1"/>
        <v>93.603635092624955</v>
      </c>
    </row>
    <row r="31" spans="1:19" x14ac:dyDescent="0.15">
      <c r="A31" s="69"/>
      <c r="B31" s="48"/>
      <c r="C31" s="204"/>
      <c r="D31" s="60" t="s">
        <v>36</v>
      </c>
      <c r="E31" s="4">
        <f t="shared" ref="E31:Q31" si="8">+E28-E32</f>
        <v>39.5</v>
      </c>
      <c r="F31" s="4">
        <f t="shared" si="8"/>
        <v>150.70000000000002</v>
      </c>
      <c r="G31" s="4">
        <f t="shared" si="8"/>
        <v>80.400000000000006</v>
      </c>
      <c r="H31" s="4">
        <f t="shared" si="8"/>
        <v>211.29999999999998</v>
      </c>
      <c r="I31" s="4">
        <f t="shared" si="8"/>
        <v>186.5</v>
      </c>
      <c r="J31" s="4">
        <f t="shared" si="8"/>
        <v>138</v>
      </c>
      <c r="K31" s="71">
        <f t="shared" si="8"/>
        <v>0</v>
      </c>
      <c r="L31" s="71">
        <f t="shared" si="8"/>
        <v>0</v>
      </c>
      <c r="M31" s="71">
        <f t="shared" si="8"/>
        <v>0</v>
      </c>
      <c r="N31" s="71">
        <f t="shared" si="8"/>
        <v>0</v>
      </c>
      <c r="O31" s="71">
        <f t="shared" si="8"/>
        <v>0</v>
      </c>
      <c r="P31" s="71">
        <f t="shared" si="8"/>
        <v>0</v>
      </c>
      <c r="Q31" s="4">
        <f t="shared" si="8"/>
        <v>806.4</v>
      </c>
      <c r="R31" s="4">
        <v>862</v>
      </c>
      <c r="S31" s="5">
        <f t="shared" si="1"/>
        <v>93.549883990719252</v>
      </c>
    </row>
    <row r="32" spans="1:19" x14ac:dyDescent="0.15">
      <c r="A32" s="69"/>
      <c r="B32" s="48"/>
      <c r="C32" s="204"/>
      <c r="D32" s="60" t="s">
        <v>37</v>
      </c>
      <c r="E32" s="4">
        <v>3.9</v>
      </c>
      <c r="F32" s="4">
        <v>4.7</v>
      </c>
      <c r="G32" s="4">
        <v>5.3</v>
      </c>
      <c r="H32" s="4">
        <v>5.8</v>
      </c>
      <c r="I32" s="4">
        <v>6.1</v>
      </c>
      <c r="J32" s="4">
        <v>5.8</v>
      </c>
      <c r="K32" s="71"/>
      <c r="L32" s="71"/>
      <c r="M32" s="71"/>
      <c r="N32" s="71"/>
      <c r="O32" s="71"/>
      <c r="P32" s="71"/>
      <c r="Q32" s="4">
        <f t="shared" si="4"/>
        <v>31.599999999999998</v>
      </c>
      <c r="R32" s="4">
        <v>34.6</v>
      </c>
      <c r="S32" s="5">
        <f t="shared" si="1"/>
        <v>91.329479768786115</v>
      </c>
    </row>
    <row r="33" spans="1:19" ht="14.25" thickBot="1" x14ac:dyDescent="0.2">
      <c r="A33" s="69"/>
      <c r="B33" s="48"/>
      <c r="C33" s="205"/>
      <c r="D33" s="63" t="s">
        <v>38</v>
      </c>
      <c r="E33" s="7">
        <v>4.5999999999999996</v>
      </c>
      <c r="F33" s="7">
        <v>5.5</v>
      </c>
      <c r="G33" s="7">
        <v>6.4</v>
      </c>
      <c r="H33" s="7">
        <v>6.9</v>
      </c>
      <c r="I33" s="7">
        <v>7.3</v>
      </c>
      <c r="J33" s="7">
        <v>6.8</v>
      </c>
      <c r="K33" s="72"/>
      <c r="L33" s="72"/>
      <c r="M33" s="72"/>
      <c r="N33" s="72"/>
      <c r="O33" s="72"/>
      <c r="P33" s="72"/>
      <c r="Q33" s="7">
        <f t="shared" si="4"/>
        <v>37.5</v>
      </c>
      <c r="R33" s="7">
        <v>41.5</v>
      </c>
      <c r="S33" s="8">
        <f t="shared" si="1"/>
        <v>90.361445783132538</v>
      </c>
    </row>
    <row r="34" spans="1:19" ht="13.5" customHeight="1" x14ac:dyDescent="0.15">
      <c r="A34" s="69"/>
      <c r="B34" s="48"/>
      <c r="C34" s="203" t="s">
        <v>80</v>
      </c>
      <c r="D34" s="55" t="s">
        <v>33</v>
      </c>
      <c r="E34" s="2">
        <v>23.2</v>
      </c>
      <c r="F34" s="2">
        <v>48.4</v>
      </c>
      <c r="G34" s="2">
        <v>25.4</v>
      </c>
      <c r="H34" s="2">
        <v>29.3</v>
      </c>
      <c r="I34" s="2">
        <v>35.1</v>
      </c>
      <c r="J34" s="2">
        <v>30.6</v>
      </c>
      <c r="K34" s="70"/>
      <c r="L34" s="70"/>
      <c r="M34" s="70"/>
      <c r="N34" s="70"/>
      <c r="O34" s="70"/>
      <c r="P34" s="70"/>
      <c r="Q34" s="2">
        <f t="shared" si="4"/>
        <v>192</v>
      </c>
      <c r="R34" s="2">
        <v>184.6</v>
      </c>
      <c r="S34" s="3">
        <f t="shared" si="1"/>
        <v>104.00866738894908</v>
      </c>
    </row>
    <row r="35" spans="1:19" x14ac:dyDescent="0.15">
      <c r="A35" s="69"/>
      <c r="B35" s="48"/>
      <c r="C35" s="204"/>
      <c r="D35" s="60" t="s">
        <v>34</v>
      </c>
      <c r="E35" s="4">
        <v>0.2</v>
      </c>
      <c r="F35" s="4">
        <v>0.4</v>
      </c>
      <c r="G35" s="4">
        <v>0.6</v>
      </c>
      <c r="H35" s="4">
        <v>1</v>
      </c>
      <c r="I35" s="4">
        <v>0.8</v>
      </c>
      <c r="J35" s="4">
        <v>0.5</v>
      </c>
      <c r="K35" s="71"/>
      <c r="L35" s="71"/>
      <c r="M35" s="71"/>
      <c r="N35" s="71"/>
      <c r="O35" s="71"/>
      <c r="P35" s="71"/>
      <c r="Q35" s="4">
        <f t="shared" si="4"/>
        <v>3.5</v>
      </c>
      <c r="R35" s="4">
        <v>18.400000000000002</v>
      </c>
      <c r="S35" s="5">
        <f t="shared" si="1"/>
        <v>19.021739130434781</v>
      </c>
    </row>
    <row r="36" spans="1:19" x14ac:dyDescent="0.15">
      <c r="A36" s="69"/>
      <c r="B36" s="48"/>
      <c r="C36" s="204"/>
      <c r="D36" s="60" t="s">
        <v>35</v>
      </c>
      <c r="E36" s="4">
        <f t="shared" ref="E36:Q36" si="9">+E34-E35</f>
        <v>23</v>
      </c>
      <c r="F36" s="4">
        <f t="shared" si="9"/>
        <v>48</v>
      </c>
      <c r="G36" s="4">
        <f t="shared" si="9"/>
        <v>24.799999999999997</v>
      </c>
      <c r="H36" s="4">
        <f t="shared" si="9"/>
        <v>28.3</v>
      </c>
      <c r="I36" s="4">
        <f t="shared" si="9"/>
        <v>34.300000000000004</v>
      </c>
      <c r="J36" s="4">
        <f t="shared" si="9"/>
        <v>30.1</v>
      </c>
      <c r="K36" s="71">
        <f t="shared" si="9"/>
        <v>0</v>
      </c>
      <c r="L36" s="71">
        <f t="shared" si="9"/>
        <v>0</v>
      </c>
      <c r="M36" s="71">
        <f t="shared" si="9"/>
        <v>0</v>
      </c>
      <c r="N36" s="71">
        <f t="shared" si="9"/>
        <v>0</v>
      </c>
      <c r="O36" s="71">
        <f t="shared" si="9"/>
        <v>0</v>
      </c>
      <c r="P36" s="71">
        <f t="shared" si="9"/>
        <v>0</v>
      </c>
      <c r="Q36" s="4">
        <f t="shared" si="9"/>
        <v>188.5</v>
      </c>
      <c r="R36" s="4">
        <v>166.2</v>
      </c>
      <c r="S36" s="5">
        <f t="shared" si="1"/>
        <v>113.41756919374248</v>
      </c>
    </row>
    <row r="37" spans="1:19" x14ac:dyDescent="0.15">
      <c r="A37" s="69"/>
      <c r="B37" s="48"/>
      <c r="C37" s="204"/>
      <c r="D37" s="60" t="s">
        <v>36</v>
      </c>
      <c r="E37" s="4">
        <f t="shared" ref="E37:Q37" si="10">+E34-E38</f>
        <v>21.8</v>
      </c>
      <c r="F37" s="4">
        <f t="shared" si="10"/>
        <v>46.3</v>
      </c>
      <c r="G37" s="4">
        <f t="shared" si="10"/>
        <v>22.7</v>
      </c>
      <c r="H37" s="4">
        <f t="shared" si="10"/>
        <v>26.2</v>
      </c>
      <c r="I37" s="4">
        <f t="shared" si="10"/>
        <v>32</v>
      </c>
      <c r="J37" s="4">
        <f t="shared" si="10"/>
        <v>27.8</v>
      </c>
      <c r="K37" s="71">
        <f t="shared" si="10"/>
        <v>0</v>
      </c>
      <c r="L37" s="71">
        <f t="shared" si="10"/>
        <v>0</v>
      </c>
      <c r="M37" s="71">
        <f t="shared" si="10"/>
        <v>0</v>
      </c>
      <c r="N37" s="71">
        <f t="shared" si="10"/>
        <v>0</v>
      </c>
      <c r="O37" s="71">
        <f t="shared" si="10"/>
        <v>0</v>
      </c>
      <c r="P37" s="71">
        <f t="shared" si="10"/>
        <v>0</v>
      </c>
      <c r="Q37" s="4">
        <f t="shared" si="10"/>
        <v>176.8</v>
      </c>
      <c r="R37" s="4">
        <v>171.4</v>
      </c>
      <c r="S37" s="5">
        <f t="shared" si="1"/>
        <v>103.15052508751459</v>
      </c>
    </row>
    <row r="38" spans="1:19" x14ac:dyDescent="0.15">
      <c r="A38" s="69"/>
      <c r="B38" s="48"/>
      <c r="C38" s="204"/>
      <c r="D38" s="60" t="s">
        <v>37</v>
      </c>
      <c r="E38" s="4">
        <v>1.4</v>
      </c>
      <c r="F38" s="4">
        <v>2.1</v>
      </c>
      <c r="G38" s="4">
        <v>2.7</v>
      </c>
      <c r="H38" s="4">
        <v>3.1</v>
      </c>
      <c r="I38" s="4">
        <v>3.1</v>
      </c>
      <c r="J38" s="4">
        <v>2.8</v>
      </c>
      <c r="K38" s="71"/>
      <c r="L38" s="71"/>
      <c r="M38" s="71"/>
      <c r="N38" s="71"/>
      <c r="O38" s="71"/>
      <c r="P38" s="71"/>
      <c r="Q38" s="4">
        <f t="shared" si="4"/>
        <v>15.2</v>
      </c>
      <c r="R38" s="4">
        <v>13.2</v>
      </c>
      <c r="S38" s="5">
        <f t="shared" si="1"/>
        <v>115.15151515151516</v>
      </c>
    </row>
    <row r="39" spans="1:19" ht="14.25" thickBot="1" x14ac:dyDescent="0.2">
      <c r="A39" s="69"/>
      <c r="B39" s="48"/>
      <c r="C39" s="205"/>
      <c r="D39" s="63" t="s">
        <v>38</v>
      </c>
      <c r="E39" s="7">
        <v>1.7</v>
      </c>
      <c r="F39" s="7">
        <v>2.5</v>
      </c>
      <c r="G39" s="7">
        <v>3.6</v>
      </c>
      <c r="H39" s="7">
        <v>4.5</v>
      </c>
      <c r="I39" s="7">
        <v>5</v>
      </c>
      <c r="J39" s="7">
        <v>5.2</v>
      </c>
      <c r="K39" s="72"/>
      <c r="L39" s="72"/>
      <c r="M39" s="72"/>
      <c r="N39" s="72"/>
      <c r="O39" s="72"/>
      <c r="P39" s="72"/>
      <c r="Q39" s="7">
        <f t="shared" si="4"/>
        <v>22.5</v>
      </c>
      <c r="R39" s="7">
        <v>13.2</v>
      </c>
      <c r="S39" s="8">
        <f t="shared" si="1"/>
        <v>170.45454545454547</v>
      </c>
    </row>
    <row r="40" spans="1:19" ht="13.5" customHeight="1" x14ac:dyDescent="0.15">
      <c r="A40" s="69"/>
      <c r="B40" s="48"/>
      <c r="C40" s="203" t="s">
        <v>81</v>
      </c>
      <c r="D40" s="55" t="s">
        <v>33</v>
      </c>
      <c r="E40" s="2">
        <v>44.8</v>
      </c>
      <c r="F40" s="2">
        <v>104.8</v>
      </c>
      <c r="G40" s="2">
        <v>79.7</v>
      </c>
      <c r="H40" s="2">
        <v>142.9</v>
      </c>
      <c r="I40" s="2">
        <v>134.5</v>
      </c>
      <c r="J40" s="2">
        <v>93</v>
      </c>
      <c r="K40" s="70"/>
      <c r="L40" s="70"/>
      <c r="M40" s="70"/>
      <c r="N40" s="70"/>
      <c r="O40" s="70"/>
      <c r="P40" s="70"/>
      <c r="Q40" s="2">
        <f t="shared" si="4"/>
        <v>599.70000000000005</v>
      </c>
      <c r="R40" s="2">
        <v>609.80000000000007</v>
      </c>
      <c r="S40" s="3">
        <f t="shared" si="1"/>
        <v>98.34371925221383</v>
      </c>
    </row>
    <row r="41" spans="1:19" x14ac:dyDescent="0.15">
      <c r="A41" s="69"/>
      <c r="B41" s="48"/>
      <c r="C41" s="204"/>
      <c r="D41" s="60" t="s">
        <v>34</v>
      </c>
      <c r="E41" s="4">
        <v>0.4</v>
      </c>
      <c r="F41" s="4">
        <v>0.8</v>
      </c>
      <c r="G41" s="4">
        <v>1.1000000000000001</v>
      </c>
      <c r="H41" s="4">
        <v>9.8000000000000007</v>
      </c>
      <c r="I41" s="4">
        <v>5.0999999999999996</v>
      </c>
      <c r="J41" s="4">
        <v>0.9</v>
      </c>
      <c r="K41" s="71"/>
      <c r="L41" s="71"/>
      <c r="M41" s="71"/>
      <c r="N41" s="71"/>
      <c r="O41" s="71"/>
      <c r="P41" s="71"/>
      <c r="Q41" s="4">
        <f t="shared" si="4"/>
        <v>18.100000000000001</v>
      </c>
      <c r="R41" s="4">
        <v>17.7</v>
      </c>
      <c r="S41" s="5">
        <f t="shared" si="1"/>
        <v>102.25988700564972</v>
      </c>
    </row>
    <row r="42" spans="1:19" x14ac:dyDescent="0.15">
      <c r="A42" s="69"/>
      <c r="B42" s="48"/>
      <c r="C42" s="204"/>
      <c r="D42" s="60" t="s">
        <v>35</v>
      </c>
      <c r="E42" s="4">
        <f t="shared" ref="E42:Q42" si="11">+E40-E41</f>
        <v>44.4</v>
      </c>
      <c r="F42" s="4">
        <f t="shared" si="11"/>
        <v>104</v>
      </c>
      <c r="G42" s="4">
        <f t="shared" si="11"/>
        <v>78.600000000000009</v>
      </c>
      <c r="H42" s="4">
        <f t="shared" si="11"/>
        <v>133.1</v>
      </c>
      <c r="I42" s="4">
        <f t="shared" si="11"/>
        <v>129.4</v>
      </c>
      <c r="J42" s="4">
        <f t="shared" si="11"/>
        <v>92.1</v>
      </c>
      <c r="K42" s="71">
        <f t="shared" si="11"/>
        <v>0</v>
      </c>
      <c r="L42" s="71">
        <f t="shared" si="11"/>
        <v>0</v>
      </c>
      <c r="M42" s="71">
        <f t="shared" si="11"/>
        <v>0</v>
      </c>
      <c r="N42" s="71">
        <f t="shared" si="11"/>
        <v>0</v>
      </c>
      <c r="O42" s="71">
        <f t="shared" si="11"/>
        <v>0</v>
      </c>
      <c r="P42" s="71">
        <f t="shared" si="11"/>
        <v>0</v>
      </c>
      <c r="Q42" s="4">
        <f t="shared" si="11"/>
        <v>581.6</v>
      </c>
      <c r="R42" s="4">
        <v>592.1</v>
      </c>
      <c r="S42" s="5">
        <f t="shared" si="1"/>
        <v>98.226650903563581</v>
      </c>
    </row>
    <row r="43" spans="1:19" x14ac:dyDescent="0.15">
      <c r="A43" s="69"/>
      <c r="B43" s="48"/>
      <c r="C43" s="204"/>
      <c r="D43" s="60" t="s">
        <v>36</v>
      </c>
      <c r="E43" s="4">
        <f t="shared" ref="E43:Q43" si="12">+E40-E44</f>
        <v>43.3</v>
      </c>
      <c r="F43" s="4">
        <f t="shared" si="12"/>
        <v>101.89999999999999</v>
      </c>
      <c r="G43" s="4">
        <f t="shared" si="12"/>
        <v>76.600000000000009</v>
      </c>
      <c r="H43" s="4">
        <f t="shared" si="12"/>
        <v>136.9</v>
      </c>
      <c r="I43" s="4">
        <f t="shared" si="12"/>
        <v>127.3</v>
      </c>
      <c r="J43" s="4">
        <f t="shared" si="12"/>
        <v>89.6</v>
      </c>
      <c r="K43" s="71">
        <f t="shared" si="12"/>
        <v>0</v>
      </c>
      <c r="L43" s="71">
        <f t="shared" si="12"/>
        <v>0</v>
      </c>
      <c r="M43" s="71">
        <f t="shared" si="12"/>
        <v>0</v>
      </c>
      <c r="N43" s="71">
        <f t="shared" si="12"/>
        <v>0</v>
      </c>
      <c r="O43" s="71">
        <f t="shared" si="12"/>
        <v>0</v>
      </c>
      <c r="P43" s="71">
        <f t="shared" si="12"/>
        <v>0</v>
      </c>
      <c r="Q43" s="4">
        <f t="shared" si="12"/>
        <v>575.6</v>
      </c>
      <c r="R43" s="4">
        <v>588.20000000000005</v>
      </c>
      <c r="S43" s="5">
        <f t="shared" si="1"/>
        <v>97.857871472288338</v>
      </c>
    </row>
    <row r="44" spans="1:19" x14ac:dyDescent="0.15">
      <c r="A44" s="69"/>
      <c r="B44" s="48"/>
      <c r="C44" s="204"/>
      <c r="D44" s="60" t="s">
        <v>37</v>
      </c>
      <c r="E44" s="4">
        <v>1.5</v>
      </c>
      <c r="F44" s="4">
        <v>2.9</v>
      </c>
      <c r="G44" s="4">
        <v>3.1</v>
      </c>
      <c r="H44" s="4">
        <v>6</v>
      </c>
      <c r="I44" s="4">
        <v>7.2</v>
      </c>
      <c r="J44" s="4">
        <v>3.4</v>
      </c>
      <c r="K44" s="71"/>
      <c r="L44" s="71"/>
      <c r="M44" s="71"/>
      <c r="N44" s="71"/>
      <c r="O44" s="71"/>
      <c r="P44" s="71"/>
      <c r="Q44" s="4">
        <f t="shared" si="4"/>
        <v>24.099999999999998</v>
      </c>
      <c r="R44" s="4">
        <v>21.599999999999998</v>
      </c>
      <c r="S44" s="5">
        <f t="shared" si="1"/>
        <v>111.57407407407408</v>
      </c>
    </row>
    <row r="45" spans="1:19" ht="14.25" thickBot="1" x14ac:dyDescent="0.2">
      <c r="A45" s="69"/>
      <c r="B45" s="48"/>
      <c r="C45" s="205"/>
      <c r="D45" s="63" t="s">
        <v>38</v>
      </c>
      <c r="E45" s="7">
        <v>1.5</v>
      </c>
      <c r="F45" s="7">
        <v>3</v>
      </c>
      <c r="G45" s="7">
        <v>3.2</v>
      </c>
      <c r="H45" s="7">
        <v>6.3</v>
      </c>
      <c r="I45" s="7">
        <v>7.7</v>
      </c>
      <c r="J45" s="7">
        <v>3.6</v>
      </c>
      <c r="K45" s="72"/>
      <c r="L45" s="72"/>
      <c r="M45" s="72"/>
      <c r="N45" s="72"/>
      <c r="O45" s="72"/>
      <c r="P45" s="72"/>
      <c r="Q45" s="7">
        <f t="shared" si="4"/>
        <v>25.3</v>
      </c>
      <c r="R45" s="7">
        <v>22.099999999999998</v>
      </c>
      <c r="S45" s="8">
        <f t="shared" si="1"/>
        <v>114.47963800904979</v>
      </c>
    </row>
    <row r="46" spans="1:19" ht="13.5" customHeight="1" x14ac:dyDescent="0.15">
      <c r="A46" s="69"/>
      <c r="B46" s="48"/>
      <c r="C46" s="203" t="s">
        <v>82</v>
      </c>
      <c r="D46" s="55" t="s">
        <v>33</v>
      </c>
      <c r="E46" s="2">
        <v>22.4</v>
      </c>
      <c r="F46" s="2">
        <v>15.9</v>
      </c>
      <c r="G46" s="2">
        <v>14.3</v>
      </c>
      <c r="H46" s="2">
        <v>57.7</v>
      </c>
      <c r="I46" s="2">
        <v>38.299999999999997</v>
      </c>
      <c r="J46" s="2">
        <v>18.2</v>
      </c>
      <c r="K46" s="70"/>
      <c r="L46" s="70"/>
      <c r="M46" s="70"/>
      <c r="N46" s="70"/>
      <c r="O46" s="70"/>
      <c r="P46" s="70"/>
      <c r="Q46" s="2">
        <f t="shared" si="4"/>
        <v>166.79999999999998</v>
      </c>
      <c r="R46" s="2">
        <v>155.60000000000002</v>
      </c>
      <c r="S46" s="3">
        <f t="shared" si="1"/>
        <v>107.19794344473006</v>
      </c>
    </row>
    <row r="47" spans="1:19" x14ac:dyDescent="0.15">
      <c r="A47" s="69"/>
      <c r="B47" s="48"/>
      <c r="C47" s="204"/>
      <c r="D47" s="60" t="s">
        <v>34</v>
      </c>
      <c r="E47" s="4">
        <v>0</v>
      </c>
      <c r="F47" s="4">
        <v>0</v>
      </c>
      <c r="G47" s="4">
        <v>0</v>
      </c>
      <c r="H47" s="4">
        <v>0.1</v>
      </c>
      <c r="I47" s="4">
        <v>0.1</v>
      </c>
      <c r="J47" s="4">
        <v>0</v>
      </c>
      <c r="K47" s="71"/>
      <c r="L47" s="71"/>
      <c r="M47" s="71"/>
      <c r="N47" s="71"/>
      <c r="O47" s="71"/>
      <c r="P47" s="71"/>
      <c r="Q47" s="4">
        <f t="shared" si="4"/>
        <v>0.2</v>
      </c>
      <c r="R47" s="4">
        <v>0.2</v>
      </c>
      <c r="S47" s="5">
        <f t="shared" si="1"/>
        <v>100</v>
      </c>
    </row>
    <row r="48" spans="1:19" x14ac:dyDescent="0.15">
      <c r="A48" s="69"/>
      <c r="B48" s="48"/>
      <c r="C48" s="204"/>
      <c r="D48" s="60" t="s">
        <v>35</v>
      </c>
      <c r="E48" s="4">
        <f t="shared" ref="E48:Q48" si="13">+E46-E47</f>
        <v>22.4</v>
      </c>
      <c r="F48" s="4">
        <f t="shared" si="13"/>
        <v>15.9</v>
      </c>
      <c r="G48" s="4">
        <f t="shared" si="13"/>
        <v>14.3</v>
      </c>
      <c r="H48" s="4">
        <f t="shared" si="13"/>
        <v>57.6</v>
      </c>
      <c r="I48" s="4">
        <f t="shared" si="13"/>
        <v>38.199999999999996</v>
      </c>
      <c r="J48" s="4">
        <f t="shared" si="13"/>
        <v>18.2</v>
      </c>
      <c r="K48" s="71">
        <f t="shared" si="13"/>
        <v>0</v>
      </c>
      <c r="L48" s="71">
        <f t="shared" si="13"/>
        <v>0</v>
      </c>
      <c r="M48" s="71">
        <f t="shared" si="13"/>
        <v>0</v>
      </c>
      <c r="N48" s="71">
        <f t="shared" si="13"/>
        <v>0</v>
      </c>
      <c r="O48" s="71">
        <f t="shared" si="13"/>
        <v>0</v>
      </c>
      <c r="P48" s="71">
        <f t="shared" si="13"/>
        <v>0</v>
      </c>
      <c r="Q48" s="4">
        <f t="shared" si="13"/>
        <v>166.6</v>
      </c>
      <c r="R48" s="4">
        <v>155.40000000000003</v>
      </c>
      <c r="S48" s="5">
        <f t="shared" si="1"/>
        <v>107.20720720720718</v>
      </c>
    </row>
    <row r="49" spans="1:19" x14ac:dyDescent="0.15">
      <c r="A49" s="69"/>
      <c r="B49" s="48"/>
      <c r="C49" s="204"/>
      <c r="D49" s="60" t="s">
        <v>36</v>
      </c>
      <c r="E49" s="4">
        <f t="shared" ref="E49:Q49" si="14">+E46-E50</f>
        <v>21.7</v>
      </c>
      <c r="F49" s="4">
        <f t="shared" si="14"/>
        <v>15.1</v>
      </c>
      <c r="G49" s="4">
        <f t="shared" si="14"/>
        <v>13.700000000000001</v>
      </c>
      <c r="H49" s="4">
        <f t="shared" si="14"/>
        <v>55</v>
      </c>
      <c r="I49" s="4">
        <f t="shared" si="14"/>
        <v>33.099999999999994</v>
      </c>
      <c r="J49" s="4">
        <f t="shared" si="14"/>
        <v>16.599999999999998</v>
      </c>
      <c r="K49" s="71">
        <f t="shared" si="14"/>
        <v>0</v>
      </c>
      <c r="L49" s="71">
        <f t="shared" si="14"/>
        <v>0</v>
      </c>
      <c r="M49" s="71">
        <f t="shared" si="14"/>
        <v>0</v>
      </c>
      <c r="N49" s="71">
        <f t="shared" si="14"/>
        <v>0</v>
      </c>
      <c r="O49" s="71">
        <f t="shared" si="14"/>
        <v>0</v>
      </c>
      <c r="P49" s="71">
        <f t="shared" si="14"/>
        <v>0</v>
      </c>
      <c r="Q49" s="4">
        <f t="shared" si="14"/>
        <v>155.19999999999999</v>
      </c>
      <c r="R49" s="4">
        <v>145.20000000000002</v>
      </c>
      <c r="S49" s="5">
        <f t="shared" si="1"/>
        <v>106.88705234159777</v>
      </c>
    </row>
    <row r="50" spans="1:19" x14ac:dyDescent="0.15">
      <c r="A50" s="69"/>
      <c r="B50" s="48"/>
      <c r="C50" s="204"/>
      <c r="D50" s="60" t="s">
        <v>37</v>
      </c>
      <c r="E50" s="4">
        <v>0.7</v>
      </c>
      <c r="F50" s="4">
        <v>0.8</v>
      </c>
      <c r="G50" s="4">
        <v>0.6</v>
      </c>
      <c r="H50" s="4">
        <v>2.7</v>
      </c>
      <c r="I50" s="4">
        <v>5.2</v>
      </c>
      <c r="J50" s="4">
        <v>1.6</v>
      </c>
      <c r="K50" s="71"/>
      <c r="L50" s="71"/>
      <c r="M50" s="71"/>
      <c r="N50" s="71"/>
      <c r="O50" s="71"/>
      <c r="P50" s="71"/>
      <c r="Q50" s="4">
        <f t="shared" si="4"/>
        <v>11.6</v>
      </c>
      <c r="R50" s="4">
        <v>10.399999999999999</v>
      </c>
      <c r="S50" s="5">
        <f t="shared" si="1"/>
        <v>111.53846153846155</v>
      </c>
    </row>
    <row r="51" spans="1:19" ht="14.25" thickBot="1" x14ac:dyDescent="0.2">
      <c r="A51" s="69"/>
      <c r="B51" s="48"/>
      <c r="C51" s="205"/>
      <c r="D51" s="63" t="s">
        <v>38</v>
      </c>
      <c r="E51" s="7">
        <v>0.7</v>
      </c>
      <c r="F51" s="7">
        <v>0.8</v>
      </c>
      <c r="G51" s="7">
        <v>0.6</v>
      </c>
      <c r="H51" s="7">
        <v>2.7</v>
      </c>
      <c r="I51" s="7">
        <v>5.2</v>
      </c>
      <c r="J51" s="7">
        <v>1.6</v>
      </c>
      <c r="K51" s="72"/>
      <c r="L51" s="72"/>
      <c r="M51" s="72"/>
      <c r="N51" s="72"/>
      <c r="O51" s="72"/>
      <c r="P51" s="72"/>
      <c r="Q51" s="7">
        <f t="shared" si="4"/>
        <v>11.6</v>
      </c>
      <c r="R51" s="7">
        <v>10.399999999999999</v>
      </c>
      <c r="S51" s="8">
        <f t="shared" si="1"/>
        <v>111.53846153846155</v>
      </c>
    </row>
    <row r="52" spans="1:19" ht="13.5" customHeight="1" x14ac:dyDescent="0.15">
      <c r="A52" s="69"/>
      <c r="B52" s="48"/>
      <c r="C52" s="203" t="s">
        <v>83</v>
      </c>
      <c r="D52" s="55" t="s">
        <v>33</v>
      </c>
      <c r="E52" s="2">
        <v>79.900000000000006</v>
      </c>
      <c r="F52" s="2">
        <v>172.3</v>
      </c>
      <c r="G52" s="2">
        <v>116.1</v>
      </c>
      <c r="H52" s="2">
        <v>148.69999999999999</v>
      </c>
      <c r="I52" s="2">
        <v>201</v>
      </c>
      <c r="J52" s="2">
        <v>126.5</v>
      </c>
      <c r="K52" s="70"/>
      <c r="L52" s="70"/>
      <c r="M52" s="70"/>
      <c r="N52" s="70"/>
      <c r="O52" s="70"/>
      <c r="P52" s="70"/>
      <c r="Q52" s="2">
        <f t="shared" si="4"/>
        <v>844.5</v>
      </c>
      <c r="R52" s="2">
        <v>674.9</v>
      </c>
      <c r="S52" s="3">
        <f t="shared" si="1"/>
        <v>125.12964883686473</v>
      </c>
    </row>
    <row r="53" spans="1:19" x14ac:dyDescent="0.15">
      <c r="A53" s="69"/>
      <c r="B53" s="48"/>
      <c r="C53" s="204"/>
      <c r="D53" s="60" t="s">
        <v>34</v>
      </c>
      <c r="E53" s="4">
        <v>5.6</v>
      </c>
      <c r="F53" s="4">
        <v>12.1</v>
      </c>
      <c r="G53" s="4">
        <v>8.1</v>
      </c>
      <c r="H53" s="4">
        <v>10.4</v>
      </c>
      <c r="I53" s="4">
        <v>14.1</v>
      </c>
      <c r="J53" s="4">
        <v>8.9</v>
      </c>
      <c r="K53" s="71"/>
      <c r="L53" s="71"/>
      <c r="M53" s="71"/>
      <c r="N53" s="71"/>
      <c r="O53" s="71"/>
      <c r="P53" s="71"/>
      <c r="Q53" s="4">
        <f t="shared" si="4"/>
        <v>59.199999999999996</v>
      </c>
      <c r="R53" s="4">
        <v>47.3</v>
      </c>
      <c r="S53" s="5">
        <f t="shared" si="1"/>
        <v>125.15856236786469</v>
      </c>
    </row>
    <row r="54" spans="1:19" x14ac:dyDescent="0.15">
      <c r="A54" s="69"/>
      <c r="B54" s="48"/>
      <c r="C54" s="204"/>
      <c r="D54" s="60" t="s">
        <v>35</v>
      </c>
      <c r="E54" s="4">
        <f t="shared" ref="E54:Q54" si="15">+E52-E53</f>
        <v>74.300000000000011</v>
      </c>
      <c r="F54" s="4">
        <f t="shared" si="15"/>
        <v>160.20000000000002</v>
      </c>
      <c r="G54" s="4">
        <f t="shared" si="15"/>
        <v>108</v>
      </c>
      <c r="H54" s="4">
        <f t="shared" si="15"/>
        <v>138.29999999999998</v>
      </c>
      <c r="I54" s="4">
        <f t="shared" si="15"/>
        <v>186.9</v>
      </c>
      <c r="J54" s="4">
        <f t="shared" si="15"/>
        <v>117.6</v>
      </c>
      <c r="K54" s="71">
        <f t="shared" si="15"/>
        <v>0</v>
      </c>
      <c r="L54" s="71">
        <f t="shared" si="15"/>
        <v>0</v>
      </c>
      <c r="M54" s="71">
        <f t="shared" si="15"/>
        <v>0</v>
      </c>
      <c r="N54" s="71">
        <f t="shared" si="15"/>
        <v>0</v>
      </c>
      <c r="O54" s="71">
        <f t="shared" si="15"/>
        <v>0</v>
      </c>
      <c r="P54" s="71">
        <f t="shared" si="15"/>
        <v>0</v>
      </c>
      <c r="Q54" s="4">
        <f t="shared" si="15"/>
        <v>785.3</v>
      </c>
      <c r="R54" s="4">
        <v>627.6</v>
      </c>
      <c r="S54" s="5">
        <f t="shared" si="1"/>
        <v>125.12746972594009</v>
      </c>
    </row>
    <row r="55" spans="1:19" x14ac:dyDescent="0.15">
      <c r="A55" s="69"/>
      <c r="B55" s="48"/>
      <c r="C55" s="204"/>
      <c r="D55" s="60" t="s">
        <v>36</v>
      </c>
      <c r="E55" s="4">
        <f t="shared" ref="E55:Q55" si="16">+E52-E56</f>
        <v>78.800000000000011</v>
      </c>
      <c r="F55" s="4">
        <f t="shared" si="16"/>
        <v>171</v>
      </c>
      <c r="G55" s="4">
        <f t="shared" si="16"/>
        <v>114.8</v>
      </c>
      <c r="H55" s="4">
        <f t="shared" si="16"/>
        <v>146</v>
      </c>
      <c r="I55" s="4">
        <f t="shared" si="16"/>
        <v>197.8</v>
      </c>
      <c r="J55" s="4">
        <f t="shared" si="16"/>
        <v>124</v>
      </c>
      <c r="K55" s="71">
        <f t="shared" si="16"/>
        <v>0</v>
      </c>
      <c r="L55" s="71">
        <f t="shared" si="16"/>
        <v>0</v>
      </c>
      <c r="M55" s="71">
        <f t="shared" si="16"/>
        <v>0</v>
      </c>
      <c r="N55" s="71">
        <f t="shared" si="16"/>
        <v>0</v>
      </c>
      <c r="O55" s="71">
        <f t="shared" si="16"/>
        <v>0</v>
      </c>
      <c r="P55" s="71">
        <f t="shared" si="16"/>
        <v>0</v>
      </c>
      <c r="Q55" s="4">
        <f t="shared" si="16"/>
        <v>832.4</v>
      </c>
      <c r="R55" s="4">
        <v>654.80000000000007</v>
      </c>
      <c r="S55" s="5">
        <f t="shared" si="1"/>
        <v>127.12278558338421</v>
      </c>
    </row>
    <row r="56" spans="1:19" x14ac:dyDescent="0.15">
      <c r="A56" s="69"/>
      <c r="B56" s="48"/>
      <c r="C56" s="204"/>
      <c r="D56" s="60" t="s">
        <v>37</v>
      </c>
      <c r="E56" s="4">
        <v>1.1000000000000001</v>
      </c>
      <c r="F56" s="4">
        <v>1.3</v>
      </c>
      <c r="G56" s="4">
        <v>1.3</v>
      </c>
      <c r="H56" s="4">
        <v>2.7</v>
      </c>
      <c r="I56" s="4">
        <v>3.2</v>
      </c>
      <c r="J56" s="4">
        <v>2.5</v>
      </c>
      <c r="K56" s="71"/>
      <c r="L56" s="71"/>
      <c r="M56" s="71"/>
      <c r="N56" s="71"/>
      <c r="O56" s="71"/>
      <c r="P56" s="71"/>
      <c r="Q56" s="4">
        <f t="shared" si="4"/>
        <v>12.100000000000001</v>
      </c>
      <c r="R56" s="4">
        <v>20.100000000000001</v>
      </c>
      <c r="S56" s="5">
        <f t="shared" si="1"/>
        <v>60.199004975124382</v>
      </c>
    </row>
    <row r="57" spans="1:19" ht="14.25" thickBot="1" x14ac:dyDescent="0.2">
      <c r="A57" s="69"/>
      <c r="B57" s="48"/>
      <c r="C57" s="205"/>
      <c r="D57" s="63" t="s">
        <v>38</v>
      </c>
      <c r="E57" s="7">
        <v>1.1000000000000001</v>
      </c>
      <c r="F57" s="7">
        <v>1.3</v>
      </c>
      <c r="G57" s="7">
        <v>1.3</v>
      </c>
      <c r="H57" s="7">
        <v>2.7</v>
      </c>
      <c r="I57" s="7">
        <v>3.2</v>
      </c>
      <c r="J57" s="7">
        <v>2.5</v>
      </c>
      <c r="K57" s="72"/>
      <c r="L57" s="72"/>
      <c r="M57" s="72"/>
      <c r="N57" s="72"/>
      <c r="O57" s="72"/>
      <c r="P57" s="72"/>
      <c r="Q57" s="7">
        <f t="shared" si="4"/>
        <v>12.100000000000001</v>
      </c>
      <c r="R57" s="7">
        <v>20.100000000000001</v>
      </c>
      <c r="S57" s="8">
        <f t="shared" si="1"/>
        <v>60.199004975124382</v>
      </c>
    </row>
    <row r="58" spans="1:19" ht="18.75" customHeight="1" x14ac:dyDescent="0.2">
      <c r="A58" s="44" t="str">
        <f>$A$1</f>
        <v>１　平成29年度上期　市町村別・月別観光入込客数</v>
      </c>
      <c r="Q58" s="187"/>
    </row>
    <row r="59" spans="1:19" ht="13.5" customHeight="1" thickBot="1" x14ac:dyDescent="0.2">
      <c r="Q59" s="187"/>
      <c r="S59" s="49" t="s">
        <v>232</v>
      </c>
    </row>
    <row r="60" spans="1:19" ht="14.25" thickBot="1" x14ac:dyDescent="0.2">
      <c r="A60" s="50" t="s">
        <v>20</v>
      </c>
      <c r="B60" s="50" t="s">
        <v>266</v>
      </c>
      <c r="C60" s="50" t="s">
        <v>21</v>
      </c>
      <c r="D60" s="51" t="s">
        <v>22</v>
      </c>
      <c r="E60" s="52" t="s">
        <v>23</v>
      </c>
      <c r="F60" s="52" t="s">
        <v>24</v>
      </c>
      <c r="G60" s="52" t="s">
        <v>25</v>
      </c>
      <c r="H60" s="52" t="s">
        <v>26</v>
      </c>
      <c r="I60" s="52" t="s">
        <v>27</v>
      </c>
      <c r="J60" s="52" t="s">
        <v>28</v>
      </c>
      <c r="K60" s="73" t="s">
        <v>29</v>
      </c>
      <c r="L60" s="73" t="s">
        <v>30</v>
      </c>
      <c r="M60" s="73" t="s">
        <v>31</v>
      </c>
      <c r="N60" s="73" t="s">
        <v>11</v>
      </c>
      <c r="O60" s="73" t="s">
        <v>12</v>
      </c>
      <c r="P60" s="73" t="s">
        <v>13</v>
      </c>
      <c r="Q60" s="188" t="s">
        <v>302</v>
      </c>
      <c r="R60" s="53" t="str">
        <f>$R$3</f>
        <v>28年度上期</v>
      </c>
      <c r="S60" s="54" t="s">
        <v>32</v>
      </c>
    </row>
    <row r="61" spans="1:19" ht="13.5" customHeight="1" x14ac:dyDescent="0.15">
      <c r="A61" s="69"/>
      <c r="B61" s="48"/>
      <c r="C61" s="203" t="s">
        <v>84</v>
      </c>
      <c r="D61" s="55" t="s">
        <v>33</v>
      </c>
      <c r="E61" s="2">
        <v>42.9</v>
      </c>
      <c r="F61" s="2">
        <v>173.2</v>
      </c>
      <c r="G61" s="2">
        <v>62.8</v>
      </c>
      <c r="H61" s="2">
        <v>75.8</v>
      </c>
      <c r="I61" s="2">
        <v>90.7</v>
      </c>
      <c r="J61" s="2">
        <v>58.7</v>
      </c>
      <c r="K61" s="70"/>
      <c r="L61" s="70"/>
      <c r="M61" s="70"/>
      <c r="N61" s="70"/>
      <c r="O61" s="70"/>
      <c r="P61" s="70"/>
      <c r="Q61" s="2">
        <f t="shared" ref="Q61:Q114" si="17">SUM(E61:P61)</f>
        <v>504.09999999999997</v>
      </c>
      <c r="R61" s="2">
        <v>556.20000000000005</v>
      </c>
      <c r="S61" s="3">
        <f t="shared" ref="S61:S114" si="18">IF(Q61=0,"－",Q61/R61*100)</f>
        <v>90.632865875584315</v>
      </c>
    </row>
    <row r="62" spans="1:19" x14ac:dyDescent="0.15">
      <c r="A62" s="69"/>
      <c r="B62" s="48"/>
      <c r="C62" s="204"/>
      <c r="D62" s="60" t="s">
        <v>34</v>
      </c>
      <c r="E62" s="4">
        <v>5</v>
      </c>
      <c r="F62" s="4">
        <v>11.6</v>
      </c>
      <c r="G62" s="4">
        <v>6.7</v>
      </c>
      <c r="H62" s="4">
        <v>8.3000000000000007</v>
      </c>
      <c r="I62" s="4">
        <v>10.7</v>
      </c>
      <c r="J62" s="4">
        <v>6.7</v>
      </c>
      <c r="K62" s="71"/>
      <c r="L62" s="71"/>
      <c r="M62" s="71"/>
      <c r="N62" s="71"/>
      <c r="O62" s="71"/>
      <c r="P62" s="71"/>
      <c r="Q62" s="4">
        <f t="shared" si="17"/>
        <v>49</v>
      </c>
      <c r="R62" s="4">
        <v>49.8</v>
      </c>
      <c r="S62" s="5">
        <f t="shared" si="18"/>
        <v>98.393574297188763</v>
      </c>
    </row>
    <row r="63" spans="1:19" x14ac:dyDescent="0.15">
      <c r="A63" s="69" t="s">
        <v>303</v>
      </c>
      <c r="B63" s="48" t="s">
        <v>269</v>
      </c>
      <c r="C63" s="204"/>
      <c r="D63" s="60" t="s">
        <v>35</v>
      </c>
      <c r="E63" s="4">
        <f t="shared" ref="E63:Q63" si="19">+E61-E62</f>
        <v>37.9</v>
      </c>
      <c r="F63" s="4">
        <f t="shared" si="19"/>
        <v>161.6</v>
      </c>
      <c r="G63" s="4">
        <f t="shared" si="19"/>
        <v>56.099999999999994</v>
      </c>
      <c r="H63" s="4">
        <f t="shared" si="19"/>
        <v>67.5</v>
      </c>
      <c r="I63" s="4">
        <f t="shared" si="19"/>
        <v>80</v>
      </c>
      <c r="J63" s="4">
        <f t="shared" si="19"/>
        <v>52</v>
      </c>
      <c r="K63" s="71">
        <f t="shared" si="19"/>
        <v>0</v>
      </c>
      <c r="L63" s="71">
        <f t="shared" si="19"/>
        <v>0</v>
      </c>
      <c r="M63" s="71">
        <f t="shared" si="19"/>
        <v>0</v>
      </c>
      <c r="N63" s="71">
        <f t="shared" si="19"/>
        <v>0</v>
      </c>
      <c r="O63" s="71">
        <f t="shared" si="19"/>
        <v>0</v>
      </c>
      <c r="P63" s="71">
        <f t="shared" si="19"/>
        <v>0</v>
      </c>
      <c r="Q63" s="4">
        <f t="shared" si="19"/>
        <v>455.09999999999997</v>
      </c>
      <c r="R63" s="4">
        <v>506.4</v>
      </c>
      <c r="S63" s="5">
        <f t="shared" si="18"/>
        <v>89.869668246445499</v>
      </c>
    </row>
    <row r="64" spans="1:19" x14ac:dyDescent="0.15">
      <c r="A64" s="69"/>
      <c r="B64" s="48"/>
      <c r="C64" s="204"/>
      <c r="D64" s="60" t="s">
        <v>36</v>
      </c>
      <c r="E64" s="4">
        <f t="shared" ref="E64:Q64" si="20">+E61-E65</f>
        <v>41.9</v>
      </c>
      <c r="F64" s="4">
        <f t="shared" si="20"/>
        <v>171.89999999999998</v>
      </c>
      <c r="G64" s="4">
        <f t="shared" si="20"/>
        <v>61</v>
      </c>
      <c r="H64" s="4">
        <f t="shared" si="20"/>
        <v>73</v>
      </c>
      <c r="I64" s="4">
        <f t="shared" si="20"/>
        <v>87</v>
      </c>
      <c r="J64" s="4">
        <f t="shared" si="20"/>
        <v>56.7</v>
      </c>
      <c r="K64" s="71">
        <f t="shared" si="20"/>
        <v>0</v>
      </c>
      <c r="L64" s="71">
        <f t="shared" si="20"/>
        <v>0</v>
      </c>
      <c r="M64" s="71">
        <f t="shared" si="20"/>
        <v>0</v>
      </c>
      <c r="N64" s="71">
        <f t="shared" si="20"/>
        <v>0</v>
      </c>
      <c r="O64" s="71">
        <f t="shared" si="20"/>
        <v>0</v>
      </c>
      <c r="P64" s="71">
        <f t="shared" si="20"/>
        <v>0</v>
      </c>
      <c r="Q64" s="4">
        <f t="shared" si="20"/>
        <v>491.49999999999994</v>
      </c>
      <c r="R64" s="4">
        <v>544.80000000000007</v>
      </c>
      <c r="S64" s="5">
        <f t="shared" si="18"/>
        <v>90.216593245227585</v>
      </c>
    </row>
    <row r="65" spans="1:19" x14ac:dyDescent="0.15">
      <c r="A65" s="69"/>
      <c r="B65" s="48"/>
      <c r="C65" s="204"/>
      <c r="D65" s="60" t="s">
        <v>37</v>
      </c>
      <c r="E65" s="4">
        <v>1</v>
      </c>
      <c r="F65" s="4">
        <v>1.3</v>
      </c>
      <c r="G65" s="4">
        <v>1.8</v>
      </c>
      <c r="H65" s="4">
        <v>2.8</v>
      </c>
      <c r="I65" s="4">
        <v>3.7</v>
      </c>
      <c r="J65" s="4">
        <v>2</v>
      </c>
      <c r="K65" s="71"/>
      <c r="L65" s="71"/>
      <c r="M65" s="71"/>
      <c r="N65" s="71"/>
      <c r="O65" s="71"/>
      <c r="P65" s="71"/>
      <c r="Q65" s="4">
        <f t="shared" si="17"/>
        <v>12.6</v>
      </c>
      <c r="R65" s="4">
        <v>11.399999999999999</v>
      </c>
      <c r="S65" s="5">
        <f t="shared" si="18"/>
        <v>110.5263157894737</v>
      </c>
    </row>
    <row r="66" spans="1:19" ht="14.25" thickBot="1" x14ac:dyDescent="0.2">
      <c r="A66" s="69"/>
      <c r="B66" s="48"/>
      <c r="C66" s="205"/>
      <c r="D66" s="63" t="s">
        <v>38</v>
      </c>
      <c r="E66" s="7">
        <v>1.1000000000000001</v>
      </c>
      <c r="F66" s="7">
        <v>1.6</v>
      </c>
      <c r="G66" s="7">
        <v>2.2999999999999998</v>
      </c>
      <c r="H66" s="7">
        <v>3.3</v>
      </c>
      <c r="I66" s="7">
        <v>4.5</v>
      </c>
      <c r="J66" s="7">
        <v>2.9</v>
      </c>
      <c r="K66" s="72"/>
      <c r="L66" s="72"/>
      <c r="M66" s="72"/>
      <c r="N66" s="72"/>
      <c r="O66" s="72"/>
      <c r="P66" s="72"/>
      <c r="Q66" s="7">
        <f t="shared" si="17"/>
        <v>15.700000000000001</v>
      </c>
      <c r="R66" s="7">
        <v>13.2</v>
      </c>
      <c r="S66" s="8">
        <f t="shared" si="18"/>
        <v>118.93939393939394</v>
      </c>
    </row>
    <row r="67" spans="1:19" ht="13.5" customHeight="1" x14ac:dyDescent="0.15">
      <c r="A67" s="69"/>
      <c r="B67" s="48"/>
      <c r="C67" s="203" t="s">
        <v>85</v>
      </c>
      <c r="D67" s="55" t="s">
        <v>33</v>
      </c>
      <c r="E67" s="2">
        <v>68.900000000000006</v>
      </c>
      <c r="F67" s="2">
        <v>169</v>
      </c>
      <c r="G67" s="2">
        <v>166.6</v>
      </c>
      <c r="H67" s="2">
        <v>195.7</v>
      </c>
      <c r="I67" s="2">
        <v>233.7</v>
      </c>
      <c r="J67" s="2">
        <v>155.6</v>
      </c>
      <c r="K67" s="70"/>
      <c r="L67" s="70"/>
      <c r="M67" s="70"/>
      <c r="N67" s="70"/>
      <c r="O67" s="70"/>
      <c r="P67" s="70"/>
      <c r="Q67" s="2">
        <f t="shared" si="17"/>
        <v>989.50000000000011</v>
      </c>
      <c r="R67" s="2">
        <v>777.99999999999989</v>
      </c>
      <c r="S67" s="3">
        <f t="shared" si="18"/>
        <v>127.18508997429309</v>
      </c>
    </row>
    <row r="68" spans="1:19" x14ac:dyDescent="0.15">
      <c r="A68" s="69"/>
      <c r="B68" s="48"/>
      <c r="C68" s="204"/>
      <c r="D68" s="60" t="s">
        <v>34</v>
      </c>
      <c r="E68" s="4">
        <v>14.2</v>
      </c>
      <c r="F68" s="4">
        <v>33</v>
      </c>
      <c r="G68" s="4">
        <v>42.2</v>
      </c>
      <c r="H68" s="4">
        <v>47.2</v>
      </c>
      <c r="I68" s="4">
        <v>56.7</v>
      </c>
      <c r="J68" s="4">
        <v>37.5</v>
      </c>
      <c r="K68" s="71"/>
      <c r="L68" s="71"/>
      <c r="M68" s="71"/>
      <c r="N68" s="71"/>
      <c r="O68" s="71"/>
      <c r="P68" s="71"/>
      <c r="Q68" s="4">
        <f t="shared" si="17"/>
        <v>230.8</v>
      </c>
      <c r="R68" s="4">
        <v>166.1</v>
      </c>
      <c r="S68" s="5">
        <f t="shared" si="18"/>
        <v>138.95243829018665</v>
      </c>
    </row>
    <row r="69" spans="1:19" x14ac:dyDescent="0.15">
      <c r="A69" s="69"/>
      <c r="B69" s="48"/>
      <c r="C69" s="204"/>
      <c r="D69" s="60" t="s">
        <v>35</v>
      </c>
      <c r="E69" s="4">
        <f t="shared" ref="E69:Q69" si="21">+E67-E68</f>
        <v>54.7</v>
      </c>
      <c r="F69" s="4">
        <f t="shared" si="21"/>
        <v>136</v>
      </c>
      <c r="G69" s="4">
        <f t="shared" si="21"/>
        <v>124.39999999999999</v>
      </c>
      <c r="H69" s="4">
        <f t="shared" si="21"/>
        <v>148.5</v>
      </c>
      <c r="I69" s="4">
        <f t="shared" si="21"/>
        <v>177</v>
      </c>
      <c r="J69" s="4">
        <f t="shared" si="21"/>
        <v>118.1</v>
      </c>
      <c r="K69" s="71">
        <f t="shared" si="21"/>
        <v>0</v>
      </c>
      <c r="L69" s="71">
        <f t="shared" si="21"/>
        <v>0</v>
      </c>
      <c r="M69" s="71">
        <f t="shared" si="21"/>
        <v>0</v>
      </c>
      <c r="N69" s="71">
        <f t="shared" si="21"/>
        <v>0</v>
      </c>
      <c r="O69" s="71">
        <f t="shared" si="21"/>
        <v>0</v>
      </c>
      <c r="P69" s="71">
        <f t="shared" si="21"/>
        <v>0</v>
      </c>
      <c r="Q69" s="4">
        <f t="shared" si="21"/>
        <v>758.7</v>
      </c>
      <c r="R69" s="4">
        <v>611.9</v>
      </c>
      <c r="S69" s="5">
        <f t="shared" si="18"/>
        <v>123.99084817780684</v>
      </c>
    </row>
    <row r="70" spans="1:19" x14ac:dyDescent="0.15">
      <c r="A70" s="69"/>
      <c r="B70" s="74"/>
      <c r="C70" s="204"/>
      <c r="D70" s="60" t="s">
        <v>36</v>
      </c>
      <c r="E70" s="4">
        <f t="shared" ref="E70:Q70" si="22">+E67-E71</f>
        <v>67.800000000000011</v>
      </c>
      <c r="F70" s="4">
        <f t="shared" si="22"/>
        <v>167.1</v>
      </c>
      <c r="G70" s="4">
        <f t="shared" si="22"/>
        <v>165.5</v>
      </c>
      <c r="H70" s="4">
        <f t="shared" si="22"/>
        <v>193.29999999999998</v>
      </c>
      <c r="I70" s="4">
        <f t="shared" si="22"/>
        <v>232.2</v>
      </c>
      <c r="J70" s="4">
        <f t="shared" si="22"/>
        <v>154.29999999999998</v>
      </c>
      <c r="K70" s="71">
        <f t="shared" si="22"/>
        <v>0</v>
      </c>
      <c r="L70" s="71">
        <f t="shared" si="22"/>
        <v>0</v>
      </c>
      <c r="M70" s="71">
        <f t="shared" si="22"/>
        <v>0</v>
      </c>
      <c r="N70" s="71">
        <f t="shared" si="22"/>
        <v>0</v>
      </c>
      <c r="O70" s="71">
        <f t="shared" si="22"/>
        <v>0</v>
      </c>
      <c r="P70" s="71">
        <f t="shared" si="22"/>
        <v>0</v>
      </c>
      <c r="Q70" s="4">
        <f t="shared" si="22"/>
        <v>980.20000000000016</v>
      </c>
      <c r="R70" s="4">
        <v>753.9</v>
      </c>
      <c r="S70" s="5">
        <f t="shared" si="18"/>
        <v>130.01724366626877</v>
      </c>
    </row>
    <row r="71" spans="1:19" x14ac:dyDescent="0.15">
      <c r="A71" s="69"/>
      <c r="B71" s="74"/>
      <c r="C71" s="204"/>
      <c r="D71" s="60" t="s">
        <v>37</v>
      </c>
      <c r="E71" s="4">
        <v>1.1000000000000001</v>
      </c>
      <c r="F71" s="4">
        <v>1.9</v>
      </c>
      <c r="G71" s="4">
        <v>1.1000000000000001</v>
      </c>
      <c r="H71" s="4">
        <v>2.4</v>
      </c>
      <c r="I71" s="4">
        <v>1.5</v>
      </c>
      <c r="J71" s="4">
        <v>1.3</v>
      </c>
      <c r="K71" s="71"/>
      <c r="L71" s="71"/>
      <c r="M71" s="71"/>
      <c r="N71" s="71"/>
      <c r="O71" s="71"/>
      <c r="P71" s="71"/>
      <c r="Q71" s="4">
        <f t="shared" si="17"/>
        <v>9.3000000000000007</v>
      </c>
      <c r="R71" s="4">
        <v>24.099999999999998</v>
      </c>
      <c r="S71" s="5">
        <f t="shared" si="18"/>
        <v>38.589211618257266</v>
      </c>
    </row>
    <row r="72" spans="1:19" ht="14.25" thickBot="1" x14ac:dyDescent="0.2">
      <c r="A72" s="69"/>
      <c r="B72" s="74"/>
      <c r="C72" s="205"/>
      <c r="D72" s="63" t="s">
        <v>38</v>
      </c>
      <c r="E72" s="7">
        <v>1.3</v>
      </c>
      <c r="F72" s="7">
        <v>2</v>
      </c>
      <c r="G72" s="7">
        <v>1.2</v>
      </c>
      <c r="H72" s="7">
        <v>2.7</v>
      </c>
      <c r="I72" s="7">
        <v>2</v>
      </c>
      <c r="J72" s="7">
        <v>1.6</v>
      </c>
      <c r="K72" s="72"/>
      <c r="L72" s="72"/>
      <c r="M72" s="72"/>
      <c r="N72" s="72"/>
      <c r="O72" s="72"/>
      <c r="P72" s="72"/>
      <c r="Q72" s="7">
        <f t="shared" si="17"/>
        <v>10.799999999999999</v>
      </c>
      <c r="R72" s="7">
        <v>34</v>
      </c>
      <c r="S72" s="8">
        <f t="shared" si="18"/>
        <v>31.764705882352938</v>
      </c>
    </row>
    <row r="73" spans="1:19" ht="13.5" customHeight="1" x14ac:dyDescent="0.15">
      <c r="A73" s="69"/>
      <c r="B73" s="74"/>
      <c r="C73" s="203" t="s">
        <v>86</v>
      </c>
      <c r="D73" s="55" t="s">
        <v>33</v>
      </c>
      <c r="E73" s="2">
        <v>26.8</v>
      </c>
      <c r="F73" s="2">
        <v>34.799999999999997</v>
      </c>
      <c r="G73" s="2">
        <v>24.9</v>
      </c>
      <c r="H73" s="2">
        <v>27.6</v>
      </c>
      <c r="I73" s="2">
        <v>35.299999999999997</v>
      </c>
      <c r="J73" s="2">
        <v>26.3</v>
      </c>
      <c r="K73" s="70"/>
      <c r="L73" s="70"/>
      <c r="M73" s="70"/>
      <c r="N73" s="70"/>
      <c r="O73" s="70"/>
      <c r="P73" s="70"/>
      <c r="Q73" s="2">
        <f t="shared" si="17"/>
        <v>175.7</v>
      </c>
      <c r="R73" s="2">
        <v>182.2</v>
      </c>
      <c r="S73" s="3">
        <f t="shared" si="18"/>
        <v>96.432491767288695</v>
      </c>
    </row>
    <row r="74" spans="1:19" x14ac:dyDescent="0.15">
      <c r="A74" s="69"/>
      <c r="B74" s="74"/>
      <c r="C74" s="204"/>
      <c r="D74" s="60" t="s">
        <v>34</v>
      </c>
      <c r="E74" s="4">
        <v>0.1</v>
      </c>
      <c r="F74" s="4">
        <v>0.2</v>
      </c>
      <c r="G74" s="4">
        <v>0.2</v>
      </c>
      <c r="H74" s="4">
        <v>0.3</v>
      </c>
      <c r="I74" s="4">
        <v>0.3</v>
      </c>
      <c r="J74" s="4">
        <v>0.2</v>
      </c>
      <c r="K74" s="71"/>
      <c r="L74" s="71"/>
      <c r="M74" s="71"/>
      <c r="N74" s="71"/>
      <c r="O74" s="71"/>
      <c r="P74" s="71"/>
      <c r="Q74" s="4">
        <f t="shared" si="17"/>
        <v>1.3</v>
      </c>
      <c r="R74" s="4">
        <v>1.2</v>
      </c>
      <c r="S74" s="5">
        <f t="shared" si="18"/>
        <v>108.33333333333334</v>
      </c>
    </row>
    <row r="75" spans="1:19" x14ac:dyDescent="0.15">
      <c r="A75" s="69"/>
      <c r="B75" s="74"/>
      <c r="C75" s="204"/>
      <c r="D75" s="60" t="s">
        <v>35</v>
      </c>
      <c r="E75" s="4">
        <f t="shared" ref="E75:Q75" si="23">+E73-E74</f>
        <v>26.7</v>
      </c>
      <c r="F75" s="4">
        <f t="shared" si="23"/>
        <v>34.599999999999994</v>
      </c>
      <c r="G75" s="4">
        <f t="shared" si="23"/>
        <v>24.7</v>
      </c>
      <c r="H75" s="4">
        <f t="shared" si="23"/>
        <v>27.3</v>
      </c>
      <c r="I75" s="4">
        <f t="shared" si="23"/>
        <v>35</v>
      </c>
      <c r="J75" s="4">
        <f t="shared" si="23"/>
        <v>26.1</v>
      </c>
      <c r="K75" s="71">
        <f t="shared" si="23"/>
        <v>0</v>
      </c>
      <c r="L75" s="71">
        <f t="shared" si="23"/>
        <v>0</v>
      </c>
      <c r="M75" s="71">
        <f t="shared" si="23"/>
        <v>0</v>
      </c>
      <c r="N75" s="71">
        <f t="shared" si="23"/>
        <v>0</v>
      </c>
      <c r="O75" s="71">
        <f t="shared" si="23"/>
        <v>0</v>
      </c>
      <c r="P75" s="71">
        <f t="shared" si="23"/>
        <v>0</v>
      </c>
      <c r="Q75" s="4">
        <f t="shared" si="23"/>
        <v>174.39999999999998</v>
      </c>
      <c r="R75" s="4">
        <v>181</v>
      </c>
      <c r="S75" s="5">
        <f t="shared" si="18"/>
        <v>96.353591160220986</v>
      </c>
    </row>
    <row r="76" spans="1:19" x14ac:dyDescent="0.15">
      <c r="A76" s="69"/>
      <c r="B76" s="74"/>
      <c r="C76" s="204"/>
      <c r="D76" s="60" t="s">
        <v>36</v>
      </c>
      <c r="E76" s="4">
        <f t="shared" ref="E76:Q76" si="24">+E73-E77</f>
        <v>26.3</v>
      </c>
      <c r="F76" s="4">
        <f t="shared" si="24"/>
        <v>33.799999999999997</v>
      </c>
      <c r="G76" s="4">
        <f t="shared" si="24"/>
        <v>23.299999999999997</v>
      </c>
      <c r="H76" s="4">
        <f t="shared" si="24"/>
        <v>25.900000000000002</v>
      </c>
      <c r="I76" s="4">
        <f t="shared" si="24"/>
        <v>33</v>
      </c>
      <c r="J76" s="4">
        <f t="shared" si="24"/>
        <v>25.1</v>
      </c>
      <c r="K76" s="71">
        <f t="shared" si="24"/>
        <v>0</v>
      </c>
      <c r="L76" s="71">
        <f t="shared" si="24"/>
        <v>0</v>
      </c>
      <c r="M76" s="71">
        <f t="shared" si="24"/>
        <v>0</v>
      </c>
      <c r="N76" s="71">
        <f t="shared" si="24"/>
        <v>0</v>
      </c>
      <c r="O76" s="71">
        <f t="shared" si="24"/>
        <v>0</v>
      </c>
      <c r="P76" s="71">
        <f t="shared" si="24"/>
        <v>0</v>
      </c>
      <c r="Q76" s="4">
        <f t="shared" si="24"/>
        <v>167.39999999999998</v>
      </c>
      <c r="R76" s="4">
        <v>173.4</v>
      </c>
      <c r="S76" s="5">
        <f t="shared" si="18"/>
        <v>96.53979238754323</v>
      </c>
    </row>
    <row r="77" spans="1:19" x14ac:dyDescent="0.15">
      <c r="A77" s="69"/>
      <c r="B77" s="48"/>
      <c r="C77" s="204"/>
      <c r="D77" s="60" t="s">
        <v>37</v>
      </c>
      <c r="E77" s="4">
        <v>0.5</v>
      </c>
      <c r="F77" s="4">
        <v>1</v>
      </c>
      <c r="G77" s="4">
        <v>1.6</v>
      </c>
      <c r="H77" s="4">
        <v>1.7</v>
      </c>
      <c r="I77" s="4">
        <v>2.2999999999999998</v>
      </c>
      <c r="J77" s="4">
        <v>1.2</v>
      </c>
      <c r="K77" s="71"/>
      <c r="L77" s="71"/>
      <c r="M77" s="71"/>
      <c r="N77" s="71"/>
      <c r="O77" s="71"/>
      <c r="P77" s="71"/>
      <c r="Q77" s="4">
        <f t="shared" si="17"/>
        <v>8.2999999999999989</v>
      </c>
      <c r="R77" s="4">
        <v>8.8000000000000007</v>
      </c>
      <c r="S77" s="5">
        <f t="shared" si="18"/>
        <v>94.318181818181799</v>
      </c>
    </row>
    <row r="78" spans="1:19" ht="14.25" thickBot="1" x14ac:dyDescent="0.2">
      <c r="A78" s="69"/>
      <c r="B78" s="48"/>
      <c r="C78" s="205"/>
      <c r="D78" s="63" t="s">
        <v>38</v>
      </c>
      <c r="E78" s="7">
        <v>0.5</v>
      </c>
      <c r="F78" s="7">
        <v>1</v>
      </c>
      <c r="G78" s="7">
        <v>1.6</v>
      </c>
      <c r="H78" s="7">
        <v>1.7</v>
      </c>
      <c r="I78" s="7">
        <v>2.2999999999999998</v>
      </c>
      <c r="J78" s="7">
        <v>1.2</v>
      </c>
      <c r="K78" s="72"/>
      <c r="L78" s="72"/>
      <c r="M78" s="72"/>
      <c r="N78" s="72"/>
      <c r="O78" s="72"/>
      <c r="P78" s="72"/>
      <c r="Q78" s="7">
        <f t="shared" si="17"/>
        <v>8.2999999999999989</v>
      </c>
      <c r="R78" s="7">
        <v>8.8000000000000007</v>
      </c>
      <c r="S78" s="8">
        <f t="shared" si="18"/>
        <v>94.318181818181799</v>
      </c>
    </row>
    <row r="79" spans="1:19" ht="13.5" customHeight="1" x14ac:dyDescent="0.15">
      <c r="A79" s="69"/>
      <c r="B79" s="48"/>
      <c r="C79" s="203" t="s">
        <v>87</v>
      </c>
      <c r="D79" s="55" t="s">
        <v>33</v>
      </c>
      <c r="E79" s="2">
        <v>63.5</v>
      </c>
      <c r="F79" s="2">
        <v>97.8</v>
      </c>
      <c r="G79" s="2">
        <v>81.8</v>
      </c>
      <c r="H79" s="2">
        <v>140.1</v>
      </c>
      <c r="I79" s="2">
        <v>125.9</v>
      </c>
      <c r="J79" s="2">
        <v>96.4</v>
      </c>
      <c r="K79" s="70"/>
      <c r="L79" s="70"/>
      <c r="M79" s="70"/>
      <c r="N79" s="70"/>
      <c r="O79" s="70"/>
      <c r="P79" s="70"/>
      <c r="Q79" s="2">
        <f t="shared" si="17"/>
        <v>605.5</v>
      </c>
      <c r="R79" s="2">
        <v>596.6</v>
      </c>
      <c r="S79" s="3">
        <f t="shared" si="18"/>
        <v>101.49178679182032</v>
      </c>
    </row>
    <row r="80" spans="1:19" ht="13.5" customHeight="1" x14ac:dyDescent="0.15">
      <c r="A80" s="69"/>
      <c r="B80" s="48"/>
      <c r="C80" s="204"/>
      <c r="D80" s="60" t="s">
        <v>34</v>
      </c>
      <c r="E80" s="4">
        <v>5.8</v>
      </c>
      <c r="F80" s="4">
        <v>8.8000000000000007</v>
      </c>
      <c r="G80" s="4">
        <v>7.7</v>
      </c>
      <c r="H80" s="4">
        <v>10.3</v>
      </c>
      <c r="I80" s="4">
        <v>13.5</v>
      </c>
      <c r="J80" s="4">
        <v>9.1</v>
      </c>
      <c r="K80" s="71"/>
      <c r="L80" s="71"/>
      <c r="M80" s="71"/>
      <c r="N80" s="71"/>
      <c r="O80" s="71"/>
      <c r="P80" s="71"/>
      <c r="Q80" s="4">
        <f t="shared" si="17"/>
        <v>55.2</v>
      </c>
      <c r="R80" s="4">
        <v>56</v>
      </c>
      <c r="S80" s="5">
        <f t="shared" si="18"/>
        <v>98.571428571428584</v>
      </c>
    </row>
    <row r="81" spans="1:19" ht="13.5" customHeight="1" x14ac:dyDescent="0.15">
      <c r="A81" s="69"/>
      <c r="B81" s="48"/>
      <c r="C81" s="204"/>
      <c r="D81" s="60" t="s">
        <v>35</v>
      </c>
      <c r="E81" s="4">
        <f t="shared" ref="E81:Q81" si="25">+E79-E80</f>
        <v>57.7</v>
      </c>
      <c r="F81" s="4">
        <f t="shared" si="25"/>
        <v>89</v>
      </c>
      <c r="G81" s="4">
        <f t="shared" si="25"/>
        <v>74.099999999999994</v>
      </c>
      <c r="H81" s="4">
        <f t="shared" si="25"/>
        <v>129.79999999999998</v>
      </c>
      <c r="I81" s="4">
        <f t="shared" si="25"/>
        <v>112.4</v>
      </c>
      <c r="J81" s="4">
        <f t="shared" si="25"/>
        <v>87.300000000000011</v>
      </c>
      <c r="K81" s="71">
        <f t="shared" si="25"/>
        <v>0</v>
      </c>
      <c r="L81" s="71">
        <f t="shared" si="25"/>
        <v>0</v>
      </c>
      <c r="M81" s="71">
        <f t="shared" si="25"/>
        <v>0</v>
      </c>
      <c r="N81" s="71">
        <f t="shared" si="25"/>
        <v>0</v>
      </c>
      <c r="O81" s="71">
        <f t="shared" si="25"/>
        <v>0</v>
      </c>
      <c r="P81" s="71">
        <f t="shared" si="25"/>
        <v>0</v>
      </c>
      <c r="Q81" s="4">
        <f t="shared" si="25"/>
        <v>550.29999999999995</v>
      </c>
      <c r="R81" s="4">
        <v>540.6</v>
      </c>
      <c r="S81" s="5">
        <f t="shared" si="18"/>
        <v>101.79430262671106</v>
      </c>
    </row>
    <row r="82" spans="1:19" ht="13.5" customHeight="1" x14ac:dyDescent="0.15">
      <c r="A82" s="69"/>
      <c r="B82" s="48"/>
      <c r="C82" s="204"/>
      <c r="D82" s="60" t="s">
        <v>36</v>
      </c>
      <c r="E82" s="4">
        <f t="shared" ref="E82:Q82" si="26">+E79-E83</f>
        <v>63.1</v>
      </c>
      <c r="F82" s="4">
        <f t="shared" si="26"/>
        <v>96.8</v>
      </c>
      <c r="G82" s="4">
        <f t="shared" si="26"/>
        <v>81</v>
      </c>
      <c r="H82" s="4">
        <f t="shared" si="26"/>
        <v>137.69999999999999</v>
      </c>
      <c r="I82" s="4">
        <f t="shared" si="26"/>
        <v>121.2</v>
      </c>
      <c r="J82" s="4">
        <f t="shared" si="26"/>
        <v>94.5</v>
      </c>
      <c r="K82" s="71">
        <f t="shared" si="26"/>
        <v>0</v>
      </c>
      <c r="L82" s="71">
        <f t="shared" si="26"/>
        <v>0</v>
      </c>
      <c r="M82" s="71">
        <f t="shared" si="26"/>
        <v>0</v>
      </c>
      <c r="N82" s="71">
        <f t="shared" si="26"/>
        <v>0</v>
      </c>
      <c r="O82" s="71">
        <f t="shared" si="26"/>
        <v>0</v>
      </c>
      <c r="P82" s="71">
        <f t="shared" si="26"/>
        <v>0</v>
      </c>
      <c r="Q82" s="4">
        <f t="shared" si="26"/>
        <v>594.29999999999995</v>
      </c>
      <c r="R82" s="4">
        <v>583.79999999999995</v>
      </c>
      <c r="S82" s="5">
        <f t="shared" si="18"/>
        <v>101.79856115107914</v>
      </c>
    </row>
    <row r="83" spans="1:19" ht="13.5" customHeight="1" x14ac:dyDescent="0.15">
      <c r="A83" s="69"/>
      <c r="B83" s="48"/>
      <c r="C83" s="204"/>
      <c r="D83" s="60" t="s">
        <v>37</v>
      </c>
      <c r="E83" s="4">
        <v>0.4</v>
      </c>
      <c r="F83" s="4">
        <v>1</v>
      </c>
      <c r="G83" s="4">
        <v>0.8</v>
      </c>
      <c r="H83" s="4">
        <v>2.4</v>
      </c>
      <c r="I83" s="4">
        <v>4.7</v>
      </c>
      <c r="J83" s="4">
        <v>1.9</v>
      </c>
      <c r="K83" s="71"/>
      <c r="L83" s="71"/>
      <c r="M83" s="71"/>
      <c r="N83" s="71"/>
      <c r="O83" s="71"/>
      <c r="P83" s="71"/>
      <c r="Q83" s="4">
        <f t="shared" si="17"/>
        <v>11.200000000000001</v>
      </c>
      <c r="R83" s="4">
        <v>12.799999999999999</v>
      </c>
      <c r="S83" s="5">
        <f t="shared" si="18"/>
        <v>87.500000000000014</v>
      </c>
    </row>
    <row r="84" spans="1:19" ht="14.25" customHeight="1" thickBot="1" x14ac:dyDescent="0.2">
      <c r="A84" s="69"/>
      <c r="B84" s="48"/>
      <c r="C84" s="205"/>
      <c r="D84" s="63" t="s">
        <v>38</v>
      </c>
      <c r="E84" s="7">
        <v>0.4</v>
      </c>
      <c r="F84" s="7">
        <v>1.7</v>
      </c>
      <c r="G84" s="7">
        <v>0.8</v>
      </c>
      <c r="H84" s="7">
        <v>2.7</v>
      </c>
      <c r="I84" s="7">
        <v>5.3</v>
      </c>
      <c r="J84" s="7">
        <v>2</v>
      </c>
      <c r="K84" s="72"/>
      <c r="L84" s="72"/>
      <c r="M84" s="72"/>
      <c r="N84" s="72"/>
      <c r="O84" s="72"/>
      <c r="P84" s="72"/>
      <c r="Q84" s="7">
        <f t="shared" si="17"/>
        <v>12.9</v>
      </c>
      <c r="R84" s="7">
        <v>14.1</v>
      </c>
      <c r="S84" s="8">
        <f t="shared" si="18"/>
        <v>91.489361702127667</v>
      </c>
    </row>
    <row r="85" spans="1:19" ht="13.5" customHeight="1" x14ac:dyDescent="0.15">
      <c r="A85" s="69"/>
      <c r="B85" s="48"/>
      <c r="C85" s="203" t="s">
        <v>88</v>
      </c>
      <c r="D85" s="55" t="s">
        <v>33</v>
      </c>
      <c r="E85" s="2">
        <v>20.2</v>
      </c>
      <c r="F85" s="2">
        <v>27.6</v>
      </c>
      <c r="G85" s="2">
        <v>24.6</v>
      </c>
      <c r="H85" s="2">
        <v>26.3</v>
      </c>
      <c r="I85" s="2">
        <v>27.7</v>
      </c>
      <c r="J85" s="2">
        <v>27.7</v>
      </c>
      <c r="K85" s="70"/>
      <c r="L85" s="70"/>
      <c r="M85" s="70"/>
      <c r="N85" s="70"/>
      <c r="O85" s="70"/>
      <c r="P85" s="70"/>
      <c r="Q85" s="2">
        <f t="shared" si="17"/>
        <v>154.1</v>
      </c>
      <c r="R85" s="2">
        <v>156.5</v>
      </c>
      <c r="S85" s="3">
        <f t="shared" si="18"/>
        <v>98.466453674121396</v>
      </c>
    </row>
    <row r="86" spans="1:19" x14ac:dyDescent="0.15">
      <c r="A86" s="69"/>
      <c r="B86" s="48"/>
      <c r="C86" s="204"/>
      <c r="D86" s="60" t="s">
        <v>34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71"/>
      <c r="L86" s="71"/>
      <c r="M86" s="71"/>
      <c r="N86" s="71"/>
      <c r="O86" s="71"/>
      <c r="P86" s="71"/>
      <c r="Q86" s="4">
        <f t="shared" si="17"/>
        <v>0</v>
      </c>
      <c r="R86" s="4">
        <v>0</v>
      </c>
      <c r="S86" s="5" t="str">
        <f t="shared" si="18"/>
        <v>－</v>
      </c>
    </row>
    <row r="87" spans="1:19" x14ac:dyDescent="0.15">
      <c r="A87" s="69"/>
      <c r="B87" s="48"/>
      <c r="C87" s="204"/>
      <c r="D87" s="60" t="s">
        <v>35</v>
      </c>
      <c r="E87" s="4">
        <f t="shared" ref="E87:Q87" si="27">+E85-E86</f>
        <v>20.2</v>
      </c>
      <c r="F87" s="4">
        <f t="shared" si="27"/>
        <v>27.6</v>
      </c>
      <c r="G87" s="4">
        <f t="shared" si="27"/>
        <v>24.6</v>
      </c>
      <c r="H87" s="4">
        <f t="shared" si="27"/>
        <v>26.3</v>
      </c>
      <c r="I87" s="4">
        <f t="shared" si="27"/>
        <v>27.7</v>
      </c>
      <c r="J87" s="4">
        <f t="shared" si="27"/>
        <v>27.7</v>
      </c>
      <c r="K87" s="71">
        <f t="shared" si="27"/>
        <v>0</v>
      </c>
      <c r="L87" s="71">
        <f t="shared" si="27"/>
        <v>0</v>
      </c>
      <c r="M87" s="71">
        <f t="shared" si="27"/>
        <v>0</v>
      </c>
      <c r="N87" s="71">
        <f t="shared" si="27"/>
        <v>0</v>
      </c>
      <c r="O87" s="71">
        <f t="shared" si="27"/>
        <v>0</v>
      </c>
      <c r="P87" s="71">
        <f t="shared" si="27"/>
        <v>0</v>
      </c>
      <c r="Q87" s="4">
        <f t="shared" si="27"/>
        <v>154.1</v>
      </c>
      <c r="R87" s="4">
        <v>156.5</v>
      </c>
      <c r="S87" s="5">
        <f t="shared" si="18"/>
        <v>98.466453674121396</v>
      </c>
    </row>
    <row r="88" spans="1:19" x14ac:dyDescent="0.15">
      <c r="A88" s="69"/>
      <c r="B88" s="48"/>
      <c r="C88" s="204"/>
      <c r="D88" s="60" t="s">
        <v>36</v>
      </c>
      <c r="E88" s="4">
        <f t="shared" ref="E88:Q88" si="28">+E85-E89</f>
        <v>19.099999999999998</v>
      </c>
      <c r="F88" s="4">
        <f t="shared" si="28"/>
        <v>26.1</v>
      </c>
      <c r="G88" s="4">
        <f t="shared" si="28"/>
        <v>23.1</v>
      </c>
      <c r="H88" s="4">
        <f t="shared" si="28"/>
        <v>23.400000000000002</v>
      </c>
      <c r="I88" s="4">
        <f t="shared" si="28"/>
        <v>24.099999999999998</v>
      </c>
      <c r="J88" s="4">
        <f t="shared" si="28"/>
        <v>25.2</v>
      </c>
      <c r="K88" s="71">
        <f t="shared" si="28"/>
        <v>0</v>
      </c>
      <c r="L88" s="71">
        <f t="shared" si="28"/>
        <v>0</v>
      </c>
      <c r="M88" s="71">
        <f t="shared" si="28"/>
        <v>0</v>
      </c>
      <c r="N88" s="71">
        <f t="shared" si="28"/>
        <v>0</v>
      </c>
      <c r="O88" s="71">
        <f t="shared" si="28"/>
        <v>0</v>
      </c>
      <c r="P88" s="71">
        <f t="shared" si="28"/>
        <v>0</v>
      </c>
      <c r="Q88" s="4">
        <f t="shared" si="28"/>
        <v>141</v>
      </c>
      <c r="R88" s="4">
        <v>143.30000000000001</v>
      </c>
      <c r="S88" s="5">
        <f t="shared" si="18"/>
        <v>98.394975575715264</v>
      </c>
    </row>
    <row r="89" spans="1:19" x14ac:dyDescent="0.15">
      <c r="A89" s="69"/>
      <c r="B89" s="48"/>
      <c r="C89" s="204"/>
      <c r="D89" s="60" t="s">
        <v>37</v>
      </c>
      <c r="E89" s="4">
        <v>1.1000000000000001</v>
      </c>
      <c r="F89" s="4">
        <v>1.5</v>
      </c>
      <c r="G89" s="4">
        <v>1.5</v>
      </c>
      <c r="H89" s="4">
        <v>2.9</v>
      </c>
      <c r="I89" s="4">
        <v>3.6</v>
      </c>
      <c r="J89" s="4">
        <v>2.5</v>
      </c>
      <c r="K89" s="71"/>
      <c r="L89" s="71"/>
      <c r="M89" s="71"/>
      <c r="N89" s="71"/>
      <c r="O89" s="71"/>
      <c r="P89" s="71"/>
      <c r="Q89" s="4">
        <f t="shared" si="17"/>
        <v>13.1</v>
      </c>
      <c r="R89" s="4">
        <v>13.2</v>
      </c>
      <c r="S89" s="5">
        <f t="shared" si="18"/>
        <v>99.242424242424249</v>
      </c>
    </row>
    <row r="90" spans="1:19" ht="14.25" thickBot="1" x14ac:dyDescent="0.2">
      <c r="A90" s="69"/>
      <c r="B90" s="48"/>
      <c r="C90" s="205"/>
      <c r="D90" s="63" t="s">
        <v>38</v>
      </c>
      <c r="E90" s="7">
        <v>1.1000000000000001</v>
      </c>
      <c r="F90" s="7">
        <v>1.5</v>
      </c>
      <c r="G90" s="7">
        <v>1.5</v>
      </c>
      <c r="H90" s="7">
        <v>2.9</v>
      </c>
      <c r="I90" s="7">
        <v>3.6</v>
      </c>
      <c r="J90" s="7">
        <v>2.5</v>
      </c>
      <c r="K90" s="72"/>
      <c r="L90" s="72"/>
      <c r="M90" s="72"/>
      <c r="N90" s="72"/>
      <c r="O90" s="72"/>
      <c r="P90" s="72"/>
      <c r="Q90" s="7">
        <f t="shared" si="17"/>
        <v>13.1</v>
      </c>
      <c r="R90" s="7">
        <v>13.2</v>
      </c>
      <c r="S90" s="8">
        <f t="shared" si="18"/>
        <v>99.242424242424249</v>
      </c>
    </row>
    <row r="91" spans="1:19" ht="13.5" customHeight="1" x14ac:dyDescent="0.15">
      <c r="A91" s="69"/>
      <c r="B91" s="48"/>
      <c r="C91" s="203" t="s">
        <v>89</v>
      </c>
      <c r="D91" s="55" t="s">
        <v>33</v>
      </c>
      <c r="E91" s="2">
        <v>11.3</v>
      </c>
      <c r="F91" s="2">
        <v>20.8</v>
      </c>
      <c r="G91" s="2">
        <v>12.9</v>
      </c>
      <c r="H91" s="2">
        <v>17.899999999999999</v>
      </c>
      <c r="I91" s="2">
        <v>21.5</v>
      </c>
      <c r="J91" s="2">
        <v>14.7</v>
      </c>
      <c r="K91" s="70"/>
      <c r="L91" s="70"/>
      <c r="M91" s="70"/>
      <c r="N91" s="70"/>
      <c r="O91" s="70"/>
      <c r="P91" s="70"/>
      <c r="Q91" s="2">
        <f t="shared" si="17"/>
        <v>99.100000000000009</v>
      </c>
      <c r="R91" s="2">
        <v>82.300000000000011</v>
      </c>
      <c r="S91" s="3">
        <f t="shared" si="18"/>
        <v>120.41312272174969</v>
      </c>
    </row>
    <row r="92" spans="1:19" x14ac:dyDescent="0.15">
      <c r="A92" s="69"/>
      <c r="B92" s="48"/>
      <c r="C92" s="204"/>
      <c r="D92" s="60" t="s">
        <v>34</v>
      </c>
      <c r="E92" s="4">
        <v>0.1</v>
      </c>
      <c r="F92" s="4">
        <v>0.2</v>
      </c>
      <c r="G92" s="4">
        <v>0.1</v>
      </c>
      <c r="H92" s="4">
        <v>0.2</v>
      </c>
      <c r="I92" s="4">
        <v>0.2</v>
      </c>
      <c r="J92" s="4">
        <v>0.1</v>
      </c>
      <c r="K92" s="71"/>
      <c r="L92" s="71"/>
      <c r="M92" s="71"/>
      <c r="N92" s="71"/>
      <c r="O92" s="71"/>
      <c r="P92" s="71"/>
      <c r="Q92" s="4">
        <f t="shared" si="17"/>
        <v>0.9</v>
      </c>
      <c r="R92" s="4">
        <v>0.99999999999999989</v>
      </c>
      <c r="S92" s="5">
        <f t="shared" si="18"/>
        <v>90.000000000000014</v>
      </c>
    </row>
    <row r="93" spans="1:19" x14ac:dyDescent="0.15">
      <c r="A93" s="69"/>
      <c r="B93" s="48"/>
      <c r="C93" s="204"/>
      <c r="D93" s="60" t="s">
        <v>35</v>
      </c>
      <c r="E93" s="4">
        <f t="shared" ref="E93:Q93" si="29">+E91-E92</f>
        <v>11.200000000000001</v>
      </c>
      <c r="F93" s="4">
        <f t="shared" si="29"/>
        <v>20.6</v>
      </c>
      <c r="G93" s="4">
        <f t="shared" si="29"/>
        <v>12.8</v>
      </c>
      <c r="H93" s="4">
        <f t="shared" si="29"/>
        <v>17.7</v>
      </c>
      <c r="I93" s="4">
        <f t="shared" si="29"/>
        <v>21.3</v>
      </c>
      <c r="J93" s="4">
        <f t="shared" si="29"/>
        <v>14.6</v>
      </c>
      <c r="K93" s="71">
        <f t="shared" si="29"/>
        <v>0</v>
      </c>
      <c r="L93" s="71">
        <f t="shared" si="29"/>
        <v>0</v>
      </c>
      <c r="M93" s="71">
        <f t="shared" si="29"/>
        <v>0</v>
      </c>
      <c r="N93" s="71">
        <f t="shared" si="29"/>
        <v>0</v>
      </c>
      <c r="O93" s="71">
        <f t="shared" si="29"/>
        <v>0</v>
      </c>
      <c r="P93" s="71">
        <f t="shared" si="29"/>
        <v>0</v>
      </c>
      <c r="Q93" s="4">
        <f t="shared" si="29"/>
        <v>98.2</v>
      </c>
      <c r="R93" s="4">
        <v>81.3</v>
      </c>
      <c r="S93" s="5">
        <f t="shared" si="18"/>
        <v>120.78720787207872</v>
      </c>
    </row>
    <row r="94" spans="1:19" x14ac:dyDescent="0.15">
      <c r="A94" s="69"/>
      <c r="B94" s="48"/>
      <c r="C94" s="204"/>
      <c r="D94" s="60" t="s">
        <v>36</v>
      </c>
      <c r="E94" s="4">
        <f t="shared" ref="E94:Q94" si="30">+E91-E95</f>
        <v>11.3</v>
      </c>
      <c r="F94" s="4">
        <f t="shared" si="30"/>
        <v>20.8</v>
      </c>
      <c r="G94" s="4">
        <f t="shared" si="30"/>
        <v>12.9</v>
      </c>
      <c r="H94" s="4">
        <f t="shared" si="30"/>
        <v>17.899999999999999</v>
      </c>
      <c r="I94" s="4">
        <f t="shared" si="30"/>
        <v>21.5</v>
      </c>
      <c r="J94" s="4">
        <f t="shared" si="30"/>
        <v>14.7</v>
      </c>
      <c r="K94" s="71">
        <f t="shared" si="30"/>
        <v>0</v>
      </c>
      <c r="L94" s="71">
        <f t="shared" si="30"/>
        <v>0</v>
      </c>
      <c r="M94" s="71">
        <f t="shared" si="30"/>
        <v>0</v>
      </c>
      <c r="N94" s="71">
        <f t="shared" si="30"/>
        <v>0</v>
      </c>
      <c r="O94" s="71">
        <f t="shared" si="30"/>
        <v>0</v>
      </c>
      <c r="P94" s="71">
        <f t="shared" si="30"/>
        <v>0</v>
      </c>
      <c r="Q94" s="4">
        <f t="shared" si="30"/>
        <v>99.100000000000009</v>
      </c>
      <c r="R94" s="4">
        <v>82.300000000000011</v>
      </c>
      <c r="S94" s="5">
        <f t="shared" si="18"/>
        <v>120.41312272174969</v>
      </c>
    </row>
    <row r="95" spans="1:19" x14ac:dyDescent="0.15">
      <c r="A95" s="69"/>
      <c r="B95" s="48"/>
      <c r="C95" s="204"/>
      <c r="D95" s="60" t="s">
        <v>37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71"/>
      <c r="L95" s="71"/>
      <c r="M95" s="71"/>
      <c r="N95" s="71"/>
      <c r="O95" s="71"/>
      <c r="P95" s="71"/>
      <c r="Q95" s="4">
        <f t="shared" si="17"/>
        <v>0</v>
      </c>
      <c r="R95" s="4">
        <v>0</v>
      </c>
      <c r="S95" s="5" t="str">
        <f t="shared" si="18"/>
        <v>－</v>
      </c>
    </row>
    <row r="96" spans="1:19" ht="14.25" thickBot="1" x14ac:dyDescent="0.2">
      <c r="A96" s="69"/>
      <c r="B96" s="48"/>
      <c r="C96" s="205"/>
      <c r="D96" s="63" t="s">
        <v>38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2"/>
      <c r="L96" s="72"/>
      <c r="M96" s="72"/>
      <c r="N96" s="72"/>
      <c r="O96" s="72"/>
      <c r="P96" s="72"/>
      <c r="Q96" s="7">
        <f t="shared" si="17"/>
        <v>0</v>
      </c>
      <c r="R96" s="7">
        <v>0</v>
      </c>
      <c r="S96" s="8" t="str">
        <f t="shared" si="18"/>
        <v>－</v>
      </c>
    </row>
    <row r="97" spans="1:19" ht="13.5" customHeight="1" x14ac:dyDescent="0.15">
      <c r="A97" s="69"/>
      <c r="B97" s="48"/>
      <c r="C97" s="203" t="s">
        <v>90</v>
      </c>
      <c r="D97" s="55" t="s">
        <v>33</v>
      </c>
      <c r="E97" s="2">
        <v>7.6</v>
      </c>
      <c r="F97" s="2">
        <v>8.1999999999999993</v>
      </c>
      <c r="G97" s="2">
        <v>8.1</v>
      </c>
      <c r="H97" s="2">
        <v>8.5</v>
      </c>
      <c r="I97" s="2">
        <v>14.1</v>
      </c>
      <c r="J97" s="2">
        <v>7.5</v>
      </c>
      <c r="K97" s="70"/>
      <c r="L97" s="70"/>
      <c r="M97" s="70"/>
      <c r="N97" s="70"/>
      <c r="O97" s="70"/>
      <c r="P97" s="70"/>
      <c r="Q97" s="2">
        <f t="shared" si="17"/>
        <v>54</v>
      </c>
      <c r="R97" s="2">
        <v>52.7</v>
      </c>
      <c r="S97" s="3">
        <f t="shared" si="18"/>
        <v>102.46679316888046</v>
      </c>
    </row>
    <row r="98" spans="1:19" x14ac:dyDescent="0.15">
      <c r="A98" s="69"/>
      <c r="B98" s="48"/>
      <c r="C98" s="204"/>
      <c r="D98" s="60" t="s">
        <v>34</v>
      </c>
      <c r="E98" s="4">
        <v>0.1</v>
      </c>
      <c r="F98" s="4">
        <v>0.1</v>
      </c>
      <c r="G98" s="4">
        <v>0.1</v>
      </c>
      <c r="H98" s="4">
        <v>0.3</v>
      </c>
      <c r="I98" s="4">
        <v>0.4</v>
      </c>
      <c r="J98" s="4">
        <v>0.1</v>
      </c>
      <c r="K98" s="71"/>
      <c r="L98" s="71"/>
      <c r="M98" s="71"/>
      <c r="N98" s="71"/>
      <c r="O98" s="71"/>
      <c r="P98" s="71"/>
      <c r="Q98" s="4">
        <f t="shared" si="17"/>
        <v>1.1000000000000001</v>
      </c>
      <c r="R98" s="4">
        <v>1</v>
      </c>
      <c r="S98" s="5">
        <f t="shared" si="18"/>
        <v>110.00000000000001</v>
      </c>
    </row>
    <row r="99" spans="1:19" x14ac:dyDescent="0.15">
      <c r="A99" s="69"/>
      <c r="B99" s="48"/>
      <c r="C99" s="204"/>
      <c r="D99" s="60" t="s">
        <v>35</v>
      </c>
      <c r="E99" s="4">
        <f t="shared" ref="E99:Q99" si="31">+E97-E98</f>
        <v>7.5</v>
      </c>
      <c r="F99" s="4">
        <f t="shared" si="31"/>
        <v>8.1</v>
      </c>
      <c r="G99" s="4">
        <f t="shared" si="31"/>
        <v>8</v>
      </c>
      <c r="H99" s="4">
        <f t="shared" si="31"/>
        <v>8.1999999999999993</v>
      </c>
      <c r="I99" s="4">
        <f t="shared" si="31"/>
        <v>13.7</v>
      </c>
      <c r="J99" s="4">
        <f t="shared" si="31"/>
        <v>7.4</v>
      </c>
      <c r="K99" s="71">
        <f t="shared" si="31"/>
        <v>0</v>
      </c>
      <c r="L99" s="71">
        <f t="shared" si="31"/>
        <v>0</v>
      </c>
      <c r="M99" s="71">
        <f t="shared" si="31"/>
        <v>0</v>
      </c>
      <c r="N99" s="71">
        <f t="shared" si="31"/>
        <v>0</v>
      </c>
      <c r="O99" s="71">
        <f t="shared" si="31"/>
        <v>0</v>
      </c>
      <c r="P99" s="71">
        <f t="shared" si="31"/>
        <v>0</v>
      </c>
      <c r="Q99" s="4">
        <f t="shared" si="31"/>
        <v>52.9</v>
      </c>
      <c r="R99" s="4">
        <v>51.699999999999996</v>
      </c>
      <c r="S99" s="5">
        <f t="shared" si="18"/>
        <v>102.32108317214701</v>
      </c>
    </row>
    <row r="100" spans="1:19" x14ac:dyDescent="0.15">
      <c r="A100" s="69"/>
      <c r="B100" s="48"/>
      <c r="C100" s="204"/>
      <c r="D100" s="60" t="s">
        <v>36</v>
      </c>
      <c r="E100" s="4">
        <f t="shared" ref="E100:Q100" si="32">+E97-E101</f>
        <v>7.1999999999999993</v>
      </c>
      <c r="F100" s="4">
        <f t="shared" si="32"/>
        <v>7.6</v>
      </c>
      <c r="G100" s="4">
        <f t="shared" si="32"/>
        <v>7.3999999999999995</v>
      </c>
      <c r="H100" s="4">
        <f t="shared" si="32"/>
        <v>7.6</v>
      </c>
      <c r="I100" s="4">
        <f t="shared" si="32"/>
        <v>13.2</v>
      </c>
      <c r="J100" s="4">
        <f t="shared" si="32"/>
        <v>6.9</v>
      </c>
      <c r="K100" s="71">
        <f t="shared" si="32"/>
        <v>0</v>
      </c>
      <c r="L100" s="71">
        <f t="shared" si="32"/>
        <v>0</v>
      </c>
      <c r="M100" s="71">
        <f t="shared" si="32"/>
        <v>0</v>
      </c>
      <c r="N100" s="71">
        <f t="shared" si="32"/>
        <v>0</v>
      </c>
      <c r="O100" s="71">
        <f t="shared" si="32"/>
        <v>0</v>
      </c>
      <c r="P100" s="71">
        <f t="shared" si="32"/>
        <v>0</v>
      </c>
      <c r="Q100" s="4">
        <f t="shared" si="32"/>
        <v>49.9</v>
      </c>
      <c r="R100" s="4">
        <v>48.3</v>
      </c>
      <c r="S100" s="5">
        <f t="shared" si="18"/>
        <v>103.31262939958592</v>
      </c>
    </row>
    <row r="101" spans="1:19" x14ac:dyDescent="0.15">
      <c r="A101" s="69"/>
      <c r="B101" s="48"/>
      <c r="C101" s="204"/>
      <c r="D101" s="60" t="s">
        <v>37</v>
      </c>
      <c r="E101" s="4">
        <v>0.4</v>
      </c>
      <c r="F101" s="4">
        <v>0.6</v>
      </c>
      <c r="G101" s="4">
        <v>0.7</v>
      </c>
      <c r="H101" s="4">
        <v>0.9</v>
      </c>
      <c r="I101" s="4">
        <v>0.9</v>
      </c>
      <c r="J101" s="4">
        <v>0.6</v>
      </c>
      <c r="K101" s="71"/>
      <c r="L101" s="71"/>
      <c r="M101" s="71"/>
      <c r="N101" s="71"/>
      <c r="O101" s="71"/>
      <c r="P101" s="71"/>
      <c r="Q101" s="4">
        <f t="shared" si="17"/>
        <v>4.0999999999999996</v>
      </c>
      <c r="R101" s="4">
        <v>4.4000000000000004</v>
      </c>
      <c r="S101" s="5">
        <f t="shared" si="18"/>
        <v>93.181818181818159</v>
      </c>
    </row>
    <row r="102" spans="1:19" ht="14.25" thickBot="1" x14ac:dyDescent="0.2">
      <c r="A102" s="69"/>
      <c r="B102" s="48"/>
      <c r="C102" s="205"/>
      <c r="D102" s="63" t="s">
        <v>38</v>
      </c>
      <c r="E102" s="7">
        <v>0.5</v>
      </c>
      <c r="F102" s="7">
        <v>0.7</v>
      </c>
      <c r="G102" s="7">
        <v>0.8</v>
      </c>
      <c r="H102" s="7">
        <v>1.1000000000000001</v>
      </c>
      <c r="I102" s="7">
        <v>1.1000000000000001</v>
      </c>
      <c r="J102" s="7">
        <v>0.7</v>
      </c>
      <c r="K102" s="72"/>
      <c r="L102" s="72"/>
      <c r="M102" s="72"/>
      <c r="N102" s="72"/>
      <c r="O102" s="72"/>
      <c r="P102" s="72"/>
      <c r="Q102" s="7">
        <f t="shared" si="17"/>
        <v>4.9000000000000004</v>
      </c>
      <c r="R102" s="7">
        <v>5.3000000000000007</v>
      </c>
      <c r="S102" s="8">
        <f t="shared" si="18"/>
        <v>92.452830188679229</v>
      </c>
    </row>
    <row r="103" spans="1:19" ht="13.5" customHeight="1" x14ac:dyDescent="0.15">
      <c r="A103" s="69"/>
      <c r="B103" s="48"/>
      <c r="C103" s="203" t="s">
        <v>91</v>
      </c>
      <c r="D103" s="55" t="s">
        <v>33</v>
      </c>
      <c r="E103" s="2">
        <v>23.2</v>
      </c>
      <c r="F103" s="2">
        <v>40.4</v>
      </c>
      <c r="G103" s="2">
        <v>40.1</v>
      </c>
      <c r="H103" s="2">
        <v>46.2</v>
      </c>
      <c r="I103" s="2">
        <v>43.1</v>
      </c>
      <c r="J103" s="2">
        <v>37</v>
      </c>
      <c r="K103" s="70"/>
      <c r="L103" s="70"/>
      <c r="M103" s="70"/>
      <c r="N103" s="70"/>
      <c r="O103" s="70"/>
      <c r="P103" s="70"/>
      <c r="Q103" s="2">
        <f t="shared" si="17"/>
        <v>229.99999999999997</v>
      </c>
      <c r="R103" s="2">
        <v>238.60000000000002</v>
      </c>
      <c r="S103" s="3">
        <f t="shared" si="18"/>
        <v>96.395641240569972</v>
      </c>
    </row>
    <row r="104" spans="1:19" x14ac:dyDescent="0.15">
      <c r="A104" s="69"/>
      <c r="B104" s="48"/>
      <c r="C104" s="204"/>
      <c r="D104" s="60" t="s">
        <v>34</v>
      </c>
      <c r="E104" s="4">
        <v>0.4</v>
      </c>
      <c r="F104" s="4">
        <v>2.2000000000000002</v>
      </c>
      <c r="G104" s="4">
        <v>3.1</v>
      </c>
      <c r="H104" s="4">
        <v>5.2</v>
      </c>
      <c r="I104" s="4">
        <v>2.7</v>
      </c>
      <c r="J104" s="4">
        <v>2.8</v>
      </c>
      <c r="K104" s="71"/>
      <c r="L104" s="71"/>
      <c r="M104" s="71"/>
      <c r="N104" s="71"/>
      <c r="O104" s="71"/>
      <c r="P104" s="71"/>
      <c r="Q104" s="4">
        <f t="shared" si="17"/>
        <v>16.400000000000002</v>
      </c>
      <c r="R104" s="4">
        <v>12.9</v>
      </c>
      <c r="S104" s="5">
        <f t="shared" si="18"/>
        <v>127.13178294573643</v>
      </c>
    </row>
    <row r="105" spans="1:19" x14ac:dyDescent="0.15">
      <c r="A105" s="69"/>
      <c r="B105" s="48"/>
      <c r="C105" s="204"/>
      <c r="D105" s="60" t="s">
        <v>35</v>
      </c>
      <c r="E105" s="4">
        <f t="shared" ref="E105:J105" si="33">+E103-E104</f>
        <v>22.8</v>
      </c>
      <c r="F105" s="4">
        <f t="shared" si="33"/>
        <v>38.199999999999996</v>
      </c>
      <c r="G105" s="4">
        <f t="shared" si="33"/>
        <v>37</v>
      </c>
      <c r="H105" s="4">
        <f t="shared" si="33"/>
        <v>41</v>
      </c>
      <c r="I105" s="4">
        <f t="shared" si="33"/>
        <v>40.4</v>
      </c>
      <c r="J105" s="4">
        <f t="shared" si="33"/>
        <v>34.200000000000003</v>
      </c>
      <c r="K105" s="71">
        <f t="shared" ref="K105:Q105" si="34">+K103-K104</f>
        <v>0</v>
      </c>
      <c r="L105" s="71">
        <f t="shared" si="34"/>
        <v>0</v>
      </c>
      <c r="M105" s="71">
        <f t="shared" si="34"/>
        <v>0</v>
      </c>
      <c r="N105" s="71">
        <f t="shared" si="34"/>
        <v>0</v>
      </c>
      <c r="O105" s="71">
        <f t="shared" si="34"/>
        <v>0</v>
      </c>
      <c r="P105" s="71">
        <f t="shared" si="34"/>
        <v>0</v>
      </c>
      <c r="Q105" s="4">
        <f t="shared" si="34"/>
        <v>213.59999999999997</v>
      </c>
      <c r="R105" s="4">
        <v>225.7</v>
      </c>
      <c r="S105" s="5">
        <f t="shared" si="18"/>
        <v>94.63890119627824</v>
      </c>
    </row>
    <row r="106" spans="1:19" x14ac:dyDescent="0.15">
      <c r="A106" s="69"/>
      <c r="B106" s="48"/>
      <c r="C106" s="204"/>
      <c r="D106" s="60" t="s">
        <v>36</v>
      </c>
      <c r="E106" s="4">
        <f t="shared" ref="E106:J106" si="35">+E103-E107</f>
        <v>22.5</v>
      </c>
      <c r="F106" s="4">
        <f t="shared" si="35"/>
        <v>39.299999999999997</v>
      </c>
      <c r="G106" s="4">
        <f t="shared" si="35"/>
        <v>38.800000000000004</v>
      </c>
      <c r="H106" s="4">
        <f t="shared" si="35"/>
        <v>44.6</v>
      </c>
      <c r="I106" s="4">
        <f t="shared" si="35"/>
        <v>40.9</v>
      </c>
      <c r="J106" s="4">
        <f t="shared" si="35"/>
        <v>35.4</v>
      </c>
      <c r="K106" s="71">
        <f t="shared" ref="K106:Q106" si="36">+K103-K107</f>
        <v>0</v>
      </c>
      <c r="L106" s="71">
        <f t="shared" si="36"/>
        <v>0</v>
      </c>
      <c r="M106" s="71">
        <f t="shared" si="36"/>
        <v>0</v>
      </c>
      <c r="N106" s="71">
        <f t="shared" si="36"/>
        <v>0</v>
      </c>
      <c r="O106" s="71">
        <f t="shared" si="36"/>
        <v>0</v>
      </c>
      <c r="P106" s="71">
        <f t="shared" si="36"/>
        <v>0</v>
      </c>
      <c r="Q106" s="4">
        <f t="shared" si="36"/>
        <v>221.49999999999997</v>
      </c>
      <c r="R106" s="4">
        <v>230.3</v>
      </c>
      <c r="S106" s="5">
        <f t="shared" si="18"/>
        <v>96.178897090751178</v>
      </c>
    </row>
    <row r="107" spans="1:19" x14ac:dyDescent="0.15">
      <c r="A107" s="69"/>
      <c r="B107" s="48"/>
      <c r="C107" s="204"/>
      <c r="D107" s="60" t="s">
        <v>37</v>
      </c>
      <c r="E107" s="4">
        <v>0.7</v>
      </c>
      <c r="F107" s="4">
        <v>1.1000000000000001</v>
      </c>
      <c r="G107" s="4">
        <v>1.3</v>
      </c>
      <c r="H107" s="4">
        <v>1.6</v>
      </c>
      <c r="I107" s="4">
        <v>2.2000000000000002</v>
      </c>
      <c r="J107" s="4">
        <v>1.6</v>
      </c>
      <c r="K107" s="71"/>
      <c r="L107" s="71"/>
      <c r="M107" s="71"/>
      <c r="N107" s="71"/>
      <c r="O107" s="71"/>
      <c r="P107" s="71"/>
      <c r="Q107" s="4">
        <f t="shared" si="17"/>
        <v>8.5</v>
      </c>
      <c r="R107" s="4">
        <v>8.2999999999999989</v>
      </c>
      <c r="S107" s="5">
        <f t="shared" si="18"/>
        <v>102.40963855421687</v>
      </c>
    </row>
    <row r="108" spans="1:19" ht="14.25" thickBot="1" x14ac:dyDescent="0.2">
      <c r="A108" s="69"/>
      <c r="B108" s="48"/>
      <c r="C108" s="205"/>
      <c r="D108" s="63" t="s">
        <v>38</v>
      </c>
      <c r="E108" s="7">
        <v>0.7</v>
      </c>
      <c r="F108" s="7">
        <v>1.1000000000000001</v>
      </c>
      <c r="G108" s="7">
        <v>1.3</v>
      </c>
      <c r="H108" s="7">
        <v>1.6</v>
      </c>
      <c r="I108" s="7">
        <v>2.2000000000000002</v>
      </c>
      <c r="J108" s="7">
        <v>1.6</v>
      </c>
      <c r="K108" s="72"/>
      <c r="L108" s="72"/>
      <c r="M108" s="72"/>
      <c r="N108" s="72"/>
      <c r="O108" s="72"/>
      <c r="P108" s="72"/>
      <c r="Q108" s="7">
        <f t="shared" si="17"/>
        <v>8.5</v>
      </c>
      <c r="R108" s="7">
        <v>8.2999999999999989</v>
      </c>
      <c r="S108" s="8">
        <f t="shared" si="18"/>
        <v>102.40963855421687</v>
      </c>
    </row>
    <row r="109" spans="1:19" ht="13.5" customHeight="1" x14ac:dyDescent="0.15">
      <c r="A109" s="69"/>
      <c r="B109" s="48"/>
      <c r="C109" s="203" t="s">
        <v>92</v>
      </c>
      <c r="D109" s="55" t="s">
        <v>33</v>
      </c>
      <c r="E109" s="2">
        <v>46.3</v>
      </c>
      <c r="F109" s="2">
        <v>81</v>
      </c>
      <c r="G109" s="2">
        <v>68.5</v>
      </c>
      <c r="H109" s="2">
        <v>78.5</v>
      </c>
      <c r="I109" s="2">
        <v>115.8</v>
      </c>
      <c r="J109" s="2">
        <v>73.7</v>
      </c>
      <c r="K109" s="70"/>
      <c r="L109" s="70"/>
      <c r="M109" s="70"/>
      <c r="N109" s="70"/>
      <c r="O109" s="70"/>
      <c r="P109" s="70"/>
      <c r="Q109" s="2">
        <f t="shared" si="17"/>
        <v>463.8</v>
      </c>
      <c r="R109" s="2">
        <v>425.40000000000003</v>
      </c>
      <c r="S109" s="3">
        <f t="shared" si="18"/>
        <v>109.0267983074753</v>
      </c>
    </row>
    <row r="110" spans="1:19" x14ac:dyDescent="0.15">
      <c r="A110" s="69"/>
      <c r="B110" s="48"/>
      <c r="C110" s="204"/>
      <c r="D110" s="60" t="s">
        <v>34</v>
      </c>
      <c r="E110" s="4">
        <v>0.1</v>
      </c>
      <c r="F110" s="4">
        <v>1</v>
      </c>
      <c r="G110" s="4">
        <v>1.7</v>
      </c>
      <c r="H110" s="4">
        <v>2.9</v>
      </c>
      <c r="I110" s="4">
        <v>3.8</v>
      </c>
      <c r="J110" s="4">
        <v>2.9</v>
      </c>
      <c r="K110" s="71"/>
      <c r="L110" s="71"/>
      <c r="M110" s="71"/>
      <c r="N110" s="71"/>
      <c r="O110" s="71"/>
      <c r="P110" s="71"/>
      <c r="Q110" s="4">
        <f t="shared" si="17"/>
        <v>12.4</v>
      </c>
      <c r="R110" s="4">
        <v>9.2999999999999989</v>
      </c>
      <c r="S110" s="5">
        <f t="shared" si="18"/>
        <v>133.33333333333334</v>
      </c>
    </row>
    <row r="111" spans="1:19" x14ac:dyDescent="0.15">
      <c r="A111" s="69"/>
      <c r="B111" s="48"/>
      <c r="C111" s="204"/>
      <c r="D111" s="60" t="s">
        <v>35</v>
      </c>
      <c r="E111" s="4">
        <f t="shared" ref="E111:Q111" si="37">+E109-E110</f>
        <v>46.199999999999996</v>
      </c>
      <c r="F111" s="4">
        <f t="shared" si="37"/>
        <v>80</v>
      </c>
      <c r="G111" s="4">
        <f t="shared" si="37"/>
        <v>66.8</v>
      </c>
      <c r="H111" s="4">
        <f t="shared" si="37"/>
        <v>75.599999999999994</v>
      </c>
      <c r="I111" s="4">
        <f t="shared" si="37"/>
        <v>112</v>
      </c>
      <c r="J111" s="4">
        <f t="shared" si="37"/>
        <v>70.8</v>
      </c>
      <c r="K111" s="71">
        <f t="shared" si="37"/>
        <v>0</v>
      </c>
      <c r="L111" s="71">
        <f t="shared" si="37"/>
        <v>0</v>
      </c>
      <c r="M111" s="71">
        <f t="shared" si="37"/>
        <v>0</v>
      </c>
      <c r="N111" s="71">
        <f t="shared" si="37"/>
        <v>0</v>
      </c>
      <c r="O111" s="71">
        <f t="shared" si="37"/>
        <v>0</v>
      </c>
      <c r="P111" s="71">
        <f t="shared" si="37"/>
        <v>0</v>
      </c>
      <c r="Q111" s="4">
        <f t="shared" si="37"/>
        <v>451.40000000000003</v>
      </c>
      <c r="R111" s="4">
        <v>416.09999999999997</v>
      </c>
      <c r="S111" s="5">
        <f t="shared" si="18"/>
        <v>108.48353761115119</v>
      </c>
    </row>
    <row r="112" spans="1:19" x14ac:dyDescent="0.15">
      <c r="A112" s="69"/>
      <c r="B112" s="74"/>
      <c r="C112" s="204"/>
      <c r="D112" s="60" t="s">
        <v>36</v>
      </c>
      <c r="E112" s="4">
        <f t="shared" ref="E112:Q112" si="38">+E109-E113</f>
        <v>45.4</v>
      </c>
      <c r="F112" s="4">
        <f t="shared" si="38"/>
        <v>78.099999999999994</v>
      </c>
      <c r="G112" s="4">
        <f t="shared" si="38"/>
        <v>65.3</v>
      </c>
      <c r="H112" s="4">
        <f t="shared" si="38"/>
        <v>73.400000000000006</v>
      </c>
      <c r="I112" s="4">
        <f t="shared" si="38"/>
        <v>109.1</v>
      </c>
      <c r="J112" s="4">
        <f t="shared" si="38"/>
        <v>69.400000000000006</v>
      </c>
      <c r="K112" s="71">
        <f t="shared" si="38"/>
        <v>0</v>
      </c>
      <c r="L112" s="71">
        <f t="shared" si="38"/>
        <v>0</v>
      </c>
      <c r="M112" s="71">
        <f t="shared" si="38"/>
        <v>0</v>
      </c>
      <c r="N112" s="71">
        <f t="shared" si="38"/>
        <v>0</v>
      </c>
      <c r="O112" s="71">
        <f t="shared" si="38"/>
        <v>0</v>
      </c>
      <c r="P112" s="71">
        <f t="shared" si="38"/>
        <v>0</v>
      </c>
      <c r="Q112" s="4">
        <f t="shared" si="38"/>
        <v>440.7</v>
      </c>
      <c r="R112" s="4">
        <v>402.49999999999994</v>
      </c>
      <c r="S112" s="5">
        <f t="shared" si="18"/>
        <v>109.49068322981368</v>
      </c>
    </row>
    <row r="113" spans="1:19" x14ac:dyDescent="0.15">
      <c r="A113" s="69"/>
      <c r="B113" s="74"/>
      <c r="C113" s="204"/>
      <c r="D113" s="60" t="s">
        <v>37</v>
      </c>
      <c r="E113" s="4">
        <v>0.9</v>
      </c>
      <c r="F113" s="4">
        <v>2.9</v>
      </c>
      <c r="G113" s="4">
        <v>3.2</v>
      </c>
      <c r="H113" s="4">
        <v>5.0999999999999996</v>
      </c>
      <c r="I113" s="4">
        <v>6.7</v>
      </c>
      <c r="J113" s="4">
        <v>4.3</v>
      </c>
      <c r="K113" s="71"/>
      <c r="L113" s="71"/>
      <c r="M113" s="71"/>
      <c r="N113" s="71"/>
      <c r="O113" s="71"/>
      <c r="P113" s="71"/>
      <c r="Q113" s="4">
        <f t="shared" si="17"/>
        <v>23.1</v>
      </c>
      <c r="R113" s="4">
        <v>22.9</v>
      </c>
      <c r="S113" s="5">
        <f t="shared" si="18"/>
        <v>100.87336244541486</v>
      </c>
    </row>
    <row r="114" spans="1:19" ht="14.25" thickBot="1" x14ac:dyDescent="0.2">
      <c r="A114" s="69"/>
      <c r="B114" s="74"/>
      <c r="C114" s="205"/>
      <c r="D114" s="63" t="s">
        <v>38</v>
      </c>
      <c r="E114" s="7">
        <v>1</v>
      </c>
      <c r="F114" s="7">
        <v>3.1</v>
      </c>
      <c r="G114" s="7">
        <v>3.3</v>
      </c>
      <c r="H114" s="7">
        <v>5.2</v>
      </c>
      <c r="I114" s="7">
        <v>7.1</v>
      </c>
      <c r="J114" s="7">
        <v>4.3</v>
      </c>
      <c r="K114" s="72"/>
      <c r="L114" s="72"/>
      <c r="M114" s="72"/>
      <c r="N114" s="72"/>
      <c r="O114" s="72"/>
      <c r="P114" s="72"/>
      <c r="Q114" s="7">
        <f t="shared" si="17"/>
        <v>24</v>
      </c>
      <c r="R114" s="7">
        <v>23.7</v>
      </c>
      <c r="S114" s="8">
        <f t="shared" si="18"/>
        <v>101.26582278481013</v>
      </c>
    </row>
    <row r="115" spans="1:19" ht="18.75" customHeight="1" x14ac:dyDescent="0.2">
      <c r="A115" s="44" t="str">
        <f>$A$1</f>
        <v>１　平成29年度上期　市町村別・月別観光入込客数</v>
      </c>
      <c r="K115" s="75"/>
      <c r="L115" s="75"/>
      <c r="M115" s="75"/>
      <c r="N115" s="75"/>
      <c r="O115" s="75"/>
      <c r="P115" s="75"/>
      <c r="Q115" s="187"/>
    </row>
    <row r="116" spans="1:19" ht="13.5" customHeight="1" thickBot="1" x14ac:dyDescent="0.2">
      <c r="K116" s="75"/>
      <c r="L116" s="75"/>
      <c r="M116" s="75"/>
      <c r="N116" s="75"/>
      <c r="O116" s="75"/>
      <c r="P116" s="75"/>
      <c r="Q116" s="187"/>
      <c r="S116" s="49" t="s">
        <v>232</v>
      </c>
    </row>
    <row r="117" spans="1:19" ht="14.25" thickBot="1" x14ac:dyDescent="0.2">
      <c r="A117" s="50" t="s">
        <v>20</v>
      </c>
      <c r="B117" s="50" t="s">
        <v>266</v>
      </c>
      <c r="C117" s="50" t="s">
        <v>21</v>
      </c>
      <c r="D117" s="51" t="s">
        <v>22</v>
      </c>
      <c r="E117" s="52" t="s">
        <v>23</v>
      </c>
      <c r="F117" s="52" t="s">
        <v>24</v>
      </c>
      <c r="G117" s="52" t="s">
        <v>25</v>
      </c>
      <c r="H117" s="52" t="s">
        <v>26</v>
      </c>
      <c r="I117" s="52" t="s">
        <v>27</v>
      </c>
      <c r="J117" s="52" t="s">
        <v>28</v>
      </c>
      <c r="K117" s="73" t="s">
        <v>29</v>
      </c>
      <c r="L117" s="73" t="s">
        <v>30</v>
      </c>
      <c r="M117" s="73" t="s">
        <v>31</v>
      </c>
      <c r="N117" s="73" t="s">
        <v>11</v>
      </c>
      <c r="O117" s="73" t="s">
        <v>12</v>
      </c>
      <c r="P117" s="73" t="s">
        <v>13</v>
      </c>
      <c r="Q117" s="188" t="s">
        <v>267</v>
      </c>
      <c r="R117" s="53" t="str">
        <f>$R$3</f>
        <v>28年度上期</v>
      </c>
      <c r="S117" s="54" t="s">
        <v>32</v>
      </c>
    </row>
    <row r="118" spans="1:19" ht="13.5" customHeight="1" x14ac:dyDescent="0.15">
      <c r="A118" s="69"/>
      <c r="B118" s="74"/>
      <c r="C118" s="203" t="s">
        <v>93</v>
      </c>
      <c r="D118" s="55" t="s">
        <v>33</v>
      </c>
      <c r="E118" s="2">
        <v>40.700000000000003</v>
      </c>
      <c r="F118" s="2">
        <v>36.799999999999997</v>
      </c>
      <c r="G118" s="2">
        <v>28.4</v>
      </c>
      <c r="H118" s="2">
        <v>52.3</v>
      </c>
      <c r="I118" s="2">
        <v>36.5</v>
      </c>
      <c r="J118" s="2">
        <v>190.7</v>
      </c>
      <c r="K118" s="70"/>
      <c r="L118" s="70"/>
      <c r="M118" s="70"/>
      <c r="N118" s="70"/>
      <c r="O118" s="70"/>
      <c r="P118" s="70"/>
      <c r="Q118" s="2">
        <f t="shared" ref="Q118:Q171" si="39">SUM(E118:P118)</f>
        <v>385.4</v>
      </c>
      <c r="R118" s="2">
        <v>392.2</v>
      </c>
      <c r="S118" s="3">
        <f t="shared" ref="S118:S171" si="40">IF(Q118=0,"－",Q118/R118*100)</f>
        <v>98.266190719020912</v>
      </c>
    </row>
    <row r="119" spans="1:19" x14ac:dyDescent="0.15">
      <c r="A119" s="69"/>
      <c r="B119" s="74"/>
      <c r="C119" s="204"/>
      <c r="D119" s="60" t="s">
        <v>34</v>
      </c>
      <c r="E119" s="4">
        <v>0.4</v>
      </c>
      <c r="F119" s="4">
        <v>0.5</v>
      </c>
      <c r="G119" s="4">
        <v>0.6</v>
      </c>
      <c r="H119" s="4">
        <v>0.7</v>
      </c>
      <c r="I119" s="4">
        <v>0.7</v>
      </c>
      <c r="J119" s="4">
        <v>0.6</v>
      </c>
      <c r="K119" s="71"/>
      <c r="L119" s="71"/>
      <c r="M119" s="71"/>
      <c r="N119" s="71"/>
      <c r="O119" s="71"/>
      <c r="P119" s="71"/>
      <c r="Q119" s="4">
        <f t="shared" si="39"/>
        <v>3.5000000000000004</v>
      </c>
      <c r="R119" s="4">
        <v>9.1</v>
      </c>
      <c r="S119" s="5">
        <f t="shared" si="40"/>
        <v>38.461538461538467</v>
      </c>
    </row>
    <row r="120" spans="1:19" x14ac:dyDescent="0.15">
      <c r="A120" s="69" t="s">
        <v>268</v>
      </c>
      <c r="B120" s="48" t="s">
        <v>269</v>
      </c>
      <c r="C120" s="204"/>
      <c r="D120" s="60" t="s">
        <v>35</v>
      </c>
      <c r="E120" s="4">
        <f t="shared" ref="E120:Q120" si="41">+E118-E119</f>
        <v>40.300000000000004</v>
      </c>
      <c r="F120" s="4">
        <f t="shared" si="41"/>
        <v>36.299999999999997</v>
      </c>
      <c r="G120" s="4">
        <f t="shared" si="41"/>
        <v>27.799999999999997</v>
      </c>
      <c r="H120" s="4">
        <f t="shared" si="41"/>
        <v>51.599999999999994</v>
      </c>
      <c r="I120" s="4">
        <f t="shared" si="41"/>
        <v>35.799999999999997</v>
      </c>
      <c r="J120" s="4">
        <f t="shared" si="41"/>
        <v>190.1</v>
      </c>
      <c r="K120" s="71">
        <f t="shared" si="41"/>
        <v>0</v>
      </c>
      <c r="L120" s="71">
        <f t="shared" si="41"/>
        <v>0</v>
      </c>
      <c r="M120" s="71">
        <f t="shared" si="41"/>
        <v>0</v>
      </c>
      <c r="N120" s="71">
        <f t="shared" si="41"/>
        <v>0</v>
      </c>
      <c r="O120" s="71">
        <f t="shared" si="41"/>
        <v>0</v>
      </c>
      <c r="P120" s="71">
        <f t="shared" si="41"/>
        <v>0</v>
      </c>
      <c r="Q120" s="4">
        <f t="shared" si="41"/>
        <v>381.9</v>
      </c>
      <c r="R120" s="4">
        <v>383.1</v>
      </c>
      <c r="S120" s="5">
        <f t="shared" si="40"/>
        <v>99.686765857478449</v>
      </c>
    </row>
    <row r="121" spans="1:19" x14ac:dyDescent="0.15">
      <c r="A121" s="69"/>
      <c r="B121" s="74"/>
      <c r="C121" s="204"/>
      <c r="D121" s="60" t="s">
        <v>36</v>
      </c>
      <c r="E121" s="4">
        <f t="shared" ref="E121:Q121" si="42">+E118-E122</f>
        <v>39.900000000000006</v>
      </c>
      <c r="F121" s="4">
        <f t="shared" si="42"/>
        <v>35.199999999999996</v>
      </c>
      <c r="G121" s="4">
        <f t="shared" si="42"/>
        <v>26.2</v>
      </c>
      <c r="H121" s="4">
        <f t="shared" si="42"/>
        <v>49.199999999999996</v>
      </c>
      <c r="I121" s="4">
        <f t="shared" si="42"/>
        <v>33.5</v>
      </c>
      <c r="J121" s="4">
        <f t="shared" si="42"/>
        <v>188.1</v>
      </c>
      <c r="K121" s="71">
        <f t="shared" si="42"/>
        <v>0</v>
      </c>
      <c r="L121" s="71">
        <f t="shared" si="42"/>
        <v>0</v>
      </c>
      <c r="M121" s="71">
        <f t="shared" si="42"/>
        <v>0</v>
      </c>
      <c r="N121" s="71">
        <f t="shared" si="42"/>
        <v>0</v>
      </c>
      <c r="O121" s="71">
        <f t="shared" si="42"/>
        <v>0</v>
      </c>
      <c r="P121" s="71">
        <f t="shared" si="42"/>
        <v>0</v>
      </c>
      <c r="Q121" s="4">
        <f t="shared" si="42"/>
        <v>372.09999999999997</v>
      </c>
      <c r="R121" s="4">
        <v>379.8</v>
      </c>
      <c r="S121" s="5">
        <f t="shared" si="40"/>
        <v>97.97261716692995</v>
      </c>
    </row>
    <row r="122" spans="1:19" x14ac:dyDescent="0.15">
      <c r="A122" s="69"/>
      <c r="B122" s="74"/>
      <c r="C122" s="204"/>
      <c r="D122" s="60" t="s">
        <v>37</v>
      </c>
      <c r="E122" s="4">
        <v>0.8</v>
      </c>
      <c r="F122" s="4">
        <v>1.6</v>
      </c>
      <c r="G122" s="4">
        <v>2.2000000000000002</v>
      </c>
      <c r="H122" s="4">
        <v>3.1</v>
      </c>
      <c r="I122" s="4">
        <v>3</v>
      </c>
      <c r="J122" s="4">
        <v>2.6</v>
      </c>
      <c r="K122" s="71"/>
      <c r="L122" s="71"/>
      <c r="M122" s="71"/>
      <c r="N122" s="71"/>
      <c r="O122" s="71"/>
      <c r="P122" s="71"/>
      <c r="Q122" s="4">
        <f t="shared" si="39"/>
        <v>13.3</v>
      </c>
      <c r="R122" s="4">
        <v>12.4</v>
      </c>
      <c r="S122" s="5">
        <f t="shared" si="40"/>
        <v>107.25806451612902</v>
      </c>
    </row>
    <row r="123" spans="1:19" ht="14.25" thickBot="1" x14ac:dyDescent="0.2">
      <c r="A123" s="69"/>
      <c r="B123" s="48"/>
      <c r="C123" s="205"/>
      <c r="D123" s="63" t="s">
        <v>38</v>
      </c>
      <c r="E123" s="7">
        <v>0.8</v>
      </c>
      <c r="F123" s="7">
        <v>1.6</v>
      </c>
      <c r="G123" s="7">
        <v>2.2000000000000002</v>
      </c>
      <c r="H123" s="7">
        <v>3.1</v>
      </c>
      <c r="I123" s="7">
        <v>3</v>
      </c>
      <c r="J123" s="7">
        <v>2.6</v>
      </c>
      <c r="K123" s="72"/>
      <c r="L123" s="72"/>
      <c r="M123" s="72"/>
      <c r="N123" s="72"/>
      <c r="O123" s="72"/>
      <c r="P123" s="72"/>
      <c r="Q123" s="7">
        <f t="shared" si="39"/>
        <v>13.3</v>
      </c>
      <c r="R123" s="7">
        <v>12.4</v>
      </c>
      <c r="S123" s="8">
        <f t="shared" si="40"/>
        <v>107.25806451612902</v>
      </c>
    </row>
    <row r="124" spans="1:19" ht="13.5" customHeight="1" x14ac:dyDescent="0.15">
      <c r="A124" s="69"/>
      <c r="B124" s="48"/>
      <c r="C124" s="203" t="s">
        <v>94</v>
      </c>
      <c r="D124" s="55" t="s">
        <v>33</v>
      </c>
      <c r="E124" s="2">
        <v>7.2</v>
      </c>
      <c r="F124" s="2">
        <v>11</v>
      </c>
      <c r="G124" s="2">
        <v>10.5</v>
      </c>
      <c r="H124" s="2">
        <v>27.1</v>
      </c>
      <c r="I124" s="2">
        <v>15.2</v>
      </c>
      <c r="J124" s="2">
        <v>11.3</v>
      </c>
      <c r="K124" s="70"/>
      <c r="L124" s="70"/>
      <c r="M124" s="70"/>
      <c r="N124" s="70"/>
      <c r="O124" s="70"/>
      <c r="P124" s="70"/>
      <c r="Q124" s="2">
        <f t="shared" si="39"/>
        <v>82.3</v>
      </c>
      <c r="R124" s="2">
        <v>73.400000000000006</v>
      </c>
      <c r="S124" s="3">
        <f t="shared" si="40"/>
        <v>112.12534059945503</v>
      </c>
    </row>
    <row r="125" spans="1:19" x14ac:dyDescent="0.15">
      <c r="A125" s="69"/>
      <c r="B125" s="48"/>
      <c r="C125" s="204"/>
      <c r="D125" s="60" t="s">
        <v>34</v>
      </c>
      <c r="E125" s="4">
        <v>0.3</v>
      </c>
      <c r="F125" s="4">
        <v>0.5</v>
      </c>
      <c r="G125" s="4">
        <v>0.5</v>
      </c>
      <c r="H125" s="4">
        <v>0.7</v>
      </c>
      <c r="I125" s="4">
        <v>0.7</v>
      </c>
      <c r="J125" s="4">
        <v>0.5</v>
      </c>
      <c r="K125" s="71"/>
      <c r="L125" s="71"/>
      <c r="M125" s="71"/>
      <c r="N125" s="71"/>
      <c r="O125" s="71"/>
      <c r="P125" s="71"/>
      <c r="Q125" s="4">
        <f t="shared" si="39"/>
        <v>3.2</v>
      </c>
      <c r="R125" s="4">
        <v>2.9000000000000004</v>
      </c>
      <c r="S125" s="5">
        <f t="shared" si="40"/>
        <v>110.34482758620689</v>
      </c>
    </row>
    <row r="126" spans="1:19" x14ac:dyDescent="0.15">
      <c r="A126" s="69"/>
      <c r="B126" s="48"/>
      <c r="C126" s="204"/>
      <c r="D126" s="60" t="s">
        <v>35</v>
      </c>
      <c r="E126" s="4">
        <f t="shared" ref="E126:J126" si="43">+E124-E125</f>
        <v>6.9</v>
      </c>
      <c r="F126" s="4">
        <f t="shared" si="43"/>
        <v>10.5</v>
      </c>
      <c r="G126" s="4">
        <f t="shared" si="43"/>
        <v>10</v>
      </c>
      <c r="H126" s="4">
        <f t="shared" si="43"/>
        <v>26.400000000000002</v>
      </c>
      <c r="I126" s="4">
        <f t="shared" si="43"/>
        <v>14.5</v>
      </c>
      <c r="J126" s="4">
        <f t="shared" si="43"/>
        <v>10.8</v>
      </c>
      <c r="K126" s="71">
        <f t="shared" ref="K126:Q126" si="44">+K124-K125</f>
        <v>0</v>
      </c>
      <c r="L126" s="71">
        <f t="shared" si="44"/>
        <v>0</v>
      </c>
      <c r="M126" s="71">
        <f t="shared" si="44"/>
        <v>0</v>
      </c>
      <c r="N126" s="71">
        <f t="shared" si="44"/>
        <v>0</v>
      </c>
      <c r="O126" s="71">
        <f t="shared" si="44"/>
        <v>0</v>
      </c>
      <c r="P126" s="71">
        <f t="shared" si="44"/>
        <v>0</v>
      </c>
      <c r="Q126" s="4">
        <f t="shared" si="44"/>
        <v>79.099999999999994</v>
      </c>
      <c r="R126" s="4">
        <v>70.5</v>
      </c>
      <c r="S126" s="5">
        <f t="shared" si="40"/>
        <v>112.19858156028369</v>
      </c>
    </row>
    <row r="127" spans="1:19" x14ac:dyDescent="0.15">
      <c r="A127" s="69"/>
      <c r="B127" s="48"/>
      <c r="C127" s="204"/>
      <c r="D127" s="60" t="s">
        <v>36</v>
      </c>
      <c r="E127" s="4">
        <f t="shared" ref="E127:J127" si="45">+E124-E128</f>
        <v>6.7</v>
      </c>
      <c r="F127" s="4">
        <f t="shared" si="45"/>
        <v>10.6</v>
      </c>
      <c r="G127" s="4">
        <f t="shared" si="45"/>
        <v>9.9</v>
      </c>
      <c r="H127" s="4">
        <f t="shared" si="45"/>
        <v>26.400000000000002</v>
      </c>
      <c r="I127" s="4">
        <f t="shared" si="45"/>
        <v>14.399999999999999</v>
      </c>
      <c r="J127" s="4">
        <f t="shared" si="45"/>
        <v>10.700000000000001</v>
      </c>
      <c r="K127" s="71">
        <f t="shared" ref="K127:Q127" si="46">+K124-K128</f>
        <v>0</v>
      </c>
      <c r="L127" s="71">
        <f t="shared" si="46"/>
        <v>0</v>
      </c>
      <c r="M127" s="71">
        <f t="shared" si="46"/>
        <v>0</v>
      </c>
      <c r="N127" s="71">
        <f t="shared" si="46"/>
        <v>0</v>
      </c>
      <c r="O127" s="71">
        <f t="shared" si="46"/>
        <v>0</v>
      </c>
      <c r="P127" s="71">
        <f t="shared" si="46"/>
        <v>0</v>
      </c>
      <c r="Q127" s="4">
        <f t="shared" si="46"/>
        <v>78.7</v>
      </c>
      <c r="R127" s="4">
        <v>71</v>
      </c>
      <c r="S127" s="5">
        <f t="shared" si="40"/>
        <v>110.84507042253522</v>
      </c>
    </row>
    <row r="128" spans="1:19" x14ac:dyDescent="0.15">
      <c r="A128" s="69"/>
      <c r="B128" s="48"/>
      <c r="C128" s="204"/>
      <c r="D128" s="60" t="s">
        <v>37</v>
      </c>
      <c r="E128" s="4">
        <v>0.5</v>
      </c>
      <c r="F128" s="4">
        <v>0.4</v>
      </c>
      <c r="G128" s="4">
        <v>0.6</v>
      </c>
      <c r="H128" s="4">
        <v>0.7</v>
      </c>
      <c r="I128" s="4">
        <v>0.8</v>
      </c>
      <c r="J128" s="4">
        <v>0.6</v>
      </c>
      <c r="K128" s="71"/>
      <c r="L128" s="71"/>
      <c r="M128" s="71"/>
      <c r="N128" s="71"/>
      <c r="O128" s="71"/>
      <c r="P128" s="71"/>
      <c r="Q128" s="4">
        <f t="shared" si="39"/>
        <v>3.6</v>
      </c>
      <c r="R128" s="4">
        <v>2.4</v>
      </c>
      <c r="S128" s="5">
        <f t="shared" si="40"/>
        <v>150</v>
      </c>
    </row>
    <row r="129" spans="1:19" ht="14.25" thickBot="1" x14ac:dyDescent="0.2">
      <c r="A129" s="69"/>
      <c r="B129" s="48"/>
      <c r="C129" s="205"/>
      <c r="D129" s="63" t="s">
        <v>38</v>
      </c>
      <c r="E129" s="7">
        <v>0.5</v>
      </c>
      <c r="F129" s="7">
        <v>0.4</v>
      </c>
      <c r="G129" s="7">
        <v>0.6</v>
      </c>
      <c r="H129" s="7">
        <v>0.7</v>
      </c>
      <c r="I129" s="7">
        <v>0.8</v>
      </c>
      <c r="J129" s="7">
        <v>0.6</v>
      </c>
      <c r="K129" s="72"/>
      <c r="L129" s="72"/>
      <c r="M129" s="72"/>
      <c r="N129" s="72"/>
      <c r="O129" s="72"/>
      <c r="P129" s="72"/>
      <c r="Q129" s="7">
        <f t="shared" si="39"/>
        <v>3.6</v>
      </c>
      <c r="R129" s="7">
        <v>2.4</v>
      </c>
      <c r="S129" s="8">
        <f t="shared" si="40"/>
        <v>150</v>
      </c>
    </row>
    <row r="130" spans="1:19" ht="13.5" customHeight="1" x14ac:dyDescent="0.15">
      <c r="A130" s="69"/>
      <c r="B130" s="48"/>
      <c r="C130" s="203" t="s">
        <v>95</v>
      </c>
      <c r="D130" s="55" t="s">
        <v>33</v>
      </c>
      <c r="E130" s="2">
        <v>15.1</v>
      </c>
      <c r="F130" s="2">
        <v>27.6</v>
      </c>
      <c r="G130" s="2">
        <v>18.399999999999999</v>
      </c>
      <c r="H130" s="2">
        <v>30.4</v>
      </c>
      <c r="I130" s="2">
        <v>48.2</v>
      </c>
      <c r="J130" s="2">
        <v>30.2</v>
      </c>
      <c r="K130" s="70"/>
      <c r="L130" s="70"/>
      <c r="M130" s="70"/>
      <c r="N130" s="70"/>
      <c r="O130" s="70"/>
      <c r="P130" s="70"/>
      <c r="Q130" s="2">
        <f t="shared" si="39"/>
        <v>169.89999999999998</v>
      </c>
      <c r="R130" s="2">
        <v>167.6</v>
      </c>
      <c r="S130" s="3">
        <f t="shared" si="40"/>
        <v>101.37231503579952</v>
      </c>
    </row>
    <row r="131" spans="1:19" x14ac:dyDescent="0.15">
      <c r="A131" s="69"/>
      <c r="B131" s="48"/>
      <c r="C131" s="204"/>
      <c r="D131" s="60" t="s">
        <v>34</v>
      </c>
      <c r="E131" s="4">
        <v>0.1</v>
      </c>
      <c r="F131" s="4">
        <v>0.1</v>
      </c>
      <c r="G131" s="4">
        <v>0.1</v>
      </c>
      <c r="H131" s="4">
        <v>0.1</v>
      </c>
      <c r="I131" s="4">
        <v>0.1</v>
      </c>
      <c r="J131" s="4">
        <v>0.1</v>
      </c>
      <c r="K131" s="71"/>
      <c r="L131" s="71"/>
      <c r="M131" s="71"/>
      <c r="N131" s="71"/>
      <c r="O131" s="71"/>
      <c r="P131" s="71"/>
      <c r="Q131" s="4">
        <f t="shared" si="39"/>
        <v>0.6</v>
      </c>
      <c r="R131" s="4">
        <v>0.6</v>
      </c>
      <c r="S131" s="5">
        <f t="shared" si="40"/>
        <v>100</v>
      </c>
    </row>
    <row r="132" spans="1:19" x14ac:dyDescent="0.15">
      <c r="A132" s="69"/>
      <c r="B132" s="48"/>
      <c r="C132" s="204"/>
      <c r="D132" s="60" t="s">
        <v>35</v>
      </c>
      <c r="E132" s="4">
        <f t="shared" ref="E132:Q132" si="47">+E130-E131</f>
        <v>15</v>
      </c>
      <c r="F132" s="4">
        <f t="shared" si="47"/>
        <v>27.5</v>
      </c>
      <c r="G132" s="4">
        <f t="shared" si="47"/>
        <v>18.299999999999997</v>
      </c>
      <c r="H132" s="4">
        <f t="shared" si="47"/>
        <v>30.299999999999997</v>
      </c>
      <c r="I132" s="4">
        <f t="shared" si="47"/>
        <v>48.1</v>
      </c>
      <c r="J132" s="4">
        <f t="shared" si="47"/>
        <v>30.099999999999998</v>
      </c>
      <c r="K132" s="71">
        <f t="shared" si="47"/>
        <v>0</v>
      </c>
      <c r="L132" s="71">
        <f t="shared" si="47"/>
        <v>0</v>
      </c>
      <c r="M132" s="71">
        <f t="shared" si="47"/>
        <v>0</v>
      </c>
      <c r="N132" s="71">
        <f t="shared" si="47"/>
        <v>0</v>
      </c>
      <c r="O132" s="71">
        <f t="shared" si="47"/>
        <v>0</v>
      </c>
      <c r="P132" s="71">
        <f t="shared" si="47"/>
        <v>0</v>
      </c>
      <c r="Q132" s="4">
        <f t="shared" si="47"/>
        <v>169.29999999999998</v>
      </c>
      <c r="R132" s="4">
        <v>167</v>
      </c>
      <c r="S132" s="5">
        <f t="shared" si="40"/>
        <v>101.37724550898201</v>
      </c>
    </row>
    <row r="133" spans="1:19" x14ac:dyDescent="0.15">
      <c r="A133" s="69"/>
      <c r="B133" s="48"/>
      <c r="C133" s="204"/>
      <c r="D133" s="60" t="s">
        <v>36</v>
      </c>
      <c r="E133" s="4">
        <f t="shared" ref="E133:Q133" si="48">+E130-E134</f>
        <v>14.9</v>
      </c>
      <c r="F133" s="4">
        <f t="shared" si="48"/>
        <v>26.900000000000002</v>
      </c>
      <c r="G133" s="4">
        <f t="shared" si="48"/>
        <v>17.899999999999999</v>
      </c>
      <c r="H133" s="4">
        <f t="shared" si="48"/>
        <v>28.799999999999997</v>
      </c>
      <c r="I133" s="4">
        <f t="shared" si="48"/>
        <v>45.7</v>
      </c>
      <c r="J133" s="4">
        <f t="shared" si="48"/>
        <v>28.8</v>
      </c>
      <c r="K133" s="71">
        <f t="shared" si="48"/>
        <v>0</v>
      </c>
      <c r="L133" s="71">
        <f t="shared" si="48"/>
        <v>0</v>
      </c>
      <c r="M133" s="71">
        <f t="shared" si="48"/>
        <v>0</v>
      </c>
      <c r="N133" s="71">
        <f t="shared" si="48"/>
        <v>0</v>
      </c>
      <c r="O133" s="71">
        <f t="shared" si="48"/>
        <v>0</v>
      </c>
      <c r="P133" s="71">
        <f t="shared" si="48"/>
        <v>0</v>
      </c>
      <c r="Q133" s="4">
        <f t="shared" si="48"/>
        <v>162.99999999999997</v>
      </c>
      <c r="R133" s="4">
        <v>161.30000000000001</v>
      </c>
      <c r="S133" s="5">
        <f t="shared" si="40"/>
        <v>101.05393676379416</v>
      </c>
    </row>
    <row r="134" spans="1:19" x14ac:dyDescent="0.15">
      <c r="A134" s="69"/>
      <c r="B134" s="48"/>
      <c r="C134" s="204"/>
      <c r="D134" s="60" t="s">
        <v>37</v>
      </c>
      <c r="E134" s="4">
        <v>0.2</v>
      </c>
      <c r="F134" s="4">
        <v>0.7</v>
      </c>
      <c r="G134" s="4">
        <v>0.5</v>
      </c>
      <c r="H134" s="4">
        <v>1.6</v>
      </c>
      <c r="I134" s="4">
        <v>2.5</v>
      </c>
      <c r="J134" s="4">
        <v>1.4</v>
      </c>
      <c r="K134" s="71"/>
      <c r="L134" s="71"/>
      <c r="M134" s="71"/>
      <c r="N134" s="71"/>
      <c r="O134" s="71"/>
      <c r="P134" s="71"/>
      <c r="Q134" s="4">
        <f t="shared" si="39"/>
        <v>6.9</v>
      </c>
      <c r="R134" s="4">
        <v>6.3</v>
      </c>
      <c r="S134" s="5">
        <f t="shared" si="40"/>
        <v>109.52380952380953</v>
      </c>
    </row>
    <row r="135" spans="1:19" ht="14.25" thickBot="1" x14ac:dyDescent="0.2">
      <c r="A135" s="69"/>
      <c r="B135" s="48"/>
      <c r="C135" s="205"/>
      <c r="D135" s="63" t="s">
        <v>38</v>
      </c>
      <c r="E135" s="7">
        <v>0.2</v>
      </c>
      <c r="F135" s="7">
        <v>0.7</v>
      </c>
      <c r="G135" s="7">
        <v>0.5</v>
      </c>
      <c r="H135" s="7">
        <v>1.6</v>
      </c>
      <c r="I135" s="7">
        <v>2.5</v>
      </c>
      <c r="J135" s="7">
        <v>1.4</v>
      </c>
      <c r="K135" s="72"/>
      <c r="L135" s="72"/>
      <c r="M135" s="72"/>
      <c r="N135" s="72"/>
      <c r="O135" s="72"/>
      <c r="P135" s="72"/>
      <c r="Q135" s="7">
        <f t="shared" si="39"/>
        <v>6.9</v>
      </c>
      <c r="R135" s="7">
        <v>6.3</v>
      </c>
      <c r="S135" s="8">
        <f t="shared" si="40"/>
        <v>109.52380952380953</v>
      </c>
    </row>
    <row r="136" spans="1:19" ht="13.5" customHeight="1" x14ac:dyDescent="0.15">
      <c r="A136" s="69"/>
      <c r="B136" s="48"/>
      <c r="C136" s="203" t="s">
        <v>96</v>
      </c>
      <c r="D136" s="55" t="s">
        <v>33</v>
      </c>
      <c r="E136" s="2">
        <v>11.4</v>
      </c>
      <c r="F136" s="2">
        <v>13</v>
      </c>
      <c r="G136" s="2">
        <v>13.4</v>
      </c>
      <c r="H136" s="2">
        <v>14.8</v>
      </c>
      <c r="I136" s="2">
        <v>17.399999999999999</v>
      </c>
      <c r="J136" s="2">
        <v>13.2</v>
      </c>
      <c r="K136" s="70"/>
      <c r="L136" s="70"/>
      <c r="M136" s="70"/>
      <c r="N136" s="70"/>
      <c r="O136" s="70"/>
      <c r="P136" s="70"/>
      <c r="Q136" s="2">
        <f t="shared" si="39"/>
        <v>83.2</v>
      </c>
      <c r="R136" s="2">
        <v>86.7</v>
      </c>
      <c r="S136" s="3">
        <f t="shared" si="40"/>
        <v>95.963091118800463</v>
      </c>
    </row>
    <row r="137" spans="1:19" x14ac:dyDescent="0.15">
      <c r="A137" s="69"/>
      <c r="B137" s="48"/>
      <c r="C137" s="204"/>
      <c r="D137" s="60" t="s">
        <v>34</v>
      </c>
      <c r="E137" s="4">
        <v>1.1000000000000001</v>
      </c>
      <c r="F137" s="4">
        <v>1.3</v>
      </c>
      <c r="G137" s="4">
        <v>1.3</v>
      </c>
      <c r="H137" s="4">
        <v>1.5</v>
      </c>
      <c r="I137" s="4">
        <v>1.7</v>
      </c>
      <c r="J137" s="4">
        <v>1.3</v>
      </c>
      <c r="K137" s="71"/>
      <c r="L137" s="71"/>
      <c r="M137" s="71"/>
      <c r="N137" s="71"/>
      <c r="O137" s="71"/>
      <c r="P137" s="71"/>
      <c r="Q137" s="4">
        <f t="shared" si="39"/>
        <v>8.2000000000000011</v>
      </c>
      <c r="R137" s="4">
        <v>8.8000000000000007</v>
      </c>
      <c r="S137" s="5">
        <f t="shared" si="40"/>
        <v>93.181818181818187</v>
      </c>
    </row>
    <row r="138" spans="1:19" x14ac:dyDescent="0.15">
      <c r="A138" s="69"/>
      <c r="B138" s="48"/>
      <c r="C138" s="204"/>
      <c r="D138" s="60" t="s">
        <v>35</v>
      </c>
      <c r="E138" s="4">
        <f t="shared" ref="E138:J138" si="49">+E136-E137</f>
        <v>10.3</v>
      </c>
      <c r="F138" s="4">
        <f t="shared" si="49"/>
        <v>11.7</v>
      </c>
      <c r="G138" s="4">
        <f t="shared" si="49"/>
        <v>12.1</v>
      </c>
      <c r="H138" s="4">
        <f t="shared" si="49"/>
        <v>13.3</v>
      </c>
      <c r="I138" s="4">
        <f t="shared" si="49"/>
        <v>15.7</v>
      </c>
      <c r="J138" s="4">
        <f t="shared" si="49"/>
        <v>11.899999999999999</v>
      </c>
      <c r="K138" s="71">
        <f t="shared" ref="K138:Q138" si="50">+K136-K137</f>
        <v>0</v>
      </c>
      <c r="L138" s="71"/>
      <c r="M138" s="71">
        <f t="shared" si="50"/>
        <v>0</v>
      </c>
      <c r="N138" s="71">
        <f t="shared" si="50"/>
        <v>0</v>
      </c>
      <c r="O138" s="71">
        <f t="shared" si="50"/>
        <v>0</v>
      </c>
      <c r="P138" s="71">
        <f t="shared" si="50"/>
        <v>0</v>
      </c>
      <c r="Q138" s="4">
        <f t="shared" si="50"/>
        <v>75</v>
      </c>
      <c r="R138" s="4">
        <v>77.900000000000006</v>
      </c>
      <c r="S138" s="5">
        <f t="shared" si="40"/>
        <v>96.277278562259312</v>
      </c>
    </row>
    <row r="139" spans="1:19" x14ac:dyDescent="0.15">
      <c r="A139" s="69"/>
      <c r="B139" s="48"/>
      <c r="C139" s="204"/>
      <c r="D139" s="60" t="s">
        <v>36</v>
      </c>
      <c r="E139" s="4">
        <f t="shared" ref="E139:J139" si="51">+E136-E140</f>
        <v>9.6</v>
      </c>
      <c r="F139" s="4">
        <f t="shared" si="51"/>
        <v>11</v>
      </c>
      <c r="G139" s="4">
        <f t="shared" si="51"/>
        <v>10.9</v>
      </c>
      <c r="H139" s="4">
        <f t="shared" si="51"/>
        <v>11.5</v>
      </c>
      <c r="I139" s="4">
        <f t="shared" si="51"/>
        <v>13.2</v>
      </c>
      <c r="J139" s="4">
        <f t="shared" si="51"/>
        <v>10.399999999999999</v>
      </c>
      <c r="K139" s="71">
        <f t="shared" ref="K139:Q139" si="52">+K136-K140</f>
        <v>0</v>
      </c>
      <c r="L139" s="71"/>
      <c r="M139" s="71">
        <f t="shared" si="52"/>
        <v>0</v>
      </c>
      <c r="N139" s="71">
        <f t="shared" si="52"/>
        <v>0</v>
      </c>
      <c r="O139" s="71">
        <f t="shared" si="52"/>
        <v>0</v>
      </c>
      <c r="P139" s="71">
        <f t="shared" si="52"/>
        <v>0</v>
      </c>
      <c r="Q139" s="4">
        <f t="shared" si="52"/>
        <v>66.599999999999994</v>
      </c>
      <c r="R139" s="4">
        <v>71.3</v>
      </c>
      <c r="S139" s="5">
        <f t="shared" si="40"/>
        <v>93.408134642356231</v>
      </c>
    </row>
    <row r="140" spans="1:19" x14ac:dyDescent="0.15">
      <c r="A140" s="69"/>
      <c r="B140" s="48"/>
      <c r="C140" s="204"/>
      <c r="D140" s="60" t="s">
        <v>37</v>
      </c>
      <c r="E140" s="4">
        <v>1.8</v>
      </c>
      <c r="F140" s="4">
        <v>2</v>
      </c>
      <c r="G140" s="4">
        <v>2.5</v>
      </c>
      <c r="H140" s="4">
        <v>3.3</v>
      </c>
      <c r="I140" s="4">
        <v>4.2</v>
      </c>
      <c r="J140" s="4">
        <v>2.8</v>
      </c>
      <c r="K140" s="71"/>
      <c r="L140" s="71"/>
      <c r="M140" s="71"/>
      <c r="N140" s="71"/>
      <c r="O140" s="71"/>
      <c r="P140" s="71"/>
      <c r="Q140" s="4">
        <f t="shared" si="39"/>
        <v>16.600000000000001</v>
      </c>
      <c r="R140" s="4">
        <v>15.4</v>
      </c>
      <c r="S140" s="5">
        <f t="shared" si="40"/>
        <v>107.79220779220779</v>
      </c>
    </row>
    <row r="141" spans="1:19" ht="14.25" thickBot="1" x14ac:dyDescent="0.2">
      <c r="A141" s="69"/>
      <c r="B141" s="48"/>
      <c r="C141" s="205"/>
      <c r="D141" s="63" t="s">
        <v>38</v>
      </c>
      <c r="E141" s="7">
        <v>1.8</v>
      </c>
      <c r="F141" s="7">
        <v>2</v>
      </c>
      <c r="G141" s="7">
        <v>2.5</v>
      </c>
      <c r="H141" s="7">
        <v>3.3</v>
      </c>
      <c r="I141" s="7">
        <v>4.2</v>
      </c>
      <c r="J141" s="7">
        <v>2.8</v>
      </c>
      <c r="K141" s="72"/>
      <c r="L141" s="72"/>
      <c r="M141" s="72"/>
      <c r="N141" s="72"/>
      <c r="O141" s="72"/>
      <c r="P141" s="72"/>
      <c r="Q141" s="7">
        <f t="shared" si="39"/>
        <v>16.600000000000001</v>
      </c>
      <c r="R141" s="7">
        <v>15.4</v>
      </c>
      <c r="S141" s="8">
        <f t="shared" si="40"/>
        <v>107.79220779220779</v>
      </c>
    </row>
    <row r="142" spans="1:19" ht="13.5" customHeight="1" x14ac:dyDescent="0.15">
      <c r="A142" s="69"/>
      <c r="B142" s="48"/>
      <c r="C142" s="203" t="s">
        <v>97</v>
      </c>
      <c r="D142" s="55" t="s">
        <v>33</v>
      </c>
      <c r="E142" s="2">
        <v>15.8</v>
      </c>
      <c r="F142" s="2">
        <v>20.2</v>
      </c>
      <c r="G142" s="2">
        <v>18.7</v>
      </c>
      <c r="H142" s="2">
        <v>25.9</v>
      </c>
      <c r="I142" s="2">
        <v>29.1</v>
      </c>
      <c r="J142" s="2">
        <v>19.2</v>
      </c>
      <c r="K142" s="70"/>
      <c r="L142" s="70"/>
      <c r="M142" s="70"/>
      <c r="N142" s="70"/>
      <c r="O142" s="70"/>
      <c r="P142" s="70"/>
      <c r="Q142" s="2">
        <f t="shared" si="39"/>
        <v>128.89999999999998</v>
      </c>
      <c r="R142" s="2">
        <v>125.20000000000002</v>
      </c>
      <c r="S142" s="3">
        <f t="shared" si="40"/>
        <v>102.95527156549518</v>
      </c>
    </row>
    <row r="143" spans="1:19" x14ac:dyDescent="0.15">
      <c r="A143" s="69"/>
      <c r="B143" s="48"/>
      <c r="C143" s="204"/>
      <c r="D143" s="60" t="s">
        <v>34</v>
      </c>
      <c r="E143" s="4">
        <v>0.1</v>
      </c>
      <c r="F143" s="4">
        <v>0.1</v>
      </c>
      <c r="G143" s="4">
        <v>0.1</v>
      </c>
      <c r="H143" s="4">
        <v>0.1</v>
      </c>
      <c r="I143" s="4">
        <v>0.2</v>
      </c>
      <c r="J143" s="4">
        <v>0.1</v>
      </c>
      <c r="K143" s="71"/>
      <c r="L143" s="71"/>
      <c r="M143" s="71"/>
      <c r="N143" s="71"/>
      <c r="O143" s="71"/>
      <c r="P143" s="71"/>
      <c r="Q143" s="4">
        <f t="shared" si="39"/>
        <v>0.70000000000000007</v>
      </c>
      <c r="R143" s="4">
        <v>0.70000000000000007</v>
      </c>
      <c r="S143" s="5">
        <f t="shared" si="40"/>
        <v>100</v>
      </c>
    </row>
    <row r="144" spans="1:19" x14ac:dyDescent="0.15">
      <c r="A144" s="69"/>
      <c r="B144" s="48"/>
      <c r="C144" s="204"/>
      <c r="D144" s="60" t="s">
        <v>35</v>
      </c>
      <c r="E144" s="4">
        <f t="shared" ref="E144:Q144" si="53">+E142-E143</f>
        <v>15.700000000000001</v>
      </c>
      <c r="F144" s="4">
        <f t="shared" si="53"/>
        <v>20.099999999999998</v>
      </c>
      <c r="G144" s="4">
        <f t="shared" si="53"/>
        <v>18.599999999999998</v>
      </c>
      <c r="H144" s="4">
        <f t="shared" si="53"/>
        <v>25.799999999999997</v>
      </c>
      <c r="I144" s="4">
        <f t="shared" si="53"/>
        <v>28.900000000000002</v>
      </c>
      <c r="J144" s="4">
        <f t="shared" si="53"/>
        <v>19.099999999999998</v>
      </c>
      <c r="K144" s="71">
        <f t="shared" si="53"/>
        <v>0</v>
      </c>
      <c r="L144" s="71">
        <f t="shared" si="53"/>
        <v>0</v>
      </c>
      <c r="M144" s="71">
        <f t="shared" si="53"/>
        <v>0</v>
      </c>
      <c r="N144" s="71">
        <f t="shared" si="53"/>
        <v>0</v>
      </c>
      <c r="O144" s="71">
        <f t="shared" si="53"/>
        <v>0</v>
      </c>
      <c r="P144" s="71">
        <f t="shared" si="53"/>
        <v>0</v>
      </c>
      <c r="Q144" s="4">
        <f t="shared" si="53"/>
        <v>128.19999999999999</v>
      </c>
      <c r="R144" s="4">
        <v>124.5</v>
      </c>
      <c r="S144" s="5">
        <f t="shared" si="40"/>
        <v>102.97188755020079</v>
      </c>
    </row>
    <row r="145" spans="1:19" x14ac:dyDescent="0.15">
      <c r="A145" s="69"/>
      <c r="B145" s="48"/>
      <c r="C145" s="204"/>
      <c r="D145" s="60" t="s">
        <v>36</v>
      </c>
      <c r="E145" s="4">
        <f t="shared" ref="E145:Q145" si="54">+E142-E146</f>
        <v>15.700000000000001</v>
      </c>
      <c r="F145" s="4">
        <f t="shared" si="54"/>
        <v>20.099999999999998</v>
      </c>
      <c r="G145" s="4">
        <f t="shared" si="54"/>
        <v>18.599999999999998</v>
      </c>
      <c r="H145" s="4">
        <f t="shared" si="54"/>
        <v>25.7</v>
      </c>
      <c r="I145" s="4">
        <f t="shared" si="54"/>
        <v>28.900000000000002</v>
      </c>
      <c r="J145" s="4">
        <f t="shared" si="54"/>
        <v>19.099999999999998</v>
      </c>
      <c r="K145" s="71">
        <f t="shared" si="54"/>
        <v>0</v>
      </c>
      <c r="L145" s="71">
        <f t="shared" si="54"/>
        <v>0</v>
      </c>
      <c r="M145" s="71">
        <f t="shared" si="54"/>
        <v>0</v>
      </c>
      <c r="N145" s="71">
        <f t="shared" si="54"/>
        <v>0</v>
      </c>
      <c r="O145" s="71">
        <f t="shared" si="54"/>
        <v>0</v>
      </c>
      <c r="P145" s="71">
        <f t="shared" si="54"/>
        <v>0</v>
      </c>
      <c r="Q145" s="4">
        <f t="shared" si="54"/>
        <v>128.09999999999997</v>
      </c>
      <c r="R145" s="4">
        <v>124.29999999999998</v>
      </c>
      <c r="S145" s="5">
        <f t="shared" si="40"/>
        <v>103.05711987127914</v>
      </c>
    </row>
    <row r="146" spans="1:19" x14ac:dyDescent="0.15">
      <c r="A146" s="69"/>
      <c r="B146" s="48"/>
      <c r="C146" s="204"/>
      <c r="D146" s="60" t="s">
        <v>37</v>
      </c>
      <c r="E146" s="4">
        <v>0.1</v>
      </c>
      <c r="F146" s="4">
        <v>0.1</v>
      </c>
      <c r="G146" s="4">
        <v>0.1</v>
      </c>
      <c r="H146" s="4">
        <v>0.2</v>
      </c>
      <c r="I146" s="4">
        <v>0.2</v>
      </c>
      <c r="J146" s="4">
        <v>0.1</v>
      </c>
      <c r="K146" s="71"/>
      <c r="L146" s="71"/>
      <c r="M146" s="71"/>
      <c r="N146" s="71"/>
      <c r="O146" s="71"/>
      <c r="P146" s="71"/>
      <c r="Q146" s="4">
        <f t="shared" si="39"/>
        <v>0.79999999999999993</v>
      </c>
      <c r="R146" s="4">
        <v>0.9</v>
      </c>
      <c r="S146" s="5">
        <f t="shared" si="40"/>
        <v>88.888888888888886</v>
      </c>
    </row>
    <row r="147" spans="1:19" ht="14.25" thickBot="1" x14ac:dyDescent="0.2">
      <c r="A147" s="69"/>
      <c r="B147" s="48"/>
      <c r="C147" s="205"/>
      <c r="D147" s="63" t="s">
        <v>38</v>
      </c>
      <c r="E147" s="7">
        <v>0.1</v>
      </c>
      <c r="F147" s="7">
        <v>0.1</v>
      </c>
      <c r="G147" s="7">
        <v>0.1</v>
      </c>
      <c r="H147" s="7">
        <v>0.2</v>
      </c>
      <c r="I147" s="7">
        <v>0.2</v>
      </c>
      <c r="J147" s="7">
        <v>0.1</v>
      </c>
      <c r="K147" s="72"/>
      <c r="L147" s="72"/>
      <c r="M147" s="72"/>
      <c r="N147" s="72"/>
      <c r="O147" s="72"/>
      <c r="P147" s="72"/>
      <c r="Q147" s="7">
        <f t="shared" si="39"/>
        <v>0.79999999999999993</v>
      </c>
      <c r="R147" s="7">
        <v>0.9</v>
      </c>
      <c r="S147" s="8">
        <f t="shared" si="40"/>
        <v>88.888888888888886</v>
      </c>
    </row>
    <row r="148" spans="1:19" ht="13.5" customHeight="1" x14ac:dyDescent="0.15">
      <c r="A148" s="69"/>
      <c r="B148" s="48"/>
      <c r="C148" s="203" t="s">
        <v>98</v>
      </c>
      <c r="D148" s="55" t="s">
        <v>33</v>
      </c>
      <c r="E148" s="2">
        <v>45.3</v>
      </c>
      <c r="F148" s="2">
        <v>55.7</v>
      </c>
      <c r="G148" s="2">
        <v>46.7</v>
      </c>
      <c r="H148" s="2">
        <v>80.3</v>
      </c>
      <c r="I148" s="2">
        <v>97.7</v>
      </c>
      <c r="J148" s="2">
        <v>57.7</v>
      </c>
      <c r="K148" s="70"/>
      <c r="L148" s="70"/>
      <c r="M148" s="70"/>
      <c r="N148" s="70"/>
      <c r="O148" s="70"/>
      <c r="P148" s="70"/>
      <c r="Q148" s="2">
        <f t="shared" si="39"/>
        <v>383.4</v>
      </c>
      <c r="R148" s="2">
        <v>320.3</v>
      </c>
      <c r="S148" s="3">
        <f t="shared" si="40"/>
        <v>119.70028098657508</v>
      </c>
    </row>
    <row r="149" spans="1:19" x14ac:dyDescent="0.15">
      <c r="A149" s="69"/>
      <c r="B149" s="48"/>
      <c r="C149" s="204"/>
      <c r="D149" s="60" t="s">
        <v>34</v>
      </c>
      <c r="E149" s="4">
        <v>1.1000000000000001</v>
      </c>
      <c r="F149" s="4">
        <v>1.4</v>
      </c>
      <c r="G149" s="4">
        <v>1.2</v>
      </c>
      <c r="H149" s="4">
        <v>2</v>
      </c>
      <c r="I149" s="4">
        <v>2.4</v>
      </c>
      <c r="J149" s="4">
        <v>1.4</v>
      </c>
      <c r="K149" s="71"/>
      <c r="L149" s="71"/>
      <c r="M149" s="71"/>
      <c r="N149" s="71"/>
      <c r="O149" s="71"/>
      <c r="P149" s="71"/>
      <c r="Q149" s="4">
        <f t="shared" si="39"/>
        <v>9.5</v>
      </c>
      <c r="R149" s="4">
        <v>7.8</v>
      </c>
      <c r="S149" s="5">
        <f t="shared" si="40"/>
        <v>121.79487179487181</v>
      </c>
    </row>
    <row r="150" spans="1:19" x14ac:dyDescent="0.15">
      <c r="A150" s="69"/>
      <c r="B150" s="48"/>
      <c r="C150" s="204"/>
      <c r="D150" s="60" t="s">
        <v>35</v>
      </c>
      <c r="E150" s="4">
        <f t="shared" ref="E150:Q150" si="55">+E148-E149</f>
        <v>44.199999999999996</v>
      </c>
      <c r="F150" s="4">
        <f t="shared" si="55"/>
        <v>54.300000000000004</v>
      </c>
      <c r="G150" s="4">
        <f t="shared" si="55"/>
        <v>45.5</v>
      </c>
      <c r="H150" s="4">
        <f t="shared" si="55"/>
        <v>78.3</v>
      </c>
      <c r="I150" s="4">
        <f t="shared" si="55"/>
        <v>95.3</v>
      </c>
      <c r="J150" s="4">
        <f t="shared" si="55"/>
        <v>56.300000000000004</v>
      </c>
      <c r="K150" s="71">
        <f t="shared" si="55"/>
        <v>0</v>
      </c>
      <c r="L150" s="71">
        <f t="shared" si="55"/>
        <v>0</v>
      </c>
      <c r="M150" s="71">
        <f t="shared" si="55"/>
        <v>0</v>
      </c>
      <c r="N150" s="71">
        <f t="shared" si="55"/>
        <v>0</v>
      </c>
      <c r="O150" s="71">
        <f t="shared" si="55"/>
        <v>0</v>
      </c>
      <c r="P150" s="71">
        <f t="shared" si="55"/>
        <v>0</v>
      </c>
      <c r="Q150" s="4">
        <f t="shared" si="55"/>
        <v>373.9</v>
      </c>
      <c r="R150" s="4">
        <v>312.5</v>
      </c>
      <c r="S150" s="5">
        <f t="shared" si="40"/>
        <v>119.648</v>
      </c>
    </row>
    <row r="151" spans="1:19" x14ac:dyDescent="0.15">
      <c r="A151" s="69"/>
      <c r="B151" s="48"/>
      <c r="C151" s="204"/>
      <c r="D151" s="60" t="s">
        <v>36</v>
      </c>
      <c r="E151" s="4">
        <f t="shared" ref="E151:Q151" si="56">+E148-E152</f>
        <v>44.3</v>
      </c>
      <c r="F151" s="4">
        <f t="shared" si="56"/>
        <v>54.300000000000004</v>
      </c>
      <c r="G151" s="4">
        <f t="shared" si="56"/>
        <v>45.2</v>
      </c>
      <c r="H151" s="4">
        <f t="shared" si="56"/>
        <v>78.399999999999991</v>
      </c>
      <c r="I151" s="4">
        <f t="shared" si="56"/>
        <v>95.600000000000009</v>
      </c>
      <c r="J151" s="4">
        <f t="shared" si="56"/>
        <v>56.1</v>
      </c>
      <c r="K151" s="71">
        <f t="shared" si="56"/>
        <v>0</v>
      </c>
      <c r="L151" s="71">
        <f t="shared" si="56"/>
        <v>0</v>
      </c>
      <c r="M151" s="71">
        <f t="shared" si="56"/>
        <v>0</v>
      </c>
      <c r="N151" s="71">
        <f t="shared" si="56"/>
        <v>0</v>
      </c>
      <c r="O151" s="71">
        <f t="shared" si="56"/>
        <v>0</v>
      </c>
      <c r="P151" s="71">
        <f t="shared" si="56"/>
        <v>0</v>
      </c>
      <c r="Q151" s="4">
        <f t="shared" si="56"/>
        <v>373.9</v>
      </c>
      <c r="R151" s="4">
        <v>311.10000000000002</v>
      </c>
      <c r="S151" s="5">
        <f t="shared" si="40"/>
        <v>120.18643522982961</v>
      </c>
    </row>
    <row r="152" spans="1:19" x14ac:dyDescent="0.15">
      <c r="A152" s="69"/>
      <c r="B152" s="48"/>
      <c r="C152" s="204"/>
      <c r="D152" s="60" t="s">
        <v>37</v>
      </c>
      <c r="E152" s="4">
        <v>1</v>
      </c>
      <c r="F152" s="4">
        <v>1.4</v>
      </c>
      <c r="G152" s="4">
        <v>1.5</v>
      </c>
      <c r="H152" s="4">
        <v>1.9</v>
      </c>
      <c r="I152" s="4">
        <v>2.1</v>
      </c>
      <c r="J152" s="4">
        <v>1.6</v>
      </c>
      <c r="K152" s="71"/>
      <c r="L152" s="71"/>
      <c r="M152" s="71"/>
      <c r="N152" s="71"/>
      <c r="O152" s="71"/>
      <c r="P152" s="71"/>
      <c r="Q152" s="4">
        <f t="shared" si="39"/>
        <v>9.5</v>
      </c>
      <c r="R152" s="4">
        <v>9.1999999999999993</v>
      </c>
      <c r="S152" s="5">
        <f t="shared" si="40"/>
        <v>103.2608695652174</v>
      </c>
    </row>
    <row r="153" spans="1:19" ht="14.25" thickBot="1" x14ac:dyDescent="0.2">
      <c r="A153" s="69"/>
      <c r="B153" s="48"/>
      <c r="C153" s="205"/>
      <c r="D153" s="63" t="s">
        <v>38</v>
      </c>
      <c r="E153" s="7">
        <v>1</v>
      </c>
      <c r="F153" s="7">
        <v>1.4</v>
      </c>
      <c r="G153" s="7">
        <v>1.5</v>
      </c>
      <c r="H153" s="7">
        <v>1.9</v>
      </c>
      <c r="I153" s="7">
        <v>2.1</v>
      </c>
      <c r="J153" s="7">
        <v>1.6</v>
      </c>
      <c r="K153" s="72"/>
      <c r="L153" s="72"/>
      <c r="M153" s="72"/>
      <c r="N153" s="72"/>
      <c r="O153" s="72"/>
      <c r="P153" s="72"/>
      <c r="Q153" s="7">
        <f t="shared" si="39"/>
        <v>9.5</v>
      </c>
      <c r="R153" s="7">
        <v>9.1999999999999993</v>
      </c>
      <c r="S153" s="8">
        <f t="shared" si="40"/>
        <v>103.2608695652174</v>
      </c>
    </row>
    <row r="154" spans="1:19" ht="13.5" customHeight="1" x14ac:dyDescent="0.15">
      <c r="A154" s="69"/>
      <c r="B154" s="48"/>
      <c r="C154" s="203" t="s">
        <v>99</v>
      </c>
      <c r="D154" s="55" t="s">
        <v>33</v>
      </c>
      <c r="E154" s="2">
        <v>16.2</v>
      </c>
      <c r="F154" s="2">
        <v>30.1</v>
      </c>
      <c r="G154" s="2">
        <v>27.3</v>
      </c>
      <c r="H154" s="2">
        <v>38.6</v>
      </c>
      <c r="I154" s="2">
        <v>50.1</v>
      </c>
      <c r="J154" s="2">
        <v>29.5</v>
      </c>
      <c r="K154" s="70"/>
      <c r="L154" s="70"/>
      <c r="M154" s="70"/>
      <c r="N154" s="70"/>
      <c r="O154" s="70"/>
      <c r="P154" s="70"/>
      <c r="Q154" s="2">
        <f t="shared" si="39"/>
        <v>191.79999999999998</v>
      </c>
      <c r="R154" s="2">
        <v>187</v>
      </c>
      <c r="S154" s="3">
        <f t="shared" si="40"/>
        <v>102.56684491978609</v>
      </c>
    </row>
    <row r="155" spans="1:19" x14ac:dyDescent="0.15">
      <c r="A155" s="69"/>
      <c r="B155" s="48"/>
      <c r="C155" s="204"/>
      <c r="D155" s="60" t="s">
        <v>34</v>
      </c>
      <c r="E155" s="4">
        <v>0</v>
      </c>
      <c r="F155" s="4">
        <v>0</v>
      </c>
      <c r="G155" s="4">
        <v>0.2</v>
      </c>
      <c r="H155" s="4">
        <v>1</v>
      </c>
      <c r="I155" s="4">
        <v>0.4</v>
      </c>
      <c r="J155" s="4">
        <v>0.1</v>
      </c>
      <c r="K155" s="71"/>
      <c r="L155" s="71"/>
      <c r="M155" s="71"/>
      <c r="N155" s="71"/>
      <c r="O155" s="71"/>
      <c r="P155" s="71"/>
      <c r="Q155" s="4">
        <f t="shared" si="39"/>
        <v>1.7000000000000002</v>
      </c>
      <c r="R155" s="4">
        <v>1.3</v>
      </c>
      <c r="S155" s="5">
        <f t="shared" si="40"/>
        <v>130.76923076923077</v>
      </c>
    </row>
    <row r="156" spans="1:19" x14ac:dyDescent="0.15">
      <c r="A156" s="69"/>
      <c r="B156" s="48"/>
      <c r="C156" s="204"/>
      <c r="D156" s="60" t="s">
        <v>35</v>
      </c>
      <c r="E156" s="4">
        <f t="shared" ref="E156:Q156" si="57">+E154-E155</f>
        <v>16.2</v>
      </c>
      <c r="F156" s="4">
        <f t="shared" si="57"/>
        <v>30.1</v>
      </c>
      <c r="G156" s="4">
        <f t="shared" si="57"/>
        <v>27.1</v>
      </c>
      <c r="H156" s="4">
        <f t="shared" si="57"/>
        <v>37.6</v>
      </c>
      <c r="I156" s="4">
        <f t="shared" si="57"/>
        <v>49.7</v>
      </c>
      <c r="J156" s="4">
        <f t="shared" si="57"/>
        <v>29.4</v>
      </c>
      <c r="K156" s="71">
        <f t="shared" si="57"/>
        <v>0</v>
      </c>
      <c r="L156" s="71">
        <f t="shared" si="57"/>
        <v>0</v>
      </c>
      <c r="M156" s="71">
        <f t="shared" si="57"/>
        <v>0</v>
      </c>
      <c r="N156" s="71">
        <f t="shared" si="57"/>
        <v>0</v>
      </c>
      <c r="O156" s="71">
        <f t="shared" si="57"/>
        <v>0</v>
      </c>
      <c r="P156" s="71">
        <f t="shared" si="57"/>
        <v>0</v>
      </c>
      <c r="Q156" s="4">
        <f t="shared" si="57"/>
        <v>190.1</v>
      </c>
      <c r="R156" s="4">
        <v>185.70000000000002</v>
      </c>
      <c r="S156" s="5">
        <f t="shared" si="40"/>
        <v>102.36941303177167</v>
      </c>
    </row>
    <row r="157" spans="1:19" x14ac:dyDescent="0.15">
      <c r="A157" s="69"/>
      <c r="B157" s="48"/>
      <c r="C157" s="204"/>
      <c r="D157" s="60" t="s">
        <v>36</v>
      </c>
      <c r="E157" s="4">
        <f t="shared" ref="E157:Q157" si="58">+E154-E158</f>
        <v>16.2</v>
      </c>
      <c r="F157" s="4">
        <f t="shared" si="58"/>
        <v>30.1</v>
      </c>
      <c r="G157" s="4">
        <f t="shared" si="58"/>
        <v>27.2</v>
      </c>
      <c r="H157" s="4">
        <f t="shared" si="58"/>
        <v>38.200000000000003</v>
      </c>
      <c r="I157" s="4">
        <f t="shared" si="58"/>
        <v>50</v>
      </c>
      <c r="J157" s="4">
        <f t="shared" si="58"/>
        <v>29.4</v>
      </c>
      <c r="K157" s="71">
        <f t="shared" si="58"/>
        <v>0</v>
      </c>
      <c r="L157" s="71">
        <f t="shared" si="58"/>
        <v>0</v>
      </c>
      <c r="M157" s="71">
        <f t="shared" si="58"/>
        <v>0</v>
      </c>
      <c r="N157" s="71">
        <f t="shared" si="58"/>
        <v>0</v>
      </c>
      <c r="O157" s="71">
        <f t="shared" si="58"/>
        <v>0</v>
      </c>
      <c r="P157" s="71">
        <f t="shared" si="58"/>
        <v>0</v>
      </c>
      <c r="Q157" s="4">
        <f t="shared" si="58"/>
        <v>191.1</v>
      </c>
      <c r="R157" s="4">
        <v>186.4</v>
      </c>
      <c r="S157" s="5">
        <f t="shared" si="40"/>
        <v>102.5214592274678</v>
      </c>
    </row>
    <row r="158" spans="1:19" x14ac:dyDescent="0.15">
      <c r="A158" s="69"/>
      <c r="B158" s="48"/>
      <c r="C158" s="204"/>
      <c r="D158" s="60" t="s">
        <v>37</v>
      </c>
      <c r="E158" s="4">
        <v>0</v>
      </c>
      <c r="F158" s="4">
        <v>0</v>
      </c>
      <c r="G158" s="4">
        <v>0.1</v>
      </c>
      <c r="H158" s="4">
        <v>0.4</v>
      </c>
      <c r="I158" s="4">
        <v>0.1</v>
      </c>
      <c r="J158" s="4">
        <v>0.1</v>
      </c>
      <c r="K158" s="71"/>
      <c r="L158" s="71"/>
      <c r="M158" s="71"/>
      <c r="N158" s="71"/>
      <c r="O158" s="71"/>
      <c r="P158" s="71"/>
      <c r="Q158" s="4">
        <f t="shared" si="39"/>
        <v>0.7</v>
      </c>
      <c r="R158" s="4">
        <v>0.6</v>
      </c>
      <c r="S158" s="5">
        <f t="shared" si="40"/>
        <v>116.66666666666667</v>
      </c>
    </row>
    <row r="159" spans="1:19" ht="14.25" thickBot="1" x14ac:dyDescent="0.2">
      <c r="A159" s="69"/>
      <c r="B159" s="48"/>
      <c r="C159" s="205"/>
      <c r="D159" s="63" t="s">
        <v>38</v>
      </c>
      <c r="E159" s="7">
        <v>0</v>
      </c>
      <c r="F159" s="7">
        <v>0</v>
      </c>
      <c r="G159" s="7">
        <v>0.1</v>
      </c>
      <c r="H159" s="7">
        <v>0.4</v>
      </c>
      <c r="I159" s="7">
        <v>0.1</v>
      </c>
      <c r="J159" s="7">
        <v>0.1</v>
      </c>
      <c r="K159" s="72"/>
      <c r="L159" s="72"/>
      <c r="M159" s="72"/>
      <c r="N159" s="72"/>
      <c r="O159" s="72"/>
      <c r="P159" s="72"/>
      <c r="Q159" s="7">
        <f t="shared" si="39"/>
        <v>0.7</v>
      </c>
      <c r="R159" s="7">
        <v>0.6</v>
      </c>
      <c r="S159" s="8">
        <f t="shared" si="40"/>
        <v>116.66666666666667</v>
      </c>
    </row>
    <row r="160" spans="1:19" ht="13.5" customHeight="1" x14ac:dyDescent="0.15">
      <c r="A160" s="69"/>
      <c r="B160" s="48"/>
      <c r="C160" s="203" t="s">
        <v>100</v>
      </c>
      <c r="D160" s="55" t="s">
        <v>33</v>
      </c>
      <c r="E160" s="2">
        <v>14.6</v>
      </c>
      <c r="F160" s="2">
        <v>22</v>
      </c>
      <c r="G160" s="2">
        <v>21.6</v>
      </c>
      <c r="H160" s="2">
        <v>121.2</v>
      </c>
      <c r="I160" s="2">
        <v>304.5</v>
      </c>
      <c r="J160" s="2">
        <v>20</v>
      </c>
      <c r="K160" s="70"/>
      <c r="L160" s="70"/>
      <c r="M160" s="70"/>
      <c r="N160" s="70"/>
      <c r="O160" s="70"/>
      <c r="P160" s="70"/>
      <c r="Q160" s="2">
        <f t="shared" si="39"/>
        <v>503.9</v>
      </c>
      <c r="R160" s="2">
        <v>415.1</v>
      </c>
      <c r="S160" s="3">
        <f t="shared" si="40"/>
        <v>121.39243555769693</v>
      </c>
    </row>
    <row r="161" spans="1:19" x14ac:dyDescent="0.15">
      <c r="A161" s="69"/>
      <c r="B161" s="48"/>
      <c r="C161" s="204"/>
      <c r="D161" s="60" t="s">
        <v>34</v>
      </c>
      <c r="E161" s="4">
        <v>1.2</v>
      </c>
      <c r="F161" s="4">
        <v>1.8</v>
      </c>
      <c r="G161" s="4">
        <v>1.7</v>
      </c>
      <c r="H161" s="4">
        <v>47.3</v>
      </c>
      <c r="I161" s="4">
        <v>124.8</v>
      </c>
      <c r="J161" s="4">
        <v>1.6</v>
      </c>
      <c r="K161" s="71"/>
      <c r="L161" s="71"/>
      <c r="M161" s="71"/>
      <c r="N161" s="71"/>
      <c r="O161" s="71"/>
      <c r="P161" s="71"/>
      <c r="Q161" s="4">
        <f t="shared" si="39"/>
        <v>178.4</v>
      </c>
      <c r="R161" s="4">
        <v>29.1</v>
      </c>
      <c r="S161" s="5">
        <f t="shared" si="40"/>
        <v>613.05841924398624</v>
      </c>
    </row>
    <row r="162" spans="1:19" x14ac:dyDescent="0.15">
      <c r="A162" s="69"/>
      <c r="B162" s="48"/>
      <c r="C162" s="204"/>
      <c r="D162" s="60" t="s">
        <v>35</v>
      </c>
      <c r="E162" s="4">
        <f t="shared" ref="E162:Q162" si="59">+E160-E161</f>
        <v>13.4</v>
      </c>
      <c r="F162" s="4">
        <f t="shared" si="59"/>
        <v>20.2</v>
      </c>
      <c r="G162" s="4">
        <f t="shared" si="59"/>
        <v>19.900000000000002</v>
      </c>
      <c r="H162" s="4">
        <f t="shared" si="59"/>
        <v>73.900000000000006</v>
      </c>
      <c r="I162" s="4">
        <f t="shared" si="59"/>
        <v>179.7</v>
      </c>
      <c r="J162" s="4">
        <f t="shared" si="59"/>
        <v>18.399999999999999</v>
      </c>
      <c r="K162" s="71">
        <f t="shared" si="59"/>
        <v>0</v>
      </c>
      <c r="L162" s="71">
        <f t="shared" si="59"/>
        <v>0</v>
      </c>
      <c r="M162" s="71">
        <f t="shared" si="59"/>
        <v>0</v>
      </c>
      <c r="N162" s="71">
        <f t="shared" si="59"/>
        <v>0</v>
      </c>
      <c r="O162" s="71">
        <f t="shared" si="59"/>
        <v>0</v>
      </c>
      <c r="P162" s="71">
        <f t="shared" si="59"/>
        <v>0</v>
      </c>
      <c r="Q162" s="4">
        <f t="shared" si="59"/>
        <v>325.5</v>
      </c>
      <c r="R162" s="4">
        <v>386</v>
      </c>
      <c r="S162" s="5">
        <f t="shared" si="40"/>
        <v>84.326424870466326</v>
      </c>
    </row>
    <row r="163" spans="1:19" x14ac:dyDescent="0.15">
      <c r="A163" s="69"/>
      <c r="B163" s="48"/>
      <c r="C163" s="204"/>
      <c r="D163" s="60" t="s">
        <v>36</v>
      </c>
      <c r="E163" s="4">
        <f t="shared" ref="E163:Q163" si="60">+E160-E164</f>
        <v>14.4</v>
      </c>
      <c r="F163" s="4">
        <f t="shared" si="60"/>
        <v>21.6</v>
      </c>
      <c r="G163" s="4">
        <f t="shared" si="60"/>
        <v>21</v>
      </c>
      <c r="H163" s="4">
        <f t="shared" si="60"/>
        <v>120.4</v>
      </c>
      <c r="I163" s="4">
        <f t="shared" si="60"/>
        <v>303.60000000000002</v>
      </c>
      <c r="J163" s="4">
        <f t="shared" si="60"/>
        <v>19.399999999999999</v>
      </c>
      <c r="K163" s="71">
        <f t="shared" si="60"/>
        <v>0</v>
      </c>
      <c r="L163" s="71">
        <f t="shared" si="60"/>
        <v>0</v>
      </c>
      <c r="M163" s="71">
        <f t="shared" si="60"/>
        <v>0</v>
      </c>
      <c r="N163" s="71">
        <f t="shared" si="60"/>
        <v>0</v>
      </c>
      <c r="O163" s="71">
        <f t="shared" si="60"/>
        <v>0</v>
      </c>
      <c r="P163" s="71">
        <f t="shared" si="60"/>
        <v>0</v>
      </c>
      <c r="Q163" s="4">
        <f t="shared" si="60"/>
        <v>500.4</v>
      </c>
      <c r="R163" s="4">
        <v>411.40000000000003</v>
      </c>
      <c r="S163" s="5">
        <f t="shared" si="40"/>
        <v>121.63344676713659</v>
      </c>
    </row>
    <row r="164" spans="1:19" x14ac:dyDescent="0.15">
      <c r="A164" s="69"/>
      <c r="B164" s="48"/>
      <c r="C164" s="204"/>
      <c r="D164" s="60" t="s">
        <v>37</v>
      </c>
      <c r="E164" s="4">
        <v>0.2</v>
      </c>
      <c r="F164" s="4">
        <v>0.4</v>
      </c>
      <c r="G164" s="4">
        <v>0.6</v>
      </c>
      <c r="H164" s="4">
        <v>0.8</v>
      </c>
      <c r="I164" s="4">
        <v>0.9</v>
      </c>
      <c r="J164" s="4">
        <v>0.6</v>
      </c>
      <c r="K164" s="71"/>
      <c r="L164" s="71"/>
      <c r="M164" s="71"/>
      <c r="N164" s="71"/>
      <c r="O164" s="71"/>
      <c r="P164" s="71"/>
      <c r="Q164" s="4">
        <f t="shared" si="39"/>
        <v>3.5</v>
      </c>
      <c r="R164" s="4">
        <v>3.7</v>
      </c>
      <c r="S164" s="5">
        <f t="shared" si="40"/>
        <v>94.594594594594597</v>
      </c>
    </row>
    <row r="165" spans="1:19" ht="14.25" thickBot="1" x14ac:dyDescent="0.2">
      <c r="A165" s="69"/>
      <c r="B165" s="48"/>
      <c r="C165" s="205"/>
      <c r="D165" s="63" t="s">
        <v>38</v>
      </c>
      <c r="E165" s="7">
        <v>0.2</v>
      </c>
      <c r="F165" s="7">
        <v>0.6</v>
      </c>
      <c r="G165" s="7">
        <v>1.2</v>
      </c>
      <c r="H165" s="7">
        <v>2</v>
      </c>
      <c r="I165" s="7">
        <v>2.9</v>
      </c>
      <c r="J165" s="7">
        <v>3.5</v>
      </c>
      <c r="K165" s="72"/>
      <c r="L165" s="72"/>
      <c r="M165" s="72"/>
      <c r="N165" s="72"/>
      <c r="O165" s="72"/>
      <c r="P165" s="72"/>
      <c r="Q165" s="7">
        <f t="shared" si="39"/>
        <v>10.4</v>
      </c>
      <c r="R165" s="7">
        <v>10.8</v>
      </c>
      <c r="S165" s="8">
        <f t="shared" si="40"/>
        <v>96.296296296296291</v>
      </c>
    </row>
    <row r="166" spans="1:19" ht="13.5" customHeight="1" x14ac:dyDescent="0.15">
      <c r="A166" s="69"/>
      <c r="B166" s="48"/>
      <c r="C166" s="203" t="s">
        <v>101</v>
      </c>
      <c r="D166" s="55" t="s">
        <v>33</v>
      </c>
      <c r="E166" s="2">
        <v>5.5</v>
      </c>
      <c r="F166" s="2">
        <v>9</v>
      </c>
      <c r="G166" s="2">
        <v>8.8000000000000007</v>
      </c>
      <c r="H166" s="2">
        <v>22.7</v>
      </c>
      <c r="I166" s="2">
        <v>67.2</v>
      </c>
      <c r="J166" s="2">
        <v>9</v>
      </c>
      <c r="K166" s="70"/>
      <c r="L166" s="70"/>
      <c r="M166" s="70"/>
      <c r="N166" s="70"/>
      <c r="O166" s="70"/>
      <c r="P166" s="70"/>
      <c r="Q166" s="2">
        <f t="shared" si="39"/>
        <v>122.2</v>
      </c>
      <c r="R166" s="2">
        <v>129.5</v>
      </c>
      <c r="S166" s="3">
        <f t="shared" si="40"/>
        <v>94.362934362934368</v>
      </c>
    </row>
    <row r="167" spans="1:19" x14ac:dyDescent="0.15">
      <c r="A167" s="69"/>
      <c r="B167" s="48"/>
      <c r="C167" s="204"/>
      <c r="D167" s="60" t="s">
        <v>34</v>
      </c>
      <c r="E167" s="4">
        <v>0.8</v>
      </c>
      <c r="F167" s="4">
        <v>1.3</v>
      </c>
      <c r="G167" s="4">
        <v>1.3</v>
      </c>
      <c r="H167" s="4">
        <v>3.4</v>
      </c>
      <c r="I167" s="4">
        <v>10.1</v>
      </c>
      <c r="J167" s="4">
        <v>1.4</v>
      </c>
      <c r="K167" s="71"/>
      <c r="L167" s="71"/>
      <c r="M167" s="71"/>
      <c r="N167" s="71"/>
      <c r="O167" s="71"/>
      <c r="P167" s="71"/>
      <c r="Q167" s="4">
        <f t="shared" si="39"/>
        <v>18.299999999999997</v>
      </c>
      <c r="R167" s="4">
        <v>19.299999999999997</v>
      </c>
      <c r="S167" s="5">
        <f t="shared" si="40"/>
        <v>94.818652849740943</v>
      </c>
    </row>
    <row r="168" spans="1:19" x14ac:dyDescent="0.15">
      <c r="A168" s="69"/>
      <c r="B168" s="48"/>
      <c r="C168" s="204"/>
      <c r="D168" s="60" t="s">
        <v>35</v>
      </c>
      <c r="E168" s="4">
        <f t="shared" ref="E168:Q168" si="61">+E166-E167</f>
        <v>4.7</v>
      </c>
      <c r="F168" s="4">
        <f t="shared" si="61"/>
        <v>7.7</v>
      </c>
      <c r="G168" s="4">
        <f t="shared" si="61"/>
        <v>7.5000000000000009</v>
      </c>
      <c r="H168" s="4">
        <f t="shared" si="61"/>
        <v>19.3</v>
      </c>
      <c r="I168" s="4">
        <f t="shared" si="61"/>
        <v>57.1</v>
      </c>
      <c r="J168" s="4">
        <f t="shared" si="61"/>
        <v>7.6</v>
      </c>
      <c r="K168" s="71">
        <f t="shared" si="61"/>
        <v>0</v>
      </c>
      <c r="L168" s="71">
        <f t="shared" si="61"/>
        <v>0</v>
      </c>
      <c r="M168" s="71">
        <f t="shared" si="61"/>
        <v>0</v>
      </c>
      <c r="N168" s="71">
        <f t="shared" si="61"/>
        <v>0</v>
      </c>
      <c r="O168" s="71">
        <f t="shared" si="61"/>
        <v>0</v>
      </c>
      <c r="P168" s="71">
        <f t="shared" si="61"/>
        <v>0</v>
      </c>
      <c r="Q168" s="4">
        <f t="shared" si="61"/>
        <v>103.9</v>
      </c>
      <c r="R168" s="4">
        <v>110.2</v>
      </c>
      <c r="S168" s="5">
        <f t="shared" si="40"/>
        <v>94.283121597096184</v>
      </c>
    </row>
    <row r="169" spans="1:19" x14ac:dyDescent="0.15">
      <c r="A169" s="69"/>
      <c r="B169" s="48"/>
      <c r="C169" s="204"/>
      <c r="D169" s="60" t="s">
        <v>36</v>
      </c>
      <c r="E169" s="4">
        <f t="shared" ref="E169:Q169" si="62">+E166-E170</f>
        <v>5</v>
      </c>
      <c r="F169" s="4">
        <f t="shared" si="62"/>
        <v>8.1</v>
      </c>
      <c r="G169" s="4">
        <f t="shared" si="62"/>
        <v>7.7000000000000011</v>
      </c>
      <c r="H169" s="4">
        <f t="shared" si="62"/>
        <v>19.399999999999999</v>
      </c>
      <c r="I169" s="4">
        <f t="shared" si="62"/>
        <v>63.800000000000004</v>
      </c>
      <c r="J169" s="4">
        <f t="shared" si="62"/>
        <v>7.2</v>
      </c>
      <c r="K169" s="71">
        <f t="shared" si="62"/>
        <v>0</v>
      </c>
      <c r="L169" s="71">
        <f t="shared" si="62"/>
        <v>0</v>
      </c>
      <c r="M169" s="71">
        <f t="shared" si="62"/>
        <v>0</v>
      </c>
      <c r="N169" s="71">
        <f t="shared" si="62"/>
        <v>0</v>
      </c>
      <c r="O169" s="71">
        <f t="shared" si="62"/>
        <v>0</v>
      </c>
      <c r="P169" s="71">
        <f t="shared" si="62"/>
        <v>0</v>
      </c>
      <c r="Q169" s="4">
        <f t="shared" si="62"/>
        <v>111.2</v>
      </c>
      <c r="R169" s="4">
        <v>119.39999999999999</v>
      </c>
      <c r="S169" s="5">
        <f t="shared" si="40"/>
        <v>93.132328308207718</v>
      </c>
    </row>
    <row r="170" spans="1:19" x14ac:dyDescent="0.15">
      <c r="A170" s="69"/>
      <c r="B170" s="48"/>
      <c r="C170" s="204"/>
      <c r="D170" s="60" t="s">
        <v>37</v>
      </c>
      <c r="E170" s="4">
        <v>0.5</v>
      </c>
      <c r="F170" s="4">
        <v>0.9</v>
      </c>
      <c r="G170" s="4">
        <v>1.1000000000000001</v>
      </c>
      <c r="H170" s="4">
        <v>3.3</v>
      </c>
      <c r="I170" s="4">
        <v>3.4</v>
      </c>
      <c r="J170" s="4">
        <v>1.8</v>
      </c>
      <c r="K170" s="71"/>
      <c r="L170" s="71"/>
      <c r="M170" s="71"/>
      <c r="N170" s="71"/>
      <c r="O170" s="71"/>
      <c r="P170" s="71"/>
      <c r="Q170" s="4">
        <f t="shared" si="39"/>
        <v>11</v>
      </c>
      <c r="R170" s="4">
        <v>10.1</v>
      </c>
      <c r="S170" s="5">
        <f t="shared" si="40"/>
        <v>108.91089108910892</v>
      </c>
    </row>
    <row r="171" spans="1:19" ht="14.25" thickBot="1" x14ac:dyDescent="0.2">
      <c r="A171" s="69"/>
      <c r="B171" s="76"/>
      <c r="C171" s="205"/>
      <c r="D171" s="63" t="s">
        <v>38</v>
      </c>
      <c r="E171" s="7">
        <v>0.5</v>
      </c>
      <c r="F171" s="7">
        <v>0.9</v>
      </c>
      <c r="G171" s="7">
        <v>1.1000000000000001</v>
      </c>
      <c r="H171" s="7">
        <v>3.3</v>
      </c>
      <c r="I171" s="7">
        <v>3.4</v>
      </c>
      <c r="J171" s="7">
        <v>1.8</v>
      </c>
      <c r="K171" s="72"/>
      <c r="L171" s="72"/>
      <c r="M171" s="72"/>
      <c r="N171" s="72"/>
      <c r="O171" s="72"/>
      <c r="P171" s="72"/>
      <c r="Q171" s="7">
        <f t="shared" si="39"/>
        <v>11</v>
      </c>
      <c r="R171" s="7">
        <v>10.1</v>
      </c>
      <c r="S171" s="8">
        <f t="shared" si="40"/>
        <v>108.91089108910892</v>
      </c>
    </row>
    <row r="172" spans="1:19" ht="18.75" customHeight="1" x14ac:dyDescent="0.2">
      <c r="A172" s="44" t="str">
        <f>$A$1</f>
        <v>１　平成29年度上期　市町村別・月別観光入込客数</v>
      </c>
      <c r="K172" s="75"/>
      <c r="L172" s="75"/>
      <c r="M172" s="75"/>
      <c r="N172" s="75"/>
      <c r="O172" s="75"/>
      <c r="P172" s="75"/>
      <c r="Q172" s="187"/>
    </row>
    <row r="173" spans="1:19" ht="13.5" customHeight="1" thickBot="1" x14ac:dyDescent="0.2">
      <c r="K173" s="75"/>
      <c r="L173" s="75"/>
      <c r="M173" s="75"/>
      <c r="N173" s="75"/>
      <c r="O173" s="75"/>
      <c r="P173" s="75"/>
      <c r="Q173" s="187"/>
      <c r="S173" s="49" t="s">
        <v>232</v>
      </c>
    </row>
    <row r="174" spans="1:19" ht="14.25" thickBot="1" x14ac:dyDescent="0.2">
      <c r="A174" s="50" t="s">
        <v>20</v>
      </c>
      <c r="B174" s="50" t="s">
        <v>266</v>
      </c>
      <c r="C174" s="50" t="s">
        <v>21</v>
      </c>
      <c r="D174" s="51" t="s">
        <v>22</v>
      </c>
      <c r="E174" s="52" t="s">
        <v>23</v>
      </c>
      <c r="F174" s="52" t="s">
        <v>24</v>
      </c>
      <c r="G174" s="52" t="s">
        <v>25</v>
      </c>
      <c r="H174" s="52" t="s">
        <v>26</v>
      </c>
      <c r="I174" s="52" t="s">
        <v>27</v>
      </c>
      <c r="J174" s="52" t="s">
        <v>28</v>
      </c>
      <c r="K174" s="73" t="s">
        <v>29</v>
      </c>
      <c r="L174" s="73" t="s">
        <v>30</v>
      </c>
      <c r="M174" s="73" t="s">
        <v>31</v>
      </c>
      <c r="N174" s="73" t="s">
        <v>11</v>
      </c>
      <c r="O174" s="73" t="s">
        <v>12</v>
      </c>
      <c r="P174" s="73" t="s">
        <v>13</v>
      </c>
      <c r="Q174" s="188" t="s">
        <v>267</v>
      </c>
      <c r="R174" s="53" t="str">
        <f>$R$3</f>
        <v>28年度上期</v>
      </c>
      <c r="S174" s="54" t="s">
        <v>32</v>
      </c>
    </row>
    <row r="175" spans="1:19" x14ac:dyDescent="0.15">
      <c r="A175" s="69"/>
      <c r="B175" s="206" t="s">
        <v>244</v>
      </c>
      <c r="C175" s="207"/>
      <c r="D175" s="55" t="s">
        <v>33</v>
      </c>
      <c r="E175" s="2">
        <f t="shared" ref="E175:R180" si="63">+E181+E187+E193+E199+E205+E211+E217+E223</f>
        <v>2067.1999999999998</v>
      </c>
      <c r="F175" s="2">
        <f t="shared" si="63"/>
        <v>2814.5</v>
      </c>
      <c r="G175" s="2">
        <f t="shared" si="63"/>
        <v>2515.1999999999998</v>
      </c>
      <c r="H175" s="2">
        <f t="shared" si="63"/>
        <v>3294.4000000000005</v>
      </c>
      <c r="I175" s="2">
        <f t="shared" si="63"/>
        <v>3926.7000000000003</v>
      </c>
      <c r="J175" s="2">
        <f t="shared" si="63"/>
        <v>3031.7</v>
      </c>
      <c r="K175" s="70">
        <f t="shared" si="63"/>
        <v>0</v>
      </c>
      <c r="L175" s="70">
        <f t="shared" si="63"/>
        <v>0</v>
      </c>
      <c r="M175" s="70">
        <f t="shared" si="63"/>
        <v>0</v>
      </c>
      <c r="N175" s="70">
        <f t="shared" si="63"/>
        <v>0</v>
      </c>
      <c r="O175" s="70">
        <f t="shared" si="63"/>
        <v>0</v>
      </c>
      <c r="P175" s="70">
        <f t="shared" si="63"/>
        <v>0</v>
      </c>
      <c r="Q175" s="2">
        <f t="shared" si="63"/>
        <v>17649.7</v>
      </c>
      <c r="R175" s="2">
        <f t="shared" si="63"/>
        <v>16124.599999999999</v>
      </c>
      <c r="S175" s="3">
        <f t="shared" ref="S175:S228" si="64">IF(Q175=0,"－",Q175/R175*100)</f>
        <v>109.45821911861383</v>
      </c>
    </row>
    <row r="176" spans="1:19" x14ac:dyDescent="0.15">
      <c r="A176" s="69"/>
      <c r="B176" s="208"/>
      <c r="C176" s="209"/>
      <c r="D176" s="60" t="s">
        <v>34</v>
      </c>
      <c r="E176" s="4">
        <f t="shared" si="63"/>
        <v>470.59999999999997</v>
      </c>
      <c r="F176" s="4">
        <f t="shared" si="63"/>
        <v>616.6</v>
      </c>
      <c r="G176" s="4">
        <f t="shared" si="63"/>
        <v>606.70000000000005</v>
      </c>
      <c r="H176" s="4">
        <f t="shared" si="63"/>
        <v>699.99999999999989</v>
      </c>
      <c r="I176" s="4">
        <f t="shared" si="63"/>
        <v>810.1</v>
      </c>
      <c r="J176" s="4">
        <f t="shared" si="63"/>
        <v>667.09999999999991</v>
      </c>
      <c r="K176" s="71">
        <f t="shared" si="63"/>
        <v>0</v>
      </c>
      <c r="L176" s="71">
        <f t="shared" si="63"/>
        <v>0</v>
      </c>
      <c r="M176" s="71">
        <f t="shared" si="63"/>
        <v>0</v>
      </c>
      <c r="N176" s="71">
        <f t="shared" si="63"/>
        <v>0</v>
      </c>
      <c r="O176" s="71">
        <f t="shared" si="63"/>
        <v>0</v>
      </c>
      <c r="P176" s="71">
        <f t="shared" si="63"/>
        <v>0</v>
      </c>
      <c r="Q176" s="4">
        <f t="shared" si="63"/>
        <v>3871.1000000000004</v>
      </c>
      <c r="R176" s="4">
        <f t="shared" si="63"/>
        <v>3785</v>
      </c>
      <c r="S176" s="5">
        <f t="shared" si="64"/>
        <v>102.27476882430648</v>
      </c>
    </row>
    <row r="177" spans="1:19" x14ac:dyDescent="0.15">
      <c r="A177" s="69" t="s">
        <v>268</v>
      </c>
      <c r="B177" s="208"/>
      <c r="C177" s="209"/>
      <c r="D177" s="60" t="s">
        <v>35</v>
      </c>
      <c r="E177" s="4">
        <f t="shared" si="63"/>
        <v>1596.5999999999997</v>
      </c>
      <c r="F177" s="4">
        <f t="shared" si="63"/>
        <v>2197.8999999999996</v>
      </c>
      <c r="G177" s="4">
        <f t="shared" si="63"/>
        <v>1908.5</v>
      </c>
      <c r="H177" s="4">
        <f t="shared" si="63"/>
        <v>2594.4</v>
      </c>
      <c r="I177" s="4">
        <f t="shared" si="63"/>
        <v>3116.6000000000004</v>
      </c>
      <c r="J177" s="4">
        <f t="shared" si="63"/>
        <v>2364.6</v>
      </c>
      <c r="K177" s="71">
        <f t="shared" si="63"/>
        <v>0</v>
      </c>
      <c r="L177" s="71">
        <f t="shared" si="63"/>
        <v>0</v>
      </c>
      <c r="M177" s="71">
        <f t="shared" si="63"/>
        <v>0</v>
      </c>
      <c r="N177" s="71">
        <f t="shared" si="63"/>
        <v>0</v>
      </c>
      <c r="O177" s="71">
        <f t="shared" si="63"/>
        <v>0</v>
      </c>
      <c r="P177" s="71">
        <f t="shared" si="63"/>
        <v>0</v>
      </c>
      <c r="Q177" s="4">
        <f t="shared" si="63"/>
        <v>13778.6</v>
      </c>
      <c r="R177" s="4">
        <f t="shared" si="63"/>
        <v>12339.6</v>
      </c>
      <c r="S177" s="5">
        <f t="shared" si="64"/>
        <v>111.66164219261564</v>
      </c>
    </row>
    <row r="178" spans="1:19" x14ac:dyDescent="0.15">
      <c r="A178" s="69"/>
      <c r="B178" s="208"/>
      <c r="C178" s="209"/>
      <c r="D178" s="60" t="s">
        <v>36</v>
      </c>
      <c r="E178" s="4">
        <f t="shared" si="63"/>
        <v>1638.1</v>
      </c>
      <c r="F178" s="4">
        <f t="shared" si="63"/>
        <v>2272.3000000000002</v>
      </c>
      <c r="G178" s="4">
        <f t="shared" si="63"/>
        <v>1955.1</v>
      </c>
      <c r="H178" s="4">
        <f t="shared" si="63"/>
        <v>2625.9</v>
      </c>
      <c r="I178" s="4">
        <f t="shared" si="63"/>
        <v>3190.4</v>
      </c>
      <c r="J178" s="4">
        <f t="shared" si="63"/>
        <v>2407.2000000000003</v>
      </c>
      <c r="K178" s="71">
        <f t="shared" si="63"/>
        <v>0</v>
      </c>
      <c r="L178" s="71">
        <f t="shared" si="63"/>
        <v>0</v>
      </c>
      <c r="M178" s="71">
        <f t="shared" si="63"/>
        <v>0</v>
      </c>
      <c r="N178" s="71">
        <f t="shared" si="63"/>
        <v>0</v>
      </c>
      <c r="O178" s="71">
        <f t="shared" si="63"/>
        <v>0</v>
      </c>
      <c r="P178" s="71">
        <f t="shared" si="63"/>
        <v>0</v>
      </c>
      <c r="Q178" s="4">
        <f t="shared" si="63"/>
        <v>14089.000000000002</v>
      </c>
      <c r="R178" s="4">
        <f t="shared" si="63"/>
        <v>12521.499999999998</v>
      </c>
      <c r="S178" s="5">
        <f t="shared" si="64"/>
        <v>112.51846823463644</v>
      </c>
    </row>
    <row r="179" spans="1:19" x14ac:dyDescent="0.15">
      <c r="A179" s="69"/>
      <c r="B179" s="208"/>
      <c r="C179" s="209"/>
      <c r="D179" s="60" t="s">
        <v>37</v>
      </c>
      <c r="E179" s="4">
        <f t="shared" si="63"/>
        <v>429.1</v>
      </c>
      <c r="F179" s="4">
        <f t="shared" si="63"/>
        <v>542.20000000000005</v>
      </c>
      <c r="G179" s="4">
        <f t="shared" si="63"/>
        <v>560.10000000000014</v>
      </c>
      <c r="H179" s="4">
        <f t="shared" si="63"/>
        <v>668.5</v>
      </c>
      <c r="I179" s="4">
        <f t="shared" si="63"/>
        <v>736.30000000000007</v>
      </c>
      <c r="J179" s="4">
        <f t="shared" si="63"/>
        <v>624.50000000000023</v>
      </c>
      <c r="K179" s="71">
        <f t="shared" si="63"/>
        <v>0</v>
      </c>
      <c r="L179" s="71">
        <f t="shared" si="63"/>
        <v>0</v>
      </c>
      <c r="M179" s="71">
        <f t="shared" si="63"/>
        <v>0</v>
      </c>
      <c r="N179" s="71">
        <f t="shared" si="63"/>
        <v>0</v>
      </c>
      <c r="O179" s="71">
        <f t="shared" si="63"/>
        <v>0</v>
      </c>
      <c r="P179" s="71">
        <f t="shared" si="63"/>
        <v>0</v>
      </c>
      <c r="Q179" s="4">
        <f t="shared" si="63"/>
        <v>3560.7000000000007</v>
      </c>
      <c r="R179" s="4">
        <f t="shared" si="63"/>
        <v>3603.1</v>
      </c>
      <c r="S179" s="5">
        <f t="shared" si="64"/>
        <v>98.823235547167741</v>
      </c>
    </row>
    <row r="180" spans="1:19" ht="14.25" thickBot="1" x14ac:dyDescent="0.2">
      <c r="A180" s="69"/>
      <c r="B180" s="208"/>
      <c r="C180" s="210"/>
      <c r="D180" s="63" t="s">
        <v>38</v>
      </c>
      <c r="E180" s="7">
        <f t="shared" si="63"/>
        <v>739.79999999999984</v>
      </c>
      <c r="F180" s="7">
        <f t="shared" si="63"/>
        <v>920.20000000000016</v>
      </c>
      <c r="G180" s="7">
        <f t="shared" si="63"/>
        <v>942.00000000000011</v>
      </c>
      <c r="H180" s="7">
        <f t="shared" si="63"/>
        <v>1108.4999999999998</v>
      </c>
      <c r="I180" s="7">
        <f t="shared" si="63"/>
        <v>1219.8999999999996</v>
      </c>
      <c r="J180" s="7">
        <f t="shared" si="63"/>
        <v>1008.4000000000002</v>
      </c>
      <c r="K180" s="72">
        <f t="shared" si="63"/>
        <v>0</v>
      </c>
      <c r="L180" s="72">
        <f t="shared" si="63"/>
        <v>0</v>
      </c>
      <c r="M180" s="72">
        <f t="shared" si="63"/>
        <v>0</v>
      </c>
      <c r="N180" s="72">
        <f t="shared" si="63"/>
        <v>0</v>
      </c>
      <c r="O180" s="72">
        <f t="shared" si="63"/>
        <v>0</v>
      </c>
      <c r="P180" s="72">
        <f t="shared" si="63"/>
        <v>0</v>
      </c>
      <c r="Q180" s="7">
        <f t="shared" si="63"/>
        <v>5938.7999999999993</v>
      </c>
      <c r="R180" s="7">
        <f t="shared" si="63"/>
        <v>6557.9000000000005</v>
      </c>
      <c r="S180" s="8">
        <f t="shared" si="64"/>
        <v>90.559477881638912</v>
      </c>
    </row>
    <row r="181" spans="1:19" ht="13.5" customHeight="1" x14ac:dyDescent="0.15">
      <c r="A181" s="69"/>
      <c r="B181" s="69"/>
      <c r="C181" s="203" t="s">
        <v>264</v>
      </c>
      <c r="D181" s="55" t="s">
        <v>33</v>
      </c>
      <c r="E181" s="2">
        <v>1333</v>
      </c>
      <c r="F181" s="2">
        <v>1546</v>
      </c>
      <c r="G181" s="2">
        <v>1491</v>
      </c>
      <c r="H181" s="2">
        <v>1947</v>
      </c>
      <c r="I181" s="2">
        <v>2114</v>
      </c>
      <c r="J181" s="2">
        <v>1888</v>
      </c>
      <c r="K181" s="70"/>
      <c r="L181" s="70"/>
      <c r="M181" s="70"/>
      <c r="N181" s="70"/>
      <c r="O181" s="70"/>
      <c r="P181" s="70"/>
      <c r="Q181" s="2">
        <f t="shared" ref="Q181:Q210" si="65">SUM(E181:P181)</f>
        <v>10319</v>
      </c>
      <c r="R181" s="2">
        <v>8807.9</v>
      </c>
      <c r="S181" s="3">
        <f t="shared" si="64"/>
        <v>117.15618933003327</v>
      </c>
    </row>
    <row r="182" spans="1:19" x14ac:dyDescent="0.15">
      <c r="A182" s="69"/>
      <c r="B182" s="48"/>
      <c r="C182" s="204"/>
      <c r="D182" s="60" t="s">
        <v>34</v>
      </c>
      <c r="E182" s="4">
        <v>348</v>
      </c>
      <c r="F182" s="4">
        <v>425.9</v>
      </c>
      <c r="G182" s="4">
        <v>440</v>
      </c>
      <c r="H182" s="4">
        <v>482.2</v>
      </c>
      <c r="I182" s="4">
        <v>561.5</v>
      </c>
      <c r="J182" s="4">
        <v>480.6</v>
      </c>
      <c r="K182" s="71"/>
      <c r="L182" s="71"/>
      <c r="M182" s="71"/>
      <c r="N182" s="71"/>
      <c r="O182" s="71"/>
      <c r="P182" s="71"/>
      <c r="Q182" s="4">
        <f t="shared" si="65"/>
        <v>2738.2000000000003</v>
      </c>
      <c r="R182" s="4">
        <v>2699.4</v>
      </c>
      <c r="S182" s="5">
        <f t="shared" si="64"/>
        <v>101.4373564495814</v>
      </c>
    </row>
    <row r="183" spans="1:19" x14ac:dyDescent="0.15">
      <c r="A183" s="69"/>
      <c r="B183" s="48"/>
      <c r="C183" s="204"/>
      <c r="D183" s="60" t="s">
        <v>35</v>
      </c>
      <c r="E183" s="4">
        <f t="shared" ref="E183:Q183" si="66">+E181-E182</f>
        <v>985</v>
      </c>
      <c r="F183" s="4">
        <f t="shared" si="66"/>
        <v>1120.0999999999999</v>
      </c>
      <c r="G183" s="4">
        <f t="shared" si="66"/>
        <v>1051</v>
      </c>
      <c r="H183" s="4">
        <f t="shared" si="66"/>
        <v>1464.8</v>
      </c>
      <c r="I183" s="4">
        <f t="shared" si="66"/>
        <v>1552.5</v>
      </c>
      <c r="J183" s="4">
        <f t="shared" si="66"/>
        <v>1407.4</v>
      </c>
      <c r="K183" s="71">
        <f t="shared" si="66"/>
        <v>0</v>
      </c>
      <c r="L183" s="71">
        <f t="shared" si="66"/>
        <v>0</v>
      </c>
      <c r="M183" s="71">
        <f t="shared" si="66"/>
        <v>0</v>
      </c>
      <c r="N183" s="71">
        <f t="shared" si="66"/>
        <v>0</v>
      </c>
      <c r="O183" s="71">
        <f t="shared" si="66"/>
        <v>0</v>
      </c>
      <c r="P183" s="71">
        <f t="shared" si="66"/>
        <v>0</v>
      </c>
      <c r="Q183" s="4">
        <f t="shared" si="66"/>
        <v>7580.7999999999993</v>
      </c>
      <c r="R183" s="4">
        <v>6108.5000000000009</v>
      </c>
      <c r="S183" s="5">
        <f t="shared" si="64"/>
        <v>124.10248015060978</v>
      </c>
    </row>
    <row r="184" spans="1:19" x14ac:dyDescent="0.15">
      <c r="A184" s="69"/>
      <c r="B184" s="48"/>
      <c r="C184" s="204"/>
      <c r="D184" s="60" t="s">
        <v>36</v>
      </c>
      <c r="E184" s="4">
        <f t="shared" ref="E184:Q184" si="67">+E181-E185</f>
        <v>926.4</v>
      </c>
      <c r="F184" s="4">
        <f t="shared" si="67"/>
        <v>1039</v>
      </c>
      <c r="G184" s="4">
        <f t="shared" si="67"/>
        <v>968.5</v>
      </c>
      <c r="H184" s="4">
        <f t="shared" si="67"/>
        <v>1341</v>
      </c>
      <c r="I184" s="4">
        <f t="shared" si="67"/>
        <v>1456.3</v>
      </c>
      <c r="J184" s="4">
        <f t="shared" si="67"/>
        <v>1314.5</v>
      </c>
      <c r="K184" s="71">
        <f t="shared" si="67"/>
        <v>0</v>
      </c>
      <c r="L184" s="71">
        <f t="shared" si="67"/>
        <v>0</v>
      </c>
      <c r="M184" s="71">
        <f t="shared" si="67"/>
        <v>0</v>
      </c>
      <c r="N184" s="71">
        <f t="shared" si="67"/>
        <v>0</v>
      </c>
      <c r="O184" s="71">
        <f t="shared" si="67"/>
        <v>0</v>
      </c>
      <c r="P184" s="71">
        <f t="shared" si="67"/>
        <v>0</v>
      </c>
      <c r="Q184" s="4">
        <f t="shared" si="67"/>
        <v>7045.7</v>
      </c>
      <c r="R184" s="4">
        <v>5484.5</v>
      </c>
      <c r="S184" s="5">
        <f t="shared" si="64"/>
        <v>128.46567599598868</v>
      </c>
    </row>
    <row r="185" spans="1:19" x14ac:dyDescent="0.15">
      <c r="A185" s="69"/>
      <c r="B185" s="48"/>
      <c r="C185" s="204"/>
      <c r="D185" s="60" t="s">
        <v>37</v>
      </c>
      <c r="E185" s="4">
        <v>406.6</v>
      </c>
      <c r="F185" s="4">
        <v>507</v>
      </c>
      <c r="G185" s="4">
        <v>522.5</v>
      </c>
      <c r="H185" s="4">
        <v>606</v>
      </c>
      <c r="I185" s="4">
        <v>657.7</v>
      </c>
      <c r="J185" s="4">
        <v>573.5</v>
      </c>
      <c r="K185" s="71"/>
      <c r="L185" s="71"/>
      <c r="M185" s="71"/>
      <c r="N185" s="71"/>
      <c r="O185" s="71"/>
      <c r="P185" s="71"/>
      <c r="Q185" s="4">
        <f t="shared" si="65"/>
        <v>3273.3</v>
      </c>
      <c r="R185" s="4">
        <v>3323.3999999999996</v>
      </c>
      <c r="S185" s="5">
        <f t="shared" si="64"/>
        <v>98.492507672865159</v>
      </c>
    </row>
    <row r="186" spans="1:19" ht="14.25" thickBot="1" x14ac:dyDescent="0.2">
      <c r="A186" s="69"/>
      <c r="B186" s="48"/>
      <c r="C186" s="205"/>
      <c r="D186" s="63" t="s">
        <v>38</v>
      </c>
      <c r="E186" s="7">
        <v>713.5</v>
      </c>
      <c r="F186" s="7">
        <v>879.2</v>
      </c>
      <c r="G186" s="7">
        <v>898.5</v>
      </c>
      <c r="H186" s="7">
        <v>1038</v>
      </c>
      <c r="I186" s="7">
        <v>1132</v>
      </c>
      <c r="J186" s="7">
        <v>950.6</v>
      </c>
      <c r="K186" s="72"/>
      <c r="L186" s="72"/>
      <c r="M186" s="72"/>
      <c r="N186" s="72"/>
      <c r="O186" s="72"/>
      <c r="P186" s="72"/>
      <c r="Q186" s="7">
        <f t="shared" si="65"/>
        <v>5611.8</v>
      </c>
      <c r="R186" s="7">
        <v>6236.7</v>
      </c>
      <c r="S186" s="8">
        <f t="shared" si="64"/>
        <v>89.980278031651366</v>
      </c>
    </row>
    <row r="187" spans="1:19" ht="13.5" customHeight="1" x14ac:dyDescent="0.15">
      <c r="A187" s="69"/>
      <c r="B187" s="48"/>
      <c r="C187" s="203" t="s">
        <v>54</v>
      </c>
      <c r="D187" s="55" t="s">
        <v>33</v>
      </c>
      <c r="E187" s="2">
        <v>61.7</v>
      </c>
      <c r="F187" s="2">
        <v>131.19999999999999</v>
      </c>
      <c r="G187" s="2">
        <v>110.2</v>
      </c>
      <c r="H187" s="2">
        <v>136.4</v>
      </c>
      <c r="I187" s="2">
        <v>113.3</v>
      </c>
      <c r="J187" s="2">
        <v>113.7</v>
      </c>
      <c r="K187" s="70"/>
      <c r="L187" s="70"/>
      <c r="M187" s="70"/>
      <c r="N187" s="70"/>
      <c r="O187" s="70"/>
      <c r="P187" s="70"/>
      <c r="Q187" s="2">
        <f t="shared" si="65"/>
        <v>666.5</v>
      </c>
      <c r="R187" s="2">
        <v>748.30000000000007</v>
      </c>
      <c r="S187" s="3">
        <f t="shared" si="64"/>
        <v>89.068555392222365</v>
      </c>
    </row>
    <row r="188" spans="1:19" x14ac:dyDescent="0.15">
      <c r="A188" s="69"/>
      <c r="B188" s="48"/>
      <c r="C188" s="204"/>
      <c r="D188" s="60" t="s">
        <v>34</v>
      </c>
      <c r="E188" s="4">
        <v>2.4</v>
      </c>
      <c r="F188" s="4">
        <v>5.4</v>
      </c>
      <c r="G188" s="4">
        <v>2.7</v>
      </c>
      <c r="H188" s="4">
        <v>5.4</v>
      </c>
      <c r="I188" s="4">
        <v>7.3</v>
      </c>
      <c r="J188" s="4">
        <v>4.7</v>
      </c>
      <c r="K188" s="71"/>
      <c r="L188" s="71"/>
      <c r="M188" s="71"/>
      <c r="N188" s="71"/>
      <c r="O188" s="71"/>
      <c r="P188" s="71"/>
      <c r="Q188" s="4">
        <f t="shared" si="65"/>
        <v>27.9</v>
      </c>
      <c r="R188" s="4">
        <v>23.7</v>
      </c>
      <c r="S188" s="5">
        <f t="shared" si="64"/>
        <v>117.72151898734178</v>
      </c>
    </row>
    <row r="189" spans="1:19" x14ac:dyDescent="0.15">
      <c r="A189" s="69"/>
      <c r="B189" s="48"/>
      <c r="C189" s="204"/>
      <c r="D189" s="60" t="s">
        <v>35</v>
      </c>
      <c r="E189" s="4">
        <f t="shared" ref="E189:Q189" si="68">+E187-E188</f>
        <v>59.300000000000004</v>
      </c>
      <c r="F189" s="4">
        <f t="shared" si="68"/>
        <v>125.79999999999998</v>
      </c>
      <c r="G189" s="4">
        <f t="shared" si="68"/>
        <v>107.5</v>
      </c>
      <c r="H189" s="4">
        <f t="shared" si="68"/>
        <v>131</v>
      </c>
      <c r="I189" s="4">
        <f t="shared" si="68"/>
        <v>106</v>
      </c>
      <c r="J189" s="4">
        <f t="shared" si="68"/>
        <v>109</v>
      </c>
      <c r="K189" s="71">
        <f t="shared" si="68"/>
        <v>0</v>
      </c>
      <c r="L189" s="71">
        <f t="shared" si="68"/>
        <v>0</v>
      </c>
      <c r="M189" s="71">
        <f t="shared" si="68"/>
        <v>0</v>
      </c>
      <c r="N189" s="71">
        <f t="shared" si="68"/>
        <v>0</v>
      </c>
      <c r="O189" s="71">
        <f t="shared" si="68"/>
        <v>0</v>
      </c>
      <c r="P189" s="71">
        <f t="shared" si="68"/>
        <v>0</v>
      </c>
      <c r="Q189" s="4">
        <f t="shared" si="68"/>
        <v>638.6</v>
      </c>
      <c r="R189" s="4">
        <v>724.6</v>
      </c>
      <c r="S189" s="5">
        <f t="shared" si="64"/>
        <v>88.13138283190726</v>
      </c>
    </row>
    <row r="190" spans="1:19" x14ac:dyDescent="0.15">
      <c r="A190" s="69"/>
      <c r="B190" s="48"/>
      <c r="C190" s="204"/>
      <c r="D190" s="60" t="s">
        <v>36</v>
      </c>
      <c r="E190" s="4">
        <f t="shared" ref="E190:Q190" si="69">+E187-E191</f>
        <v>61.6</v>
      </c>
      <c r="F190" s="4">
        <f t="shared" si="69"/>
        <v>131</v>
      </c>
      <c r="G190" s="4">
        <f t="shared" si="69"/>
        <v>110.10000000000001</v>
      </c>
      <c r="H190" s="4">
        <f t="shared" si="69"/>
        <v>135.70000000000002</v>
      </c>
      <c r="I190" s="4">
        <f t="shared" si="69"/>
        <v>112.89999999999999</v>
      </c>
      <c r="J190" s="4">
        <f t="shared" si="69"/>
        <v>113.2</v>
      </c>
      <c r="K190" s="71">
        <f t="shared" si="69"/>
        <v>0</v>
      </c>
      <c r="L190" s="71">
        <f t="shared" si="69"/>
        <v>0</v>
      </c>
      <c r="M190" s="71">
        <f t="shared" si="69"/>
        <v>0</v>
      </c>
      <c r="N190" s="71">
        <f t="shared" si="69"/>
        <v>0</v>
      </c>
      <c r="O190" s="71">
        <f t="shared" si="69"/>
        <v>0</v>
      </c>
      <c r="P190" s="71">
        <f t="shared" si="69"/>
        <v>0</v>
      </c>
      <c r="Q190" s="4">
        <f t="shared" si="69"/>
        <v>664.5</v>
      </c>
      <c r="R190" s="4">
        <v>746.5</v>
      </c>
      <c r="S190" s="5">
        <f t="shared" si="64"/>
        <v>89.015405224380444</v>
      </c>
    </row>
    <row r="191" spans="1:19" x14ac:dyDescent="0.15">
      <c r="A191" s="69"/>
      <c r="B191" s="48"/>
      <c r="C191" s="204"/>
      <c r="D191" s="60" t="s">
        <v>37</v>
      </c>
      <c r="E191" s="4">
        <v>0.1</v>
      </c>
      <c r="F191" s="4">
        <v>0.2</v>
      </c>
      <c r="G191" s="4">
        <v>0.1</v>
      </c>
      <c r="H191" s="4">
        <v>0.7</v>
      </c>
      <c r="I191" s="4">
        <v>0.4</v>
      </c>
      <c r="J191" s="4">
        <v>0.5</v>
      </c>
      <c r="K191" s="71"/>
      <c r="L191" s="71"/>
      <c r="M191" s="71"/>
      <c r="N191" s="71"/>
      <c r="O191" s="71"/>
      <c r="P191" s="71"/>
      <c r="Q191" s="4">
        <f t="shared" si="65"/>
        <v>2</v>
      </c>
      <c r="R191" s="4">
        <v>1.8</v>
      </c>
      <c r="S191" s="5">
        <f t="shared" si="64"/>
        <v>111.11111111111111</v>
      </c>
    </row>
    <row r="192" spans="1:19" ht="14.25" thickBot="1" x14ac:dyDescent="0.2">
      <c r="A192" s="69"/>
      <c r="B192" s="48"/>
      <c r="C192" s="205"/>
      <c r="D192" s="63" t="s">
        <v>38</v>
      </c>
      <c r="E192" s="7">
        <v>0.2</v>
      </c>
      <c r="F192" s="7">
        <v>0.3</v>
      </c>
      <c r="G192" s="7">
        <v>0.2</v>
      </c>
      <c r="H192" s="7">
        <v>1</v>
      </c>
      <c r="I192" s="7">
        <v>0.6</v>
      </c>
      <c r="J192" s="7">
        <v>0.7</v>
      </c>
      <c r="K192" s="72"/>
      <c r="L192" s="72"/>
      <c r="M192" s="72"/>
      <c r="N192" s="72"/>
      <c r="O192" s="72"/>
      <c r="P192" s="72"/>
      <c r="Q192" s="7">
        <f t="shared" si="65"/>
        <v>3</v>
      </c>
      <c r="R192" s="7">
        <v>2.5</v>
      </c>
      <c r="S192" s="8">
        <f t="shared" si="64"/>
        <v>120</v>
      </c>
    </row>
    <row r="193" spans="1:19" ht="13.5" customHeight="1" x14ac:dyDescent="0.15">
      <c r="A193" s="69"/>
      <c r="B193" s="48"/>
      <c r="C193" s="203" t="s">
        <v>55</v>
      </c>
      <c r="D193" s="55" t="s">
        <v>33</v>
      </c>
      <c r="E193" s="2">
        <v>393.5</v>
      </c>
      <c r="F193" s="2">
        <v>494.6</v>
      </c>
      <c r="G193" s="2">
        <v>423.1</v>
      </c>
      <c r="H193" s="2">
        <v>550.70000000000005</v>
      </c>
      <c r="I193" s="2">
        <v>680.4</v>
      </c>
      <c r="J193" s="2">
        <v>471.9</v>
      </c>
      <c r="K193" s="70"/>
      <c r="L193" s="70"/>
      <c r="M193" s="70"/>
      <c r="N193" s="70"/>
      <c r="O193" s="70"/>
      <c r="P193" s="70"/>
      <c r="Q193" s="2">
        <f t="shared" si="65"/>
        <v>3014.2000000000003</v>
      </c>
      <c r="R193" s="2">
        <v>2935.5</v>
      </c>
      <c r="S193" s="3">
        <f t="shared" si="64"/>
        <v>102.68097428036111</v>
      </c>
    </row>
    <row r="194" spans="1:19" x14ac:dyDescent="0.15">
      <c r="A194" s="69"/>
      <c r="B194" s="48"/>
      <c r="C194" s="204"/>
      <c r="D194" s="60" t="s">
        <v>34</v>
      </c>
      <c r="E194" s="4">
        <v>100.7</v>
      </c>
      <c r="F194" s="4">
        <v>131.6</v>
      </c>
      <c r="G194" s="4">
        <v>115.8</v>
      </c>
      <c r="H194" s="4">
        <v>149</v>
      </c>
      <c r="I194" s="4">
        <v>163.5</v>
      </c>
      <c r="J194" s="4">
        <v>128.5</v>
      </c>
      <c r="K194" s="71"/>
      <c r="L194" s="71"/>
      <c r="M194" s="71"/>
      <c r="N194" s="71"/>
      <c r="O194" s="71"/>
      <c r="P194" s="71"/>
      <c r="Q194" s="4">
        <f t="shared" si="65"/>
        <v>789.1</v>
      </c>
      <c r="R194" s="4">
        <v>760.80000000000007</v>
      </c>
      <c r="S194" s="5">
        <f t="shared" si="64"/>
        <v>103.7197686645636</v>
      </c>
    </row>
    <row r="195" spans="1:19" x14ac:dyDescent="0.15">
      <c r="A195" s="69"/>
      <c r="B195" s="48"/>
      <c r="C195" s="204"/>
      <c r="D195" s="60" t="s">
        <v>35</v>
      </c>
      <c r="E195" s="4">
        <f t="shared" ref="E195:Q195" si="70">+E193-E194</f>
        <v>292.8</v>
      </c>
      <c r="F195" s="4">
        <f t="shared" si="70"/>
        <v>363</v>
      </c>
      <c r="G195" s="4">
        <f t="shared" si="70"/>
        <v>307.3</v>
      </c>
      <c r="H195" s="4">
        <f t="shared" si="70"/>
        <v>401.70000000000005</v>
      </c>
      <c r="I195" s="4">
        <f t="shared" si="70"/>
        <v>516.9</v>
      </c>
      <c r="J195" s="4">
        <f t="shared" si="70"/>
        <v>343.4</v>
      </c>
      <c r="K195" s="71">
        <f t="shared" si="70"/>
        <v>0</v>
      </c>
      <c r="L195" s="71">
        <f t="shared" si="70"/>
        <v>0</v>
      </c>
      <c r="M195" s="71">
        <f t="shared" si="70"/>
        <v>0</v>
      </c>
      <c r="N195" s="71">
        <f t="shared" si="70"/>
        <v>0</v>
      </c>
      <c r="O195" s="71">
        <f t="shared" si="70"/>
        <v>0</v>
      </c>
      <c r="P195" s="71">
        <f t="shared" si="70"/>
        <v>0</v>
      </c>
      <c r="Q195" s="4">
        <f t="shared" si="70"/>
        <v>2225.1000000000004</v>
      </c>
      <c r="R195" s="4">
        <v>2174.6999999999998</v>
      </c>
      <c r="S195" s="5">
        <f t="shared" si="64"/>
        <v>102.31756104290251</v>
      </c>
    </row>
    <row r="196" spans="1:19" x14ac:dyDescent="0.15">
      <c r="A196" s="69"/>
      <c r="B196" s="48"/>
      <c r="C196" s="204"/>
      <c r="D196" s="60" t="s">
        <v>36</v>
      </c>
      <c r="E196" s="4">
        <f t="shared" ref="E196:Q196" si="71">+E193-E197</f>
        <v>378.6</v>
      </c>
      <c r="F196" s="4">
        <f t="shared" si="71"/>
        <v>472.40000000000003</v>
      </c>
      <c r="G196" s="4">
        <f t="shared" si="71"/>
        <v>399.6</v>
      </c>
      <c r="H196" s="4">
        <f t="shared" si="71"/>
        <v>517.90000000000009</v>
      </c>
      <c r="I196" s="4">
        <f t="shared" si="71"/>
        <v>642</v>
      </c>
      <c r="J196" s="4">
        <f t="shared" si="71"/>
        <v>444.79999999999995</v>
      </c>
      <c r="K196" s="71">
        <f t="shared" si="71"/>
        <v>0</v>
      </c>
      <c r="L196" s="71">
        <f t="shared" si="71"/>
        <v>0</v>
      </c>
      <c r="M196" s="71">
        <f t="shared" si="71"/>
        <v>0</v>
      </c>
      <c r="N196" s="71">
        <f t="shared" si="71"/>
        <v>0</v>
      </c>
      <c r="O196" s="71">
        <f t="shared" si="71"/>
        <v>0</v>
      </c>
      <c r="P196" s="71">
        <f t="shared" si="71"/>
        <v>0</v>
      </c>
      <c r="Q196" s="4">
        <f t="shared" si="71"/>
        <v>2855.3</v>
      </c>
      <c r="R196" s="4">
        <v>2800.8999999999996</v>
      </c>
      <c r="S196" s="5">
        <f t="shared" si="64"/>
        <v>101.94223285372561</v>
      </c>
    </row>
    <row r="197" spans="1:19" x14ac:dyDescent="0.15">
      <c r="A197" s="69"/>
      <c r="B197" s="48"/>
      <c r="C197" s="204"/>
      <c r="D197" s="60" t="s">
        <v>37</v>
      </c>
      <c r="E197" s="4">
        <v>14.9</v>
      </c>
      <c r="F197" s="4">
        <v>22.2</v>
      </c>
      <c r="G197" s="4">
        <v>23.5</v>
      </c>
      <c r="H197" s="4">
        <v>32.799999999999997</v>
      </c>
      <c r="I197" s="4">
        <v>38.4</v>
      </c>
      <c r="J197" s="4">
        <v>27.1</v>
      </c>
      <c r="K197" s="71"/>
      <c r="L197" s="71"/>
      <c r="M197" s="71"/>
      <c r="N197" s="71"/>
      <c r="O197" s="71"/>
      <c r="P197" s="71"/>
      <c r="Q197" s="4">
        <f t="shared" si="65"/>
        <v>158.9</v>
      </c>
      <c r="R197" s="4">
        <v>134.60000000000002</v>
      </c>
      <c r="S197" s="5">
        <f t="shared" si="64"/>
        <v>118.05349182763743</v>
      </c>
    </row>
    <row r="198" spans="1:19" ht="14.25" thickBot="1" x14ac:dyDescent="0.2">
      <c r="A198" s="69"/>
      <c r="B198" s="48"/>
      <c r="C198" s="205"/>
      <c r="D198" s="63" t="s">
        <v>38</v>
      </c>
      <c r="E198" s="7">
        <v>17.8</v>
      </c>
      <c r="F198" s="7">
        <v>26.7</v>
      </c>
      <c r="G198" s="7">
        <v>28.1</v>
      </c>
      <c r="H198" s="7">
        <v>38.799999999999997</v>
      </c>
      <c r="I198" s="7">
        <v>46.1</v>
      </c>
      <c r="J198" s="7">
        <v>32.5</v>
      </c>
      <c r="K198" s="72"/>
      <c r="L198" s="72"/>
      <c r="M198" s="72"/>
      <c r="N198" s="72"/>
      <c r="O198" s="72"/>
      <c r="P198" s="72"/>
      <c r="Q198" s="7">
        <f t="shared" si="65"/>
        <v>190</v>
      </c>
      <c r="R198" s="7">
        <v>169.1</v>
      </c>
      <c r="S198" s="8">
        <f t="shared" si="64"/>
        <v>112.35955056179776</v>
      </c>
    </row>
    <row r="199" spans="1:19" ht="13.5" customHeight="1" x14ac:dyDescent="0.15">
      <c r="A199" s="69"/>
      <c r="B199" s="48"/>
      <c r="C199" s="203" t="s">
        <v>56</v>
      </c>
      <c r="D199" s="55" t="s">
        <v>33</v>
      </c>
      <c r="E199" s="2">
        <v>93.9</v>
      </c>
      <c r="F199" s="2">
        <v>177.2</v>
      </c>
      <c r="G199" s="2">
        <v>154.6</v>
      </c>
      <c r="H199" s="2">
        <v>169</v>
      </c>
      <c r="I199" s="2">
        <v>177.3</v>
      </c>
      <c r="J199" s="2">
        <v>140</v>
      </c>
      <c r="K199" s="70"/>
      <c r="L199" s="70"/>
      <c r="M199" s="70"/>
      <c r="N199" s="70"/>
      <c r="O199" s="70"/>
      <c r="P199" s="70"/>
      <c r="Q199" s="2">
        <f t="shared" si="65"/>
        <v>912</v>
      </c>
      <c r="R199" s="2">
        <v>861.7</v>
      </c>
      <c r="S199" s="3">
        <f t="shared" si="64"/>
        <v>105.83729836369966</v>
      </c>
    </row>
    <row r="200" spans="1:19" x14ac:dyDescent="0.15">
      <c r="A200" s="69"/>
      <c r="B200" s="48"/>
      <c r="C200" s="204"/>
      <c r="D200" s="60" t="s">
        <v>34</v>
      </c>
      <c r="E200" s="4">
        <v>11.3</v>
      </c>
      <c r="F200" s="4">
        <v>23.2</v>
      </c>
      <c r="G200" s="4">
        <v>24.2</v>
      </c>
      <c r="H200" s="4">
        <v>35.299999999999997</v>
      </c>
      <c r="I200" s="4">
        <v>34.5</v>
      </c>
      <c r="J200" s="4">
        <v>29.4</v>
      </c>
      <c r="K200" s="71"/>
      <c r="L200" s="71"/>
      <c r="M200" s="71"/>
      <c r="N200" s="71"/>
      <c r="O200" s="71"/>
      <c r="P200" s="71"/>
      <c r="Q200" s="4">
        <f t="shared" si="65"/>
        <v>157.9</v>
      </c>
      <c r="R200" s="4">
        <v>144.9</v>
      </c>
      <c r="S200" s="5">
        <f t="shared" si="64"/>
        <v>108.97170462387852</v>
      </c>
    </row>
    <row r="201" spans="1:19" x14ac:dyDescent="0.15">
      <c r="A201" s="69"/>
      <c r="B201" s="48"/>
      <c r="C201" s="204"/>
      <c r="D201" s="60" t="s">
        <v>35</v>
      </c>
      <c r="E201" s="4">
        <f t="shared" ref="E201:Q201" si="72">+E199-E200</f>
        <v>82.600000000000009</v>
      </c>
      <c r="F201" s="4">
        <f t="shared" si="72"/>
        <v>154</v>
      </c>
      <c r="G201" s="4">
        <f t="shared" si="72"/>
        <v>130.4</v>
      </c>
      <c r="H201" s="4">
        <f t="shared" si="72"/>
        <v>133.69999999999999</v>
      </c>
      <c r="I201" s="4">
        <f t="shared" si="72"/>
        <v>142.80000000000001</v>
      </c>
      <c r="J201" s="4">
        <f t="shared" si="72"/>
        <v>110.6</v>
      </c>
      <c r="K201" s="71">
        <f t="shared" si="72"/>
        <v>0</v>
      </c>
      <c r="L201" s="71">
        <f t="shared" si="72"/>
        <v>0</v>
      </c>
      <c r="M201" s="71">
        <f t="shared" si="72"/>
        <v>0</v>
      </c>
      <c r="N201" s="71">
        <f t="shared" si="72"/>
        <v>0</v>
      </c>
      <c r="O201" s="71">
        <f t="shared" si="72"/>
        <v>0</v>
      </c>
      <c r="P201" s="71">
        <f t="shared" si="72"/>
        <v>0</v>
      </c>
      <c r="Q201" s="4">
        <f t="shared" si="72"/>
        <v>754.1</v>
      </c>
      <c r="R201" s="4">
        <v>716.8</v>
      </c>
      <c r="S201" s="5">
        <f t="shared" si="64"/>
        <v>105.20368303571431</v>
      </c>
    </row>
    <row r="202" spans="1:19" x14ac:dyDescent="0.15">
      <c r="A202" s="69"/>
      <c r="B202" s="48"/>
      <c r="C202" s="204"/>
      <c r="D202" s="60" t="s">
        <v>36</v>
      </c>
      <c r="E202" s="4">
        <f t="shared" ref="E202:Q202" si="73">+E199-E203</f>
        <v>93.7</v>
      </c>
      <c r="F202" s="4">
        <f t="shared" si="73"/>
        <v>176.29999999999998</v>
      </c>
      <c r="G202" s="4">
        <f t="shared" si="73"/>
        <v>154.4</v>
      </c>
      <c r="H202" s="4">
        <f t="shared" si="73"/>
        <v>168.1</v>
      </c>
      <c r="I202" s="4">
        <f t="shared" si="73"/>
        <v>176.8</v>
      </c>
      <c r="J202" s="4">
        <f t="shared" si="73"/>
        <v>139.4</v>
      </c>
      <c r="K202" s="71">
        <f t="shared" si="73"/>
        <v>0</v>
      </c>
      <c r="L202" s="71">
        <f t="shared" si="73"/>
        <v>0</v>
      </c>
      <c r="M202" s="71">
        <f t="shared" si="73"/>
        <v>0</v>
      </c>
      <c r="N202" s="71">
        <f t="shared" si="73"/>
        <v>0</v>
      </c>
      <c r="O202" s="71">
        <f t="shared" si="73"/>
        <v>0</v>
      </c>
      <c r="P202" s="71">
        <f t="shared" si="73"/>
        <v>0</v>
      </c>
      <c r="Q202" s="4">
        <f t="shared" si="73"/>
        <v>908.7</v>
      </c>
      <c r="R202" s="4">
        <v>857.8</v>
      </c>
      <c r="S202" s="5">
        <f t="shared" si="64"/>
        <v>105.93378409885756</v>
      </c>
    </row>
    <row r="203" spans="1:19" x14ac:dyDescent="0.15">
      <c r="A203" s="69"/>
      <c r="B203" s="48"/>
      <c r="C203" s="204"/>
      <c r="D203" s="60" t="s">
        <v>37</v>
      </c>
      <c r="E203" s="4">
        <v>0.2</v>
      </c>
      <c r="F203" s="4">
        <v>0.9</v>
      </c>
      <c r="G203" s="4">
        <v>0.2</v>
      </c>
      <c r="H203" s="4">
        <v>0.9</v>
      </c>
      <c r="I203" s="4">
        <v>0.5</v>
      </c>
      <c r="J203" s="4">
        <v>0.6</v>
      </c>
      <c r="K203" s="71"/>
      <c r="L203" s="71"/>
      <c r="M203" s="71"/>
      <c r="N203" s="71"/>
      <c r="O203" s="71"/>
      <c r="P203" s="71"/>
      <c r="Q203" s="4">
        <f t="shared" si="65"/>
        <v>3.3000000000000003</v>
      </c>
      <c r="R203" s="4">
        <v>3.9000000000000004</v>
      </c>
      <c r="S203" s="5">
        <f t="shared" si="64"/>
        <v>84.615384615384613</v>
      </c>
    </row>
    <row r="204" spans="1:19" ht="14.25" thickBot="1" x14ac:dyDescent="0.2">
      <c r="A204" s="69"/>
      <c r="B204" s="48"/>
      <c r="C204" s="205"/>
      <c r="D204" s="63" t="s">
        <v>38</v>
      </c>
      <c r="E204" s="7">
        <v>0.4</v>
      </c>
      <c r="F204" s="7">
        <v>1.1000000000000001</v>
      </c>
      <c r="G204" s="7">
        <v>0.3</v>
      </c>
      <c r="H204" s="7">
        <v>1.6</v>
      </c>
      <c r="I204" s="7">
        <v>1</v>
      </c>
      <c r="J204" s="7">
        <v>1.3</v>
      </c>
      <c r="K204" s="72"/>
      <c r="L204" s="72"/>
      <c r="M204" s="72"/>
      <c r="N204" s="72"/>
      <c r="O204" s="72"/>
      <c r="P204" s="72"/>
      <c r="Q204" s="7">
        <f t="shared" si="65"/>
        <v>5.7</v>
      </c>
      <c r="R204" s="7">
        <v>6.6</v>
      </c>
      <c r="S204" s="8">
        <f t="shared" si="64"/>
        <v>86.363636363636374</v>
      </c>
    </row>
    <row r="205" spans="1:19" ht="13.5" customHeight="1" x14ac:dyDescent="0.15">
      <c r="A205" s="69"/>
      <c r="B205" s="48"/>
      <c r="C205" s="203" t="s">
        <v>57</v>
      </c>
      <c r="D205" s="55" t="s">
        <v>33</v>
      </c>
      <c r="E205" s="2">
        <v>48.2</v>
      </c>
      <c r="F205" s="2">
        <v>105.4</v>
      </c>
      <c r="G205" s="2">
        <v>120.1</v>
      </c>
      <c r="H205" s="2">
        <v>137.9</v>
      </c>
      <c r="I205" s="2">
        <v>186.7</v>
      </c>
      <c r="J205" s="2">
        <v>124.1</v>
      </c>
      <c r="K205" s="70"/>
      <c r="L205" s="70"/>
      <c r="M205" s="70"/>
      <c r="N205" s="70"/>
      <c r="O205" s="70"/>
      <c r="P205" s="70"/>
      <c r="Q205" s="2">
        <f t="shared" si="65"/>
        <v>722.4</v>
      </c>
      <c r="R205" s="2">
        <v>708.5</v>
      </c>
      <c r="S205" s="3">
        <f t="shared" si="64"/>
        <v>101.96189131968949</v>
      </c>
    </row>
    <row r="206" spans="1:19" x14ac:dyDescent="0.15">
      <c r="A206" s="69"/>
      <c r="B206" s="48"/>
      <c r="C206" s="204"/>
      <c r="D206" s="60" t="s">
        <v>34</v>
      </c>
      <c r="E206" s="4">
        <v>6.4</v>
      </c>
      <c r="F206" s="4">
        <v>13.3</v>
      </c>
      <c r="G206" s="4">
        <v>19.5</v>
      </c>
      <c r="H206" s="4">
        <v>21.4</v>
      </c>
      <c r="I206" s="4">
        <v>19.2</v>
      </c>
      <c r="J206" s="4">
        <v>17.600000000000001</v>
      </c>
      <c r="K206" s="71"/>
      <c r="L206" s="71"/>
      <c r="M206" s="71"/>
      <c r="N206" s="71"/>
      <c r="O206" s="71"/>
      <c r="P206" s="71"/>
      <c r="Q206" s="4">
        <f t="shared" si="65"/>
        <v>97.4</v>
      </c>
      <c r="R206" s="4">
        <v>90.6</v>
      </c>
      <c r="S206" s="5">
        <f t="shared" si="64"/>
        <v>107.50551876379693</v>
      </c>
    </row>
    <row r="207" spans="1:19" x14ac:dyDescent="0.15">
      <c r="A207" s="69"/>
      <c r="B207" s="48"/>
      <c r="C207" s="204"/>
      <c r="D207" s="60" t="s">
        <v>35</v>
      </c>
      <c r="E207" s="4">
        <f t="shared" ref="E207:Q207" si="74">+E205-E206</f>
        <v>41.800000000000004</v>
      </c>
      <c r="F207" s="4">
        <f t="shared" si="74"/>
        <v>92.100000000000009</v>
      </c>
      <c r="G207" s="4">
        <f t="shared" si="74"/>
        <v>100.6</v>
      </c>
      <c r="H207" s="4">
        <f t="shared" si="74"/>
        <v>116.5</v>
      </c>
      <c r="I207" s="4">
        <f t="shared" si="74"/>
        <v>167.5</v>
      </c>
      <c r="J207" s="4">
        <f t="shared" si="74"/>
        <v>106.5</v>
      </c>
      <c r="K207" s="71">
        <f t="shared" si="74"/>
        <v>0</v>
      </c>
      <c r="L207" s="71">
        <f t="shared" si="74"/>
        <v>0</v>
      </c>
      <c r="M207" s="71">
        <f t="shared" si="74"/>
        <v>0</v>
      </c>
      <c r="N207" s="71">
        <f t="shared" si="74"/>
        <v>0</v>
      </c>
      <c r="O207" s="71">
        <f t="shared" si="74"/>
        <v>0</v>
      </c>
      <c r="P207" s="71">
        <f t="shared" si="74"/>
        <v>0</v>
      </c>
      <c r="Q207" s="4">
        <f t="shared" si="74"/>
        <v>625</v>
      </c>
      <c r="R207" s="4">
        <v>617.9</v>
      </c>
      <c r="S207" s="5">
        <f t="shared" si="64"/>
        <v>101.14905324486163</v>
      </c>
    </row>
    <row r="208" spans="1:19" x14ac:dyDescent="0.15">
      <c r="A208" s="69"/>
      <c r="B208" s="48"/>
      <c r="C208" s="204"/>
      <c r="D208" s="60" t="s">
        <v>36</v>
      </c>
      <c r="E208" s="4">
        <f t="shared" ref="E208:Q208" si="75">+E205-E209</f>
        <v>42.400000000000006</v>
      </c>
      <c r="F208" s="4">
        <f t="shared" si="75"/>
        <v>96.9</v>
      </c>
      <c r="G208" s="4">
        <f t="shared" si="75"/>
        <v>111.39999999999999</v>
      </c>
      <c r="H208" s="4">
        <f t="shared" si="75"/>
        <v>126.2</v>
      </c>
      <c r="I208" s="4">
        <f t="shared" si="75"/>
        <v>172.89999999999998</v>
      </c>
      <c r="J208" s="4">
        <f t="shared" si="75"/>
        <v>112.39999999999999</v>
      </c>
      <c r="K208" s="71">
        <f t="shared" si="75"/>
        <v>0</v>
      </c>
      <c r="L208" s="71">
        <f t="shared" si="75"/>
        <v>0</v>
      </c>
      <c r="M208" s="71">
        <f t="shared" si="75"/>
        <v>0</v>
      </c>
      <c r="N208" s="71">
        <f t="shared" si="75"/>
        <v>0</v>
      </c>
      <c r="O208" s="71">
        <f t="shared" si="75"/>
        <v>0</v>
      </c>
      <c r="P208" s="71">
        <f t="shared" si="75"/>
        <v>0</v>
      </c>
      <c r="Q208" s="4">
        <f t="shared" si="75"/>
        <v>662.19999999999993</v>
      </c>
      <c r="R208" s="4">
        <v>640.6</v>
      </c>
      <c r="S208" s="5">
        <f t="shared" si="64"/>
        <v>103.37183890103027</v>
      </c>
    </row>
    <row r="209" spans="1:19" x14ac:dyDescent="0.15">
      <c r="A209" s="69"/>
      <c r="B209" s="48"/>
      <c r="C209" s="204"/>
      <c r="D209" s="60" t="s">
        <v>37</v>
      </c>
      <c r="E209" s="4">
        <v>5.8</v>
      </c>
      <c r="F209" s="4">
        <v>8.5</v>
      </c>
      <c r="G209" s="4">
        <v>8.6999999999999993</v>
      </c>
      <c r="H209" s="4">
        <v>11.7</v>
      </c>
      <c r="I209" s="4">
        <v>13.8</v>
      </c>
      <c r="J209" s="4">
        <v>11.7</v>
      </c>
      <c r="K209" s="71"/>
      <c r="L209" s="71"/>
      <c r="M209" s="71"/>
      <c r="N209" s="71"/>
      <c r="O209" s="71"/>
      <c r="P209" s="71"/>
      <c r="Q209" s="4">
        <f t="shared" si="65"/>
        <v>60.2</v>
      </c>
      <c r="R209" s="4">
        <v>67.900000000000006</v>
      </c>
      <c r="S209" s="5">
        <f t="shared" si="64"/>
        <v>88.659793814432987</v>
      </c>
    </row>
    <row r="210" spans="1:19" ht="14.25" thickBot="1" x14ac:dyDescent="0.2">
      <c r="A210" s="69"/>
      <c r="B210" s="48"/>
      <c r="C210" s="205"/>
      <c r="D210" s="63" t="s">
        <v>38</v>
      </c>
      <c r="E210" s="7">
        <v>6.4</v>
      </c>
      <c r="F210" s="7">
        <v>9.4</v>
      </c>
      <c r="G210" s="7">
        <v>9.6999999999999993</v>
      </c>
      <c r="H210" s="7">
        <v>12.6</v>
      </c>
      <c r="I210" s="7">
        <v>14.6</v>
      </c>
      <c r="J210" s="7">
        <v>12.2</v>
      </c>
      <c r="K210" s="72"/>
      <c r="L210" s="72"/>
      <c r="M210" s="72"/>
      <c r="N210" s="72"/>
      <c r="O210" s="72"/>
      <c r="P210" s="72"/>
      <c r="Q210" s="7">
        <f t="shared" si="65"/>
        <v>64.900000000000006</v>
      </c>
      <c r="R210" s="7">
        <v>69.8</v>
      </c>
      <c r="S210" s="8">
        <f t="shared" si="64"/>
        <v>92.979942693409754</v>
      </c>
    </row>
    <row r="211" spans="1:19" ht="13.5" customHeight="1" x14ac:dyDescent="0.15">
      <c r="A211" s="69"/>
      <c r="B211" s="48"/>
      <c r="C211" s="203" t="s">
        <v>226</v>
      </c>
      <c r="D211" s="55" t="s">
        <v>33</v>
      </c>
      <c r="E211" s="2">
        <v>108.1</v>
      </c>
      <c r="F211" s="2">
        <v>297.39999999999998</v>
      </c>
      <c r="G211" s="2">
        <v>150.69999999999999</v>
      </c>
      <c r="H211" s="2">
        <v>279.3</v>
      </c>
      <c r="I211" s="2">
        <v>566.5</v>
      </c>
      <c r="J211" s="2">
        <v>225.8</v>
      </c>
      <c r="K211" s="70"/>
      <c r="L211" s="70"/>
      <c r="M211" s="70"/>
      <c r="N211" s="70"/>
      <c r="O211" s="70"/>
      <c r="P211" s="70"/>
      <c r="Q211" s="2">
        <f t="shared" ref="Q211:Q216" si="76">SUM(E211:P211)</f>
        <v>1627.8</v>
      </c>
      <c r="R211" s="2">
        <v>1694.1999999999998</v>
      </c>
      <c r="S211" s="3">
        <f t="shared" si="64"/>
        <v>96.080746074843589</v>
      </c>
    </row>
    <row r="212" spans="1:19" x14ac:dyDescent="0.15">
      <c r="A212" s="69"/>
      <c r="B212" s="48"/>
      <c r="C212" s="204"/>
      <c r="D212" s="60" t="s">
        <v>34</v>
      </c>
      <c r="E212" s="4">
        <v>1.6</v>
      </c>
      <c r="F212" s="4">
        <v>16</v>
      </c>
      <c r="G212" s="4">
        <v>3</v>
      </c>
      <c r="H212" s="4">
        <v>4.9000000000000004</v>
      </c>
      <c r="I212" s="4">
        <v>22.6</v>
      </c>
      <c r="J212" s="4">
        <v>4.8</v>
      </c>
      <c r="K212" s="71"/>
      <c r="L212" s="71"/>
      <c r="M212" s="71"/>
      <c r="N212" s="71"/>
      <c r="O212" s="71"/>
      <c r="P212" s="71"/>
      <c r="Q212" s="4">
        <f t="shared" si="76"/>
        <v>52.9</v>
      </c>
      <c r="R212" s="4">
        <v>59.100000000000009</v>
      </c>
      <c r="S212" s="5">
        <f t="shared" si="64"/>
        <v>89.509306260575286</v>
      </c>
    </row>
    <row r="213" spans="1:19" x14ac:dyDescent="0.15">
      <c r="A213" s="69"/>
      <c r="B213" s="48"/>
      <c r="C213" s="204"/>
      <c r="D213" s="60" t="s">
        <v>35</v>
      </c>
      <c r="E213" s="4">
        <f t="shared" ref="E213:J213" si="77">+E211-E212</f>
        <v>106.5</v>
      </c>
      <c r="F213" s="4">
        <f t="shared" si="77"/>
        <v>281.39999999999998</v>
      </c>
      <c r="G213" s="4">
        <f t="shared" si="77"/>
        <v>147.69999999999999</v>
      </c>
      <c r="H213" s="4">
        <f t="shared" si="77"/>
        <v>274.40000000000003</v>
      </c>
      <c r="I213" s="4">
        <f t="shared" si="77"/>
        <v>543.9</v>
      </c>
      <c r="J213" s="4">
        <f t="shared" si="77"/>
        <v>221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4">
        <f t="shared" ref="Q213" si="78">+Q211-Q212</f>
        <v>1574.8999999999999</v>
      </c>
      <c r="R213" s="4">
        <v>1635.1</v>
      </c>
      <c r="S213" s="5">
        <f t="shared" si="64"/>
        <v>96.318267995841239</v>
      </c>
    </row>
    <row r="214" spans="1:19" x14ac:dyDescent="0.15">
      <c r="A214" s="69"/>
      <c r="B214" s="74"/>
      <c r="C214" s="204"/>
      <c r="D214" s="60" t="s">
        <v>36</v>
      </c>
      <c r="E214" s="4">
        <f t="shared" ref="E214:J214" si="79">+E211-E215</f>
        <v>107.8</v>
      </c>
      <c r="F214" s="4">
        <f t="shared" si="79"/>
        <v>296.79999999999995</v>
      </c>
      <c r="G214" s="4">
        <f t="shared" si="79"/>
        <v>148.6</v>
      </c>
      <c r="H214" s="4">
        <f t="shared" si="79"/>
        <v>270.3</v>
      </c>
      <c r="I214" s="4">
        <f t="shared" si="79"/>
        <v>552.9</v>
      </c>
      <c r="J214" s="4">
        <f t="shared" si="79"/>
        <v>219.60000000000002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71">
        <v>0</v>
      </c>
      <c r="Q214" s="4">
        <f t="shared" ref="Q214" si="80">+Q211-Q215</f>
        <v>1596</v>
      </c>
      <c r="R214" s="4">
        <v>1657.3</v>
      </c>
      <c r="S214" s="5">
        <f t="shared" si="64"/>
        <v>96.301212816026066</v>
      </c>
    </row>
    <row r="215" spans="1:19" x14ac:dyDescent="0.15">
      <c r="A215" s="69"/>
      <c r="B215" s="74"/>
      <c r="C215" s="204"/>
      <c r="D215" s="60" t="s">
        <v>37</v>
      </c>
      <c r="E215" s="4">
        <v>0.3</v>
      </c>
      <c r="F215" s="4">
        <v>0.6</v>
      </c>
      <c r="G215" s="4">
        <v>2.1</v>
      </c>
      <c r="H215" s="4">
        <v>9</v>
      </c>
      <c r="I215" s="4">
        <v>13.6</v>
      </c>
      <c r="J215" s="4">
        <v>6.2</v>
      </c>
      <c r="K215" s="71"/>
      <c r="L215" s="71"/>
      <c r="M215" s="71"/>
      <c r="N215" s="71"/>
      <c r="O215" s="71"/>
      <c r="P215" s="71"/>
      <c r="Q215" s="4">
        <f t="shared" si="76"/>
        <v>31.8</v>
      </c>
      <c r="R215" s="4">
        <v>36.9</v>
      </c>
      <c r="S215" s="5">
        <f t="shared" si="64"/>
        <v>86.178861788617894</v>
      </c>
    </row>
    <row r="216" spans="1:19" ht="14.25" thickBot="1" x14ac:dyDescent="0.2">
      <c r="A216" s="69"/>
      <c r="B216" s="74"/>
      <c r="C216" s="205"/>
      <c r="D216" s="63" t="s">
        <v>38</v>
      </c>
      <c r="E216" s="7">
        <v>0.3</v>
      </c>
      <c r="F216" s="7">
        <v>0.6</v>
      </c>
      <c r="G216" s="7">
        <v>2.1</v>
      </c>
      <c r="H216" s="7">
        <v>9</v>
      </c>
      <c r="I216" s="7">
        <v>13.6</v>
      </c>
      <c r="J216" s="7">
        <v>6.2</v>
      </c>
      <c r="K216" s="72"/>
      <c r="L216" s="72"/>
      <c r="M216" s="72"/>
      <c r="N216" s="72"/>
      <c r="O216" s="72"/>
      <c r="P216" s="72"/>
      <c r="Q216" s="7">
        <f t="shared" si="76"/>
        <v>31.8</v>
      </c>
      <c r="R216" s="7">
        <v>36.9</v>
      </c>
      <c r="S216" s="8">
        <f t="shared" si="64"/>
        <v>86.178861788617894</v>
      </c>
    </row>
    <row r="217" spans="1:19" ht="13.5" customHeight="1" x14ac:dyDescent="0.15">
      <c r="A217" s="69"/>
      <c r="B217" s="74"/>
      <c r="C217" s="203" t="s">
        <v>58</v>
      </c>
      <c r="D217" s="55" t="s">
        <v>33</v>
      </c>
      <c r="E217" s="2">
        <v>16.7</v>
      </c>
      <c r="F217" s="2">
        <v>47.6</v>
      </c>
      <c r="G217" s="2">
        <v>50.9</v>
      </c>
      <c r="H217" s="2">
        <v>53.1</v>
      </c>
      <c r="I217" s="2">
        <v>62.8</v>
      </c>
      <c r="J217" s="2">
        <v>50</v>
      </c>
      <c r="K217" s="70"/>
      <c r="L217" s="70"/>
      <c r="M217" s="70"/>
      <c r="N217" s="70"/>
      <c r="O217" s="70"/>
      <c r="P217" s="70"/>
      <c r="Q217" s="2">
        <f t="shared" ref="Q217:Q228" si="81">SUM(E217:P217)</f>
        <v>281.09999999999997</v>
      </c>
      <c r="R217" s="2">
        <v>276.2</v>
      </c>
      <c r="S217" s="3">
        <f t="shared" si="64"/>
        <v>101.77407675597392</v>
      </c>
    </row>
    <row r="218" spans="1:19" x14ac:dyDescent="0.15">
      <c r="A218" s="69"/>
      <c r="B218" s="74"/>
      <c r="C218" s="204"/>
      <c r="D218" s="60" t="s">
        <v>34</v>
      </c>
      <c r="E218" s="4">
        <v>0.2</v>
      </c>
      <c r="F218" s="4">
        <v>1.1000000000000001</v>
      </c>
      <c r="G218" s="4">
        <v>1.4</v>
      </c>
      <c r="H218" s="4">
        <v>1.6</v>
      </c>
      <c r="I218" s="4">
        <v>1.3</v>
      </c>
      <c r="J218" s="4">
        <v>1.4</v>
      </c>
      <c r="K218" s="71"/>
      <c r="L218" s="71"/>
      <c r="M218" s="71"/>
      <c r="N218" s="71"/>
      <c r="O218" s="71"/>
      <c r="P218" s="71"/>
      <c r="Q218" s="4">
        <f t="shared" si="81"/>
        <v>7</v>
      </c>
      <c r="R218" s="4">
        <v>4.5999999999999996</v>
      </c>
      <c r="S218" s="5">
        <f t="shared" si="64"/>
        <v>152.17391304347828</v>
      </c>
    </row>
    <row r="219" spans="1:19" x14ac:dyDescent="0.15">
      <c r="A219" s="69"/>
      <c r="B219" s="74"/>
      <c r="C219" s="204"/>
      <c r="D219" s="60" t="s">
        <v>35</v>
      </c>
      <c r="E219" s="4">
        <f t="shared" ref="E219:Q219" si="82">+E217-E218</f>
        <v>16.5</v>
      </c>
      <c r="F219" s="4">
        <f t="shared" si="82"/>
        <v>46.5</v>
      </c>
      <c r="G219" s="4">
        <f t="shared" si="82"/>
        <v>49.5</v>
      </c>
      <c r="H219" s="4">
        <f t="shared" si="82"/>
        <v>51.5</v>
      </c>
      <c r="I219" s="4">
        <f t="shared" si="82"/>
        <v>61.5</v>
      </c>
      <c r="J219" s="4">
        <f t="shared" si="82"/>
        <v>48.6</v>
      </c>
      <c r="K219" s="71">
        <f t="shared" si="82"/>
        <v>0</v>
      </c>
      <c r="L219" s="71">
        <f t="shared" si="82"/>
        <v>0</v>
      </c>
      <c r="M219" s="71">
        <f t="shared" si="82"/>
        <v>0</v>
      </c>
      <c r="N219" s="71">
        <f t="shared" si="82"/>
        <v>0</v>
      </c>
      <c r="O219" s="71">
        <f t="shared" si="82"/>
        <v>0</v>
      </c>
      <c r="P219" s="71">
        <f t="shared" si="82"/>
        <v>0</v>
      </c>
      <c r="Q219" s="4">
        <f t="shared" si="82"/>
        <v>274.09999999999997</v>
      </c>
      <c r="R219" s="4">
        <v>271.60000000000002</v>
      </c>
      <c r="S219" s="5">
        <f t="shared" si="64"/>
        <v>100.920471281296</v>
      </c>
    </row>
    <row r="220" spans="1:19" x14ac:dyDescent="0.15">
      <c r="A220" s="69"/>
      <c r="B220" s="74"/>
      <c r="C220" s="204"/>
      <c r="D220" s="60" t="s">
        <v>36</v>
      </c>
      <c r="E220" s="4">
        <f t="shared" ref="E220:Q220" si="83">+E217-E221</f>
        <v>16.3</v>
      </c>
      <c r="F220" s="4">
        <f t="shared" si="83"/>
        <v>45.9</v>
      </c>
      <c r="G220" s="4">
        <f t="shared" si="83"/>
        <v>49.1</v>
      </c>
      <c r="H220" s="4">
        <f t="shared" si="83"/>
        <v>47.5</v>
      </c>
      <c r="I220" s="4">
        <f t="shared" si="83"/>
        <v>54.099999999999994</v>
      </c>
      <c r="J220" s="4">
        <f t="shared" si="83"/>
        <v>46.8</v>
      </c>
      <c r="K220" s="71">
        <f t="shared" si="83"/>
        <v>0</v>
      </c>
      <c r="L220" s="71">
        <f t="shared" si="83"/>
        <v>0</v>
      </c>
      <c r="M220" s="71">
        <f t="shared" si="83"/>
        <v>0</v>
      </c>
      <c r="N220" s="71">
        <f t="shared" si="83"/>
        <v>0</v>
      </c>
      <c r="O220" s="71">
        <f t="shared" si="83"/>
        <v>0</v>
      </c>
      <c r="P220" s="71">
        <f t="shared" si="83"/>
        <v>0</v>
      </c>
      <c r="Q220" s="4">
        <f t="shared" si="83"/>
        <v>259.7</v>
      </c>
      <c r="R220" s="4">
        <v>251.29999999999998</v>
      </c>
      <c r="S220" s="5">
        <f t="shared" si="64"/>
        <v>103.34261838440111</v>
      </c>
    </row>
    <row r="221" spans="1:19" x14ac:dyDescent="0.15">
      <c r="A221" s="69"/>
      <c r="B221" s="74"/>
      <c r="C221" s="204"/>
      <c r="D221" s="60" t="s">
        <v>37</v>
      </c>
      <c r="E221" s="4">
        <v>0.4</v>
      </c>
      <c r="F221" s="4">
        <v>1.7</v>
      </c>
      <c r="G221" s="4">
        <v>1.8</v>
      </c>
      <c r="H221" s="4">
        <v>5.6</v>
      </c>
      <c r="I221" s="4">
        <v>8.6999999999999993</v>
      </c>
      <c r="J221" s="4">
        <v>3.2</v>
      </c>
      <c r="K221" s="71"/>
      <c r="L221" s="71"/>
      <c r="M221" s="71"/>
      <c r="N221" s="71"/>
      <c r="O221" s="71"/>
      <c r="P221" s="71"/>
      <c r="Q221" s="4">
        <f t="shared" si="81"/>
        <v>21.4</v>
      </c>
      <c r="R221" s="4">
        <v>24.9</v>
      </c>
      <c r="S221" s="5">
        <f t="shared" si="64"/>
        <v>85.943775100401609</v>
      </c>
    </row>
    <row r="222" spans="1:19" ht="14.25" thickBot="1" x14ac:dyDescent="0.2">
      <c r="A222" s="69"/>
      <c r="B222" s="48"/>
      <c r="C222" s="205"/>
      <c r="D222" s="63" t="s">
        <v>38</v>
      </c>
      <c r="E222" s="7">
        <v>0.4</v>
      </c>
      <c r="F222" s="7">
        <v>1.7</v>
      </c>
      <c r="G222" s="7">
        <v>1.9</v>
      </c>
      <c r="H222" s="7">
        <v>5.7</v>
      </c>
      <c r="I222" s="7">
        <v>8.8000000000000007</v>
      </c>
      <c r="J222" s="7">
        <v>3.2</v>
      </c>
      <c r="K222" s="72"/>
      <c r="L222" s="72"/>
      <c r="M222" s="72"/>
      <c r="N222" s="72"/>
      <c r="O222" s="72"/>
      <c r="P222" s="72"/>
      <c r="Q222" s="7">
        <f t="shared" si="81"/>
        <v>21.7</v>
      </c>
      <c r="R222" s="7">
        <v>26.6</v>
      </c>
      <c r="S222" s="8">
        <f t="shared" si="64"/>
        <v>81.578947368421055</v>
      </c>
    </row>
    <row r="223" spans="1:19" ht="13.5" customHeight="1" x14ac:dyDescent="0.15">
      <c r="A223" s="69"/>
      <c r="B223" s="48"/>
      <c r="C223" s="203" t="s">
        <v>59</v>
      </c>
      <c r="D223" s="55" t="s">
        <v>33</v>
      </c>
      <c r="E223" s="2">
        <v>12.1</v>
      </c>
      <c r="F223" s="2">
        <v>15.1</v>
      </c>
      <c r="G223" s="2">
        <v>14.6</v>
      </c>
      <c r="H223" s="2">
        <v>21</v>
      </c>
      <c r="I223" s="2">
        <v>25.7</v>
      </c>
      <c r="J223" s="2">
        <v>18.2</v>
      </c>
      <c r="K223" s="70"/>
      <c r="L223" s="70"/>
      <c r="M223" s="70"/>
      <c r="N223" s="70"/>
      <c r="O223" s="70"/>
      <c r="P223" s="70"/>
      <c r="Q223" s="2">
        <f t="shared" si="81"/>
        <v>106.7</v>
      </c>
      <c r="R223" s="2">
        <v>92.3</v>
      </c>
      <c r="S223" s="3">
        <f t="shared" si="64"/>
        <v>115.60130010834237</v>
      </c>
    </row>
    <row r="224" spans="1:19" x14ac:dyDescent="0.15">
      <c r="A224" s="69"/>
      <c r="B224" s="48"/>
      <c r="C224" s="204"/>
      <c r="D224" s="60" t="s">
        <v>34</v>
      </c>
      <c r="E224" s="4">
        <v>0</v>
      </c>
      <c r="F224" s="4">
        <v>0.1</v>
      </c>
      <c r="G224" s="4">
        <v>0.1</v>
      </c>
      <c r="H224" s="4">
        <v>0.2</v>
      </c>
      <c r="I224" s="4">
        <v>0.2</v>
      </c>
      <c r="J224" s="4">
        <v>0.1</v>
      </c>
      <c r="K224" s="71"/>
      <c r="L224" s="71"/>
      <c r="M224" s="71"/>
      <c r="N224" s="71"/>
      <c r="O224" s="71"/>
      <c r="P224" s="71"/>
      <c r="Q224" s="4">
        <f t="shared" si="81"/>
        <v>0.70000000000000007</v>
      </c>
      <c r="R224" s="4">
        <v>1.9</v>
      </c>
      <c r="S224" s="5">
        <f t="shared" si="64"/>
        <v>36.842105263157897</v>
      </c>
    </row>
    <row r="225" spans="1:19" x14ac:dyDescent="0.15">
      <c r="A225" s="69"/>
      <c r="B225" s="48"/>
      <c r="C225" s="204"/>
      <c r="D225" s="60" t="s">
        <v>35</v>
      </c>
      <c r="E225" s="4">
        <f t="shared" ref="E225:Q225" si="84">+E223-E224</f>
        <v>12.1</v>
      </c>
      <c r="F225" s="4">
        <f t="shared" si="84"/>
        <v>15</v>
      </c>
      <c r="G225" s="4">
        <f t="shared" si="84"/>
        <v>14.5</v>
      </c>
      <c r="H225" s="4">
        <f t="shared" si="84"/>
        <v>20.8</v>
      </c>
      <c r="I225" s="4">
        <f t="shared" si="84"/>
        <v>25.5</v>
      </c>
      <c r="J225" s="4">
        <f t="shared" si="84"/>
        <v>18.099999999999998</v>
      </c>
      <c r="K225" s="71">
        <f t="shared" si="84"/>
        <v>0</v>
      </c>
      <c r="L225" s="71">
        <f t="shared" si="84"/>
        <v>0</v>
      </c>
      <c r="M225" s="71">
        <f t="shared" si="84"/>
        <v>0</v>
      </c>
      <c r="N225" s="71">
        <f t="shared" si="84"/>
        <v>0</v>
      </c>
      <c r="O225" s="71">
        <f t="shared" si="84"/>
        <v>0</v>
      </c>
      <c r="P225" s="71">
        <f t="shared" si="84"/>
        <v>0</v>
      </c>
      <c r="Q225" s="4">
        <f t="shared" si="84"/>
        <v>106</v>
      </c>
      <c r="R225" s="4">
        <v>90.4</v>
      </c>
      <c r="S225" s="5">
        <f t="shared" si="64"/>
        <v>117.25663716814158</v>
      </c>
    </row>
    <row r="226" spans="1:19" x14ac:dyDescent="0.15">
      <c r="A226" s="69"/>
      <c r="B226" s="48"/>
      <c r="C226" s="204"/>
      <c r="D226" s="60" t="s">
        <v>36</v>
      </c>
      <c r="E226" s="4">
        <f t="shared" ref="E226:Q226" si="85">+E223-E227</f>
        <v>11.299999999999999</v>
      </c>
      <c r="F226" s="4">
        <f t="shared" si="85"/>
        <v>14</v>
      </c>
      <c r="G226" s="4">
        <f t="shared" si="85"/>
        <v>13.4</v>
      </c>
      <c r="H226" s="4">
        <f t="shared" si="85"/>
        <v>19.2</v>
      </c>
      <c r="I226" s="4">
        <f t="shared" si="85"/>
        <v>22.5</v>
      </c>
      <c r="J226" s="4">
        <f t="shared" si="85"/>
        <v>16.5</v>
      </c>
      <c r="K226" s="71">
        <f t="shared" si="85"/>
        <v>0</v>
      </c>
      <c r="L226" s="71">
        <f t="shared" si="85"/>
        <v>0</v>
      </c>
      <c r="M226" s="71">
        <f t="shared" si="85"/>
        <v>0</v>
      </c>
      <c r="N226" s="71">
        <f t="shared" si="85"/>
        <v>0</v>
      </c>
      <c r="O226" s="71">
        <f t="shared" si="85"/>
        <v>0</v>
      </c>
      <c r="P226" s="71">
        <f t="shared" si="85"/>
        <v>0</v>
      </c>
      <c r="Q226" s="4">
        <f t="shared" si="85"/>
        <v>96.9</v>
      </c>
      <c r="R226" s="4">
        <v>82.6</v>
      </c>
      <c r="S226" s="5">
        <f t="shared" si="64"/>
        <v>117.31234866828089</v>
      </c>
    </row>
    <row r="227" spans="1:19" x14ac:dyDescent="0.15">
      <c r="A227" s="69"/>
      <c r="B227" s="48"/>
      <c r="C227" s="204"/>
      <c r="D227" s="60" t="s">
        <v>37</v>
      </c>
      <c r="E227" s="4">
        <v>0.8</v>
      </c>
      <c r="F227" s="4">
        <v>1.1000000000000001</v>
      </c>
      <c r="G227" s="4">
        <v>1.2</v>
      </c>
      <c r="H227" s="4">
        <v>1.8</v>
      </c>
      <c r="I227" s="4">
        <v>3.2</v>
      </c>
      <c r="J227" s="4">
        <v>1.7</v>
      </c>
      <c r="K227" s="71"/>
      <c r="L227" s="71"/>
      <c r="M227" s="71"/>
      <c r="N227" s="71"/>
      <c r="O227" s="71"/>
      <c r="P227" s="71"/>
      <c r="Q227" s="4">
        <f t="shared" si="81"/>
        <v>9.8000000000000007</v>
      </c>
      <c r="R227" s="4">
        <v>9.6999999999999993</v>
      </c>
      <c r="S227" s="5">
        <f t="shared" si="64"/>
        <v>101.03092783505157</v>
      </c>
    </row>
    <row r="228" spans="1:19" ht="14.25" thickBot="1" x14ac:dyDescent="0.2">
      <c r="A228" s="69"/>
      <c r="B228" s="77"/>
      <c r="C228" s="205"/>
      <c r="D228" s="63" t="s">
        <v>38</v>
      </c>
      <c r="E228" s="7">
        <v>0.8</v>
      </c>
      <c r="F228" s="7">
        <v>1.2</v>
      </c>
      <c r="G228" s="7">
        <v>1.2</v>
      </c>
      <c r="H228" s="7">
        <v>1.8</v>
      </c>
      <c r="I228" s="7">
        <v>3.2</v>
      </c>
      <c r="J228" s="7">
        <v>1.7</v>
      </c>
      <c r="K228" s="72"/>
      <c r="L228" s="72"/>
      <c r="M228" s="72"/>
      <c r="N228" s="72"/>
      <c r="O228" s="72"/>
      <c r="P228" s="72"/>
      <c r="Q228" s="7">
        <f t="shared" si="81"/>
        <v>9.8999999999999986</v>
      </c>
      <c r="R228" s="7">
        <v>9.6999999999999993</v>
      </c>
      <c r="S228" s="8">
        <f t="shared" si="64"/>
        <v>102.06185567010309</v>
      </c>
    </row>
    <row r="229" spans="1:19" ht="18.75" customHeight="1" x14ac:dyDescent="0.2">
      <c r="A229" s="44" t="str">
        <f>$A$1</f>
        <v>１　平成29年度上期　市町村別・月別観光入込客数</v>
      </c>
      <c r="K229" s="75"/>
      <c r="L229" s="75"/>
      <c r="M229" s="75"/>
      <c r="N229" s="75"/>
      <c r="O229" s="75"/>
      <c r="P229" s="75"/>
      <c r="Q229" s="187"/>
    </row>
    <row r="230" spans="1:19" ht="13.5" customHeight="1" thickBot="1" x14ac:dyDescent="0.2">
      <c r="K230" s="75"/>
      <c r="L230" s="75"/>
      <c r="M230" s="75"/>
      <c r="N230" s="75"/>
      <c r="O230" s="75"/>
      <c r="P230" s="75"/>
      <c r="Q230" s="187"/>
      <c r="S230" s="49" t="s">
        <v>232</v>
      </c>
    </row>
    <row r="231" spans="1:19" ht="14.25" thickBot="1" x14ac:dyDescent="0.2">
      <c r="A231" s="50" t="s">
        <v>20</v>
      </c>
      <c r="B231" s="50" t="s">
        <v>266</v>
      </c>
      <c r="C231" s="50" t="s">
        <v>21</v>
      </c>
      <c r="D231" s="51" t="s">
        <v>22</v>
      </c>
      <c r="E231" s="52" t="s">
        <v>23</v>
      </c>
      <c r="F231" s="52" t="s">
        <v>24</v>
      </c>
      <c r="G231" s="52" t="s">
        <v>25</v>
      </c>
      <c r="H231" s="52" t="s">
        <v>26</v>
      </c>
      <c r="I231" s="52" t="s">
        <v>27</v>
      </c>
      <c r="J231" s="52" t="s">
        <v>28</v>
      </c>
      <c r="K231" s="73" t="s">
        <v>29</v>
      </c>
      <c r="L231" s="73" t="s">
        <v>30</v>
      </c>
      <c r="M231" s="73" t="s">
        <v>31</v>
      </c>
      <c r="N231" s="73" t="s">
        <v>11</v>
      </c>
      <c r="O231" s="73" t="s">
        <v>12</v>
      </c>
      <c r="P231" s="73" t="s">
        <v>13</v>
      </c>
      <c r="Q231" s="188" t="s">
        <v>267</v>
      </c>
      <c r="R231" s="53" t="str">
        <f>$R$3</f>
        <v>28年度上期</v>
      </c>
      <c r="S231" s="54" t="s">
        <v>32</v>
      </c>
    </row>
    <row r="232" spans="1:19" x14ac:dyDescent="0.15">
      <c r="A232" s="69"/>
      <c r="B232" s="206" t="s">
        <v>246</v>
      </c>
      <c r="C232" s="207"/>
      <c r="D232" s="55" t="s">
        <v>33</v>
      </c>
      <c r="E232" s="2">
        <f t="shared" ref="E232:R237" si="86">+E238+E244+E250+E256+E262+E268+E274+E280+E289+E295+E301+E307+E313+E319+E325+E331+E337+E346+E352+E358</f>
        <v>1229.7</v>
      </c>
      <c r="F232" s="2">
        <f t="shared" si="86"/>
        <v>1955.7999999999997</v>
      </c>
      <c r="G232" s="2">
        <f t="shared" si="86"/>
        <v>1898.9999999999993</v>
      </c>
      <c r="H232" s="2">
        <f t="shared" si="86"/>
        <v>2721.4</v>
      </c>
      <c r="I232" s="2">
        <f t="shared" si="86"/>
        <v>3190.8999999999996</v>
      </c>
      <c r="J232" s="2">
        <f t="shared" si="86"/>
        <v>2033.6000000000001</v>
      </c>
      <c r="K232" s="70">
        <f t="shared" si="86"/>
        <v>0</v>
      </c>
      <c r="L232" s="70">
        <f t="shared" si="86"/>
        <v>0</v>
      </c>
      <c r="M232" s="70">
        <f t="shared" si="86"/>
        <v>0</v>
      </c>
      <c r="N232" s="70">
        <f t="shared" si="86"/>
        <v>0</v>
      </c>
      <c r="O232" s="70">
        <f t="shared" si="86"/>
        <v>0</v>
      </c>
      <c r="P232" s="70">
        <f t="shared" si="86"/>
        <v>0</v>
      </c>
      <c r="Q232" s="2">
        <f t="shared" si="86"/>
        <v>13030.400000000003</v>
      </c>
      <c r="R232" s="2">
        <f t="shared" si="86"/>
        <v>13088.899999999996</v>
      </c>
      <c r="S232" s="3">
        <f t="shared" ref="S232:S285" si="87">IF(Q232=0,"－",Q232/R232*100)</f>
        <v>99.55305640657356</v>
      </c>
    </row>
    <row r="233" spans="1:19" x14ac:dyDescent="0.15">
      <c r="A233" s="69"/>
      <c r="B233" s="208"/>
      <c r="C233" s="209"/>
      <c r="D233" s="60" t="s">
        <v>34</v>
      </c>
      <c r="E233" s="4">
        <f t="shared" si="86"/>
        <v>336.30000000000007</v>
      </c>
      <c r="F233" s="4">
        <f t="shared" si="86"/>
        <v>445.20000000000005</v>
      </c>
      <c r="G233" s="4">
        <f t="shared" si="86"/>
        <v>564.20000000000016</v>
      </c>
      <c r="H233" s="4">
        <f t="shared" si="86"/>
        <v>710.49999999999989</v>
      </c>
      <c r="I233" s="4">
        <f t="shared" si="86"/>
        <v>847.5</v>
      </c>
      <c r="J233" s="4">
        <f t="shared" si="86"/>
        <v>624.39999999999986</v>
      </c>
      <c r="K233" s="71">
        <f t="shared" si="86"/>
        <v>0</v>
      </c>
      <c r="L233" s="71">
        <f t="shared" si="86"/>
        <v>0</v>
      </c>
      <c r="M233" s="71">
        <f t="shared" si="86"/>
        <v>0</v>
      </c>
      <c r="N233" s="71">
        <f t="shared" si="86"/>
        <v>0</v>
      </c>
      <c r="O233" s="71">
        <f t="shared" si="86"/>
        <v>0</v>
      </c>
      <c r="P233" s="71">
        <f t="shared" si="86"/>
        <v>0</v>
      </c>
      <c r="Q233" s="4">
        <f t="shared" si="86"/>
        <v>3528.1000000000008</v>
      </c>
      <c r="R233" s="4">
        <f t="shared" si="86"/>
        <v>3510.3</v>
      </c>
      <c r="S233" s="5">
        <f t="shared" si="87"/>
        <v>100.50707916702277</v>
      </c>
    </row>
    <row r="234" spans="1:19" x14ac:dyDescent="0.15">
      <c r="A234" s="69" t="s">
        <v>303</v>
      </c>
      <c r="B234" s="208"/>
      <c r="C234" s="209"/>
      <c r="D234" s="60" t="s">
        <v>35</v>
      </c>
      <c r="E234" s="4">
        <f t="shared" si="86"/>
        <v>893.4</v>
      </c>
      <c r="F234" s="4">
        <f t="shared" si="86"/>
        <v>1510.6000000000001</v>
      </c>
      <c r="G234" s="4">
        <f t="shared" si="86"/>
        <v>1334.8</v>
      </c>
      <c r="H234" s="4">
        <f t="shared" si="86"/>
        <v>2010.9</v>
      </c>
      <c r="I234" s="4">
        <f t="shared" si="86"/>
        <v>2343.4</v>
      </c>
      <c r="J234" s="4">
        <f t="shared" si="86"/>
        <v>1409.1999999999998</v>
      </c>
      <c r="K234" s="71">
        <f t="shared" si="86"/>
        <v>0</v>
      </c>
      <c r="L234" s="71">
        <f t="shared" si="86"/>
        <v>0</v>
      </c>
      <c r="M234" s="71">
        <f t="shared" si="86"/>
        <v>0</v>
      </c>
      <c r="N234" s="71">
        <f t="shared" si="86"/>
        <v>0</v>
      </c>
      <c r="O234" s="71">
        <f t="shared" si="86"/>
        <v>0</v>
      </c>
      <c r="P234" s="71">
        <f t="shared" si="86"/>
        <v>0</v>
      </c>
      <c r="Q234" s="4">
        <f t="shared" si="86"/>
        <v>9502.3000000000011</v>
      </c>
      <c r="R234" s="4">
        <f t="shared" si="86"/>
        <v>9578.6</v>
      </c>
      <c r="S234" s="5">
        <f t="shared" si="87"/>
        <v>99.203432651953321</v>
      </c>
    </row>
    <row r="235" spans="1:19" x14ac:dyDescent="0.15">
      <c r="A235" s="69"/>
      <c r="B235" s="208"/>
      <c r="C235" s="209"/>
      <c r="D235" s="60" t="s">
        <v>36</v>
      </c>
      <c r="E235" s="4">
        <f t="shared" si="86"/>
        <v>1107.6000000000001</v>
      </c>
      <c r="F235" s="4">
        <f t="shared" si="86"/>
        <v>1802.6000000000001</v>
      </c>
      <c r="G235" s="4">
        <f t="shared" si="86"/>
        <v>1712.5</v>
      </c>
      <c r="H235" s="4">
        <f t="shared" si="86"/>
        <v>2433.8000000000002</v>
      </c>
      <c r="I235" s="4">
        <f t="shared" si="86"/>
        <v>2845.9999999999991</v>
      </c>
      <c r="J235" s="4">
        <f t="shared" si="86"/>
        <v>1818.1</v>
      </c>
      <c r="K235" s="71">
        <f t="shared" si="86"/>
        <v>0</v>
      </c>
      <c r="L235" s="71">
        <f t="shared" si="86"/>
        <v>0</v>
      </c>
      <c r="M235" s="71">
        <f t="shared" si="86"/>
        <v>0</v>
      </c>
      <c r="N235" s="71">
        <f t="shared" si="86"/>
        <v>0</v>
      </c>
      <c r="O235" s="71">
        <f t="shared" si="86"/>
        <v>0</v>
      </c>
      <c r="P235" s="71">
        <f t="shared" si="86"/>
        <v>0</v>
      </c>
      <c r="Q235" s="4">
        <f t="shared" si="86"/>
        <v>11720.600000000002</v>
      </c>
      <c r="R235" s="4">
        <f t="shared" si="86"/>
        <v>11689.199999999999</v>
      </c>
      <c r="S235" s="5">
        <f t="shared" si="87"/>
        <v>100.26862402901826</v>
      </c>
    </row>
    <row r="236" spans="1:19" x14ac:dyDescent="0.15">
      <c r="A236" s="69"/>
      <c r="B236" s="208"/>
      <c r="C236" s="209"/>
      <c r="D236" s="60" t="s">
        <v>37</v>
      </c>
      <c r="E236" s="4">
        <f t="shared" si="86"/>
        <v>122.1</v>
      </c>
      <c r="F236" s="4">
        <f t="shared" si="86"/>
        <v>153.19999999999999</v>
      </c>
      <c r="G236" s="4">
        <f t="shared" si="86"/>
        <v>186.49999999999997</v>
      </c>
      <c r="H236" s="4">
        <f t="shared" si="86"/>
        <v>287.60000000000002</v>
      </c>
      <c r="I236" s="4">
        <f t="shared" si="86"/>
        <v>344.90000000000003</v>
      </c>
      <c r="J236" s="4">
        <f t="shared" si="86"/>
        <v>215.50000000000003</v>
      </c>
      <c r="K236" s="71">
        <f t="shared" si="86"/>
        <v>0</v>
      </c>
      <c r="L236" s="71">
        <f t="shared" si="86"/>
        <v>0</v>
      </c>
      <c r="M236" s="71">
        <f t="shared" si="86"/>
        <v>0</v>
      </c>
      <c r="N236" s="71">
        <f t="shared" si="86"/>
        <v>0</v>
      </c>
      <c r="O236" s="71">
        <f t="shared" si="86"/>
        <v>0</v>
      </c>
      <c r="P236" s="71">
        <f t="shared" si="86"/>
        <v>0</v>
      </c>
      <c r="Q236" s="4">
        <f t="shared" si="86"/>
        <v>1309.8000000000004</v>
      </c>
      <c r="R236" s="4">
        <f t="shared" si="86"/>
        <v>1399.6999999999996</v>
      </c>
      <c r="S236" s="5">
        <f t="shared" si="87"/>
        <v>93.577195113238616</v>
      </c>
    </row>
    <row r="237" spans="1:19" ht="14.25" thickBot="1" x14ac:dyDescent="0.2">
      <c r="A237" s="69"/>
      <c r="B237" s="208"/>
      <c r="C237" s="210"/>
      <c r="D237" s="63" t="s">
        <v>38</v>
      </c>
      <c r="E237" s="7">
        <f t="shared" si="86"/>
        <v>181.99999999999997</v>
      </c>
      <c r="F237" s="7">
        <f t="shared" si="86"/>
        <v>180.3</v>
      </c>
      <c r="G237" s="7">
        <f t="shared" si="86"/>
        <v>236.29999999999998</v>
      </c>
      <c r="H237" s="7">
        <f t="shared" si="86"/>
        <v>410.60000000000008</v>
      </c>
      <c r="I237" s="7">
        <f t="shared" si="86"/>
        <v>469.09999999999991</v>
      </c>
      <c r="J237" s="7">
        <f t="shared" si="86"/>
        <v>270.7</v>
      </c>
      <c r="K237" s="72">
        <f t="shared" si="86"/>
        <v>0</v>
      </c>
      <c r="L237" s="72">
        <f t="shared" si="86"/>
        <v>0</v>
      </c>
      <c r="M237" s="72">
        <f t="shared" si="86"/>
        <v>0</v>
      </c>
      <c r="N237" s="72">
        <f t="shared" si="86"/>
        <v>0</v>
      </c>
      <c r="O237" s="72">
        <f t="shared" si="86"/>
        <v>0</v>
      </c>
      <c r="P237" s="72">
        <f t="shared" si="86"/>
        <v>0</v>
      </c>
      <c r="Q237" s="7">
        <f t="shared" si="86"/>
        <v>1749.0000000000005</v>
      </c>
      <c r="R237" s="7">
        <f t="shared" si="86"/>
        <v>1791.4999999999998</v>
      </c>
      <c r="S237" s="8">
        <f t="shared" si="87"/>
        <v>97.627686296399702</v>
      </c>
    </row>
    <row r="238" spans="1:19" ht="13.5" customHeight="1" x14ac:dyDescent="0.15">
      <c r="A238" s="69"/>
      <c r="B238" s="69"/>
      <c r="C238" s="203" t="s">
        <v>60</v>
      </c>
      <c r="D238" s="55" t="s">
        <v>33</v>
      </c>
      <c r="E238" s="2">
        <v>460.4</v>
      </c>
      <c r="F238" s="2">
        <v>597</v>
      </c>
      <c r="G238" s="2">
        <v>637.9</v>
      </c>
      <c r="H238" s="2">
        <v>870.3</v>
      </c>
      <c r="I238" s="2">
        <v>899.3</v>
      </c>
      <c r="J238" s="2">
        <v>622.29999999999995</v>
      </c>
      <c r="K238" s="70"/>
      <c r="L238" s="70"/>
      <c r="M238" s="70"/>
      <c r="N238" s="70"/>
      <c r="O238" s="70"/>
      <c r="P238" s="70"/>
      <c r="Q238" s="2">
        <f t="shared" ref="Q238:Q285" si="88">SUM(E238:P238)</f>
        <v>4087.2000000000007</v>
      </c>
      <c r="R238" s="2">
        <v>4047.2999999999997</v>
      </c>
      <c r="S238" s="3">
        <f t="shared" si="87"/>
        <v>100.98584241346084</v>
      </c>
    </row>
    <row r="239" spans="1:19" x14ac:dyDescent="0.15">
      <c r="A239" s="69"/>
      <c r="B239" s="48"/>
      <c r="C239" s="204"/>
      <c r="D239" s="60" t="s">
        <v>34</v>
      </c>
      <c r="E239" s="4">
        <v>169.3</v>
      </c>
      <c r="F239" s="4">
        <v>202.5</v>
      </c>
      <c r="G239" s="4">
        <v>300.3</v>
      </c>
      <c r="H239" s="4">
        <v>355.6</v>
      </c>
      <c r="I239" s="4">
        <v>392.9</v>
      </c>
      <c r="J239" s="4">
        <v>321.39999999999998</v>
      </c>
      <c r="K239" s="71"/>
      <c r="L239" s="71"/>
      <c r="M239" s="71"/>
      <c r="N239" s="71"/>
      <c r="O239" s="71"/>
      <c r="P239" s="71"/>
      <c r="Q239" s="4">
        <f t="shared" si="88"/>
        <v>1742</v>
      </c>
      <c r="R239" s="4">
        <v>1582.2</v>
      </c>
      <c r="S239" s="5">
        <f t="shared" si="87"/>
        <v>110.09986095310327</v>
      </c>
    </row>
    <row r="240" spans="1:19" x14ac:dyDescent="0.15">
      <c r="A240" s="69"/>
      <c r="B240" s="48"/>
      <c r="C240" s="204"/>
      <c r="D240" s="60" t="s">
        <v>35</v>
      </c>
      <c r="E240" s="4">
        <f t="shared" ref="E240:Q240" si="89">+E238-E239</f>
        <v>291.09999999999997</v>
      </c>
      <c r="F240" s="4">
        <f t="shared" si="89"/>
        <v>394.5</v>
      </c>
      <c r="G240" s="4">
        <f t="shared" si="89"/>
        <v>337.59999999999997</v>
      </c>
      <c r="H240" s="4">
        <f t="shared" si="89"/>
        <v>514.69999999999993</v>
      </c>
      <c r="I240" s="4">
        <f t="shared" si="89"/>
        <v>506.4</v>
      </c>
      <c r="J240" s="4">
        <f t="shared" si="89"/>
        <v>300.89999999999998</v>
      </c>
      <c r="K240" s="71">
        <f t="shared" si="89"/>
        <v>0</v>
      </c>
      <c r="L240" s="71">
        <f t="shared" si="89"/>
        <v>0</v>
      </c>
      <c r="M240" s="71">
        <f t="shared" si="89"/>
        <v>0</v>
      </c>
      <c r="N240" s="71">
        <f t="shared" si="89"/>
        <v>0</v>
      </c>
      <c r="O240" s="71">
        <f t="shared" si="89"/>
        <v>0</v>
      </c>
      <c r="P240" s="71">
        <f t="shared" si="89"/>
        <v>0</v>
      </c>
      <c r="Q240" s="4">
        <f t="shared" si="89"/>
        <v>2345.2000000000007</v>
      </c>
      <c r="R240" s="4">
        <v>2465.1000000000004</v>
      </c>
      <c r="S240" s="5">
        <f t="shared" si="87"/>
        <v>95.136099955377091</v>
      </c>
    </row>
    <row r="241" spans="1:19" x14ac:dyDescent="0.15">
      <c r="A241" s="69"/>
      <c r="B241" s="48"/>
      <c r="C241" s="204"/>
      <c r="D241" s="60" t="s">
        <v>36</v>
      </c>
      <c r="E241" s="4">
        <f t="shared" ref="E241:Q241" si="90">+E238-E242</f>
        <v>418.59999999999997</v>
      </c>
      <c r="F241" s="4">
        <f t="shared" si="90"/>
        <v>536.1</v>
      </c>
      <c r="G241" s="4">
        <f t="shared" si="90"/>
        <v>573.29999999999995</v>
      </c>
      <c r="H241" s="4">
        <f t="shared" si="90"/>
        <v>792.09999999999991</v>
      </c>
      <c r="I241" s="4">
        <f t="shared" si="90"/>
        <v>810.19999999999993</v>
      </c>
      <c r="J241" s="4">
        <f t="shared" si="90"/>
        <v>551.19999999999993</v>
      </c>
      <c r="K241" s="71">
        <f t="shared" si="90"/>
        <v>0</v>
      </c>
      <c r="L241" s="71">
        <f t="shared" si="90"/>
        <v>0</v>
      </c>
      <c r="M241" s="71">
        <f t="shared" si="90"/>
        <v>0</v>
      </c>
      <c r="N241" s="71">
        <f t="shared" si="90"/>
        <v>0</v>
      </c>
      <c r="O241" s="71">
        <f t="shared" si="90"/>
        <v>0</v>
      </c>
      <c r="P241" s="71">
        <f t="shared" si="90"/>
        <v>0</v>
      </c>
      <c r="Q241" s="4">
        <f t="shared" si="90"/>
        <v>3681.5000000000009</v>
      </c>
      <c r="R241" s="4">
        <v>3652.4</v>
      </c>
      <c r="S241" s="5">
        <f t="shared" si="87"/>
        <v>100.79673639250906</v>
      </c>
    </row>
    <row r="242" spans="1:19" x14ac:dyDescent="0.15">
      <c r="A242" s="69"/>
      <c r="B242" s="48"/>
      <c r="C242" s="204"/>
      <c r="D242" s="60" t="s">
        <v>37</v>
      </c>
      <c r="E242" s="4">
        <v>41.8</v>
      </c>
      <c r="F242" s="4">
        <v>60.9</v>
      </c>
      <c r="G242" s="4">
        <v>64.599999999999994</v>
      </c>
      <c r="H242" s="4">
        <v>78.2</v>
      </c>
      <c r="I242" s="4">
        <v>89.1</v>
      </c>
      <c r="J242" s="4">
        <v>71.099999999999994</v>
      </c>
      <c r="K242" s="71"/>
      <c r="L242" s="71"/>
      <c r="M242" s="71"/>
      <c r="N242" s="71"/>
      <c r="O242" s="71"/>
      <c r="P242" s="71"/>
      <c r="Q242" s="4">
        <f t="shared" si="88"/>
        <v>405.70000000000005</v>
      </c>
      <c r="R242" s="4">
        <v>394.9</v>
      </c>
      <c r="S242" s="5">
        <f t="shared" si="87"/>
        <v>102.7348695872373</v>
      </c>
    </row>
    <row r="243" spans="1:19" ht="14.25" thickBot="1" x14ac:dyDescent="0.2">
      <c r="A243" s="69"/>
      <c r="B243" s="48"/>
      <c r="C243" s="205"/>
      <c r="D243" s="63" t="s">
        <v>38</v>
      </c>
      <c r="E243" s="7">
        <v>49.1</v>
      </c>
      <c r="F243" s="7">
        <v>69.5</v>
      </c>
      <c r="G243" s="7">
        <v>74.099999999999994</v>
      </c>
      <c r="H243" s="7">
        <v>90</v>
      </c>
      <c r="I243" s="7">
        <v>101.6</v>
      </c>
      <c r="J243" s="7">
        <v>81.400000000000006</v>
      </c>
      <c r="K243" s="72"/>
      <c r="L243" s="72"/>
      <c r="M243" s="72"/>
      <c r="N243" s="72"/>
      <c r="O243" s="72"/>
      <c r="P243" s="72"/>
      <c r="Q243" s="7">
        <f t="shared" si="88"/>
        <v>465.69999999999993</v>
      </c>
      <c r="R243" s="7">
        <v>460.7</v>
      </c>
      <c r="S243" s="8">
        <f t="shared" si="87"/>
        <v>101.08530497069674</v>
      </c>
    </row>
    <row r="244" spans="1:19" ht="13.5" customHeight="1" x14ac:dyDescent="0.15">
      <c r="A244" s="69"/>
      <c r="B244" s="48"/>
      <c r="C244" s="203" t="s">
        <v>61</v>
      </c>
      <c r="D244" s="55" t="s">
        <v>33</v>
      </c>
      <c r="E244" s="2">
        <v>2.2000000000000002</v>
      </c>
      <c r="F244" s="2">
        <v>7</v>
      </c>
      <c r="G244" s="2">
        <v>8.4</v>
      </c>
      <c r="H244" s="2">
        <v>11</v>
      </c>
      <c r="I244" s="2">
        <v>16.3</v>
      </c>
      <c r="J244" s="2">
        <v>7.2</v>
      </c>
      <c r="K244" s="70"/>
      <c r="L244" s="70"/>
      <c r="M244" s="70"/>
      <c r="N244" s="70"/>
      <c r="O244" s="70"/>
      <c r="P244" s="70"/>
      <c r="Q244" s="2">
        <f t="shared" si="88"/>
        <v>52.100000000000009</v>
      </c>
      <c r="R244" s="2">
        <v>59.599999999999994</v>
      </c>
      <c r="S244" s="3">
        <f t="shared" si="87"/>
        <v>87.416107382550351</v>
      </c>
    </row>
    <row r="245" spans="1:19" x14ac:dyDescent="0.15">
      <c r="A245" s="69"/>
      <c r="B245" s="48"/>
      <c r="C245" s="204"/>
      <c r="D245" s="60" t="s">
        <v>34</v>
      </c>
      <c r="E245" s="4">
        <v>0.4</v>
      </c>
      <c r="F245" s="4">
        <v>1.4</v>
      </c>
      <c r="G245" s="4">
        <v>1.7</v>
      </c>
      <c r="H245" s="4">
        <v>2.2000000000000002</v>
      </c>
      <c r="I245" s="4">
        <v>3.2</v>
      </c>
      <c r="J245" s="4">
        <v>1.4</v>
      </c>
      <c r="K245" s="71"/>
      <c r="L245" s="71"/>
      <c r="M245" s="71"/>
      <c r="N245" s="71"/>
      <c r="O245" s="71"/>
      <c r="P245" s="71"/>
      <c r="Q245" s="4">
        <f t="shared" si="88"/>
        <v>10.3</v>
      </c>
      <c r="R245" s="4">
        <v>11.7</v>
      </c>
      <c r="S245" s="5">
        <f t="shared" si="87"/>
        <v>88.034188034188048</v>
      </c>
    </row>
    <row r="246" spans="1:19" x14ac:dyDescent="0.15">
      <c r="A246" s="69"/>
      <c r="B246" s="48"/>
      <c r="C246" s="204"/>
      <c r="D246" s="60" t="s">
        <v>35</v>
      </c>
      <c r="E246" s="4">
        <f t="shared" ref="E246:P246" si="91">+E244-E245</f>
        <v>1.8000000000000003</v>
      </c>
      <c r="F246" s="4">
        <f t="shared" si="91"/>
        <v>5.6</v>
      </c>
      <c r="G246" s="4">
        <f t="shared" si="91"/>
        <v>6.7</v>
      </c>
      <c r="H246" s="4">
        <f t="shared" si="91"/>
        <v>8.8000000000000007</v>
      </c>
      <c r="I246" s="4">
        <f t="shared" si="91"/>
        <v>13.100000000000001</v>
      </c>
      <c r="J246" s="4">
        <f t="shared" si="91"/>
        <v>5.8000000000000007</v>
      </c>
      <c r="K246" s="71">
        <f t="shared" si="91"/>
        <v>0</v>
      </c>
      <c r="L246" s="71">
        <f t="shared" si="91"/>
        <v>0</v>
      </c>
      <c r="M246" s="71">
        <f t="shared" si="91"/>
        <v>0</v>
      </c>
      <c r="N246" s="71">
        <f t="shared" si="91"/>
        <v>0</v>
      </c>
      <c r="O246" s="71">
        <f t="shared" si="91"/>
        <v>0</v>
      </c>
      <c r="P246" s="71">
        <f t="shared" si="91"/>
        <v>0</v>
      </c>
      <c r="Q246" s="4">
        <f>+Q244-Q245</f>
        <v>41.800000000000011</v>
      </c>
      <c r="R246" s="4">
        <v>47.9</v>
      </c>
      <c r="S246" s="5">
        <f t="shared" si="87"/>
        <v>87.265135699373715</v>
      </c>
    </row>
    <row r="247" spans="1:19" x14ac:dyDescent="0.15">
      <c r="A247" s="69"/>
      <c r="B247" s="48"/>
      <c r="C247" s="204"/>
      <c r="D247" s="60" t="s">
        <v>36</v>
      </c>
      <c r="E247" s="4">
        <f t="shared" ref="E247:P247" si="92">+E244-E248</f>
        <v>1.9000000000000001</v>
      </c>
      <c r="F247" s="4">
        <f t="shared" si="92"/>
        <v>6.6</v>
      </c>
      <c r="G247" s="4">
        <f t="shared" si="92"/>
        <v>8.1</v>
      </c>
      <c r="H247" s="4">
        <f t="shared" si="92"/>
        <v>7.6</v>
      </c>
      <c r="I247" s="4">
        <f t="shared" si="92"/>
        <v>9.9</v>
      </c>
      <c r="J247" s="4">
        <f t="shared" si="92"/>
        <v>5.9</v>
      </c>
      <c r="K247" s="71">
        <f t="shared" si="92"/>
        <v>0</v>
      </c>
      <c r="L247" s="71">
        <f t="shared" si="92"/>
        <v>0</v>
      </c>
      <c r="M247" s="71">
        <f t="shared" si="92"/>
        <v>0</v>
      </c>
      <c r="N247" s="71">
        <f t="shared" si="92"/>
        <v>0</v>
      </c>
      <c r="O247" s="71">
        <f t="shared" si="92"/>
        <v>0</v>
      </c>
      <c r="P247" s="71">
        <f t="shared" si="92"/>
        <v>0</v>
      </c>
      <c r="Q247" s="4">
        <f>+Q244-Q248</f>
        <v>40.000000000000007</v>
      </c>
      <c r="R247" s="4">
        <v>46</v>
      </c>
      <c r="S247" s="5">
        <f t="shared" si="87"/>
        <v>86.956521739130451</v>
      </c>
    </row>
    <row r="248" spans="1:19" x14ac:dyDescent="0.15">
      <c r="A248" s="69"/>
      <c r="B248" s="48"/>
      <c r="C248" s="204"/>
      <c r="D248" s="60" t="s">
        <v>37</v>
      </c>
      <c r="E248" s="4">
        <v>0.3</v>
      </c>
      <c r="F248" s="4">
        <v>0.4</v>
      </c>
      <c r="G248" s="4">
        <v>0.3</v>
      </c>
      <c r="H248" s="4">
        <v>3.4</v>
      </c>
      <c r="I248" s="4">
        <v>6.4</v>
      </c>
      <c r="J248" s="4">
        <v>1.3</v>
      </c>
      <c r="K248" s="71"/>
      <c r="L248" s="71"/>
      <c r="M248" s="71"/>
      <c r="N248" s="71"/>
      <c r="O248" s="71"/>
      <c r="P248" s="71"/>
      <c r="Q248" s="4">
        <f t="shared" si="88"/>
        <v>12.100000000000001</v>
      </c>
      <c r="R248" s="4">
        <v>13.6</v>
      </c>
      <c r="S248" s="5">
        <f t="shared" si="87"/>
        <v>88.97058823529413</v>
      </c>
    </row>
    <row r="249" spans="1:19" ht="14.25" thickBot="1" x14ac:dyDescent="0.2">
      <c r="A249" s="69"/>
      <c r="B249" s="48"/>
      <c r="C249" s="205"/>
      <c r="D249" s="63" t="s">
        <v>38</v>
      </c>
      <c r="E249" s="7">
        <v>0.3</v>
      </c>
      <c r="F249" s="7">
        <v>0.4</v>
      </c>
      <c r="G249" s="7">
        <v>0.4</v>
      </c>
      <c r="H249" s="7">
        <v>3.6</v>
      </c>
      <c r="I249" s="7">
        <v>6.7</v>
      </c>
      <c r="J249" s="7">
        <v>1.4</v>
      </c>
      <c r="K249" s="72"/>
      <c r="L249" s="72"/>
      <c r="M249" s="72"/>
      <c r="N249" s="72"/>
      <c r="O249" s="72"/>
      <c r="P249" s="72"/>
      <c r="Q249" s="7">
        <f t="shared" si="88"/>
        <v>12.8</v>
      </c>
      <c r="R249" s="7">
        <v>14.299999999999999</v>
      </c>
      <c r="S249" s="8">
        <f t="shared" si="87"/>
        <v>89.510489510489521</v>
      </c>
    </row>
    <row r="250" spans="1:19" ht="13.5" customHeight="1" x14ac:dyDescent="0.15">
      <c r="A250" s="69"/>
      <c r="B250" s="48"/>
      <c r="C250" s="203" t="s">
        <v>62</v>
      </c>
      <c r="D250" s="55" t="s">
        <v>33</v>
      </c>
      <c r="E250" s="2">
        <v>18.8</v>
      </c>
      <c r="F250" s="2">
        <v>50</v>
      </c>
      <c r="G250" s="2">
        <v>24.5</v>
      </c>
      <c r="H250" s="2">
        <v>35.1</v>
      </c>
      <c r="I250" s="2">
        <v>47.2</v>
      </c>
      <c r="J250" s="2">
        <v>24.2</v>
      </c>
      <c r="K250" s="70"/>
      <c r="L250" s="70"/>
      <c r="M250" s="70"/>
      <c r="N250" s="70"/>
      <c r="O250" s="70"/>
      <c r="P250" s="70"/>
      <c r="Q250" s="2">
        <f t="shared" si="88"/>
        <v>199.8</v>
      </c>
      <c r="R250" s="2">
        <v>165.4</v>
      </c>
      <c r="S250" s="3">
        <f t="shared" si="87"/>
        <v>120.79806529625152</v>
      </c>
    </row>
    <row r="251" spans="1:19" x14ac:dyDescent="0.15">
      <c r="A251" s="69"/>
      <c r="B251" s="48"/>
      <c r="C251" s="204"/>
      <c r="D251" s="60" t="s">
        <v>34</v>
      </c>
      <c r="E251" s="4">
        <v>0.80000000000000071</v>
      </c>
      <c r="F251" s="4">
        <v>2</v>
      </c>
      <c r="G251" s="4">
        <v>1.1000000000000014</v>
      </c>
      <c r="H251" s="4">
        <v>1.7000000000000028</v>
      </c>
      <c r="I251" s="4">
        <v>2.1000000000000014</v>
      </c>
      <c r="J251" s="4">
        <v>1.1999999999999993</v>
      </c>
      <c r="K251" s="71"/>
      <c r="L251" s="71"/>
      <c r="M251" s="71"/>
      <c r="N251" s="71"/>
      <c r="O251" s="71"/>
      <c r="P251" s="71"/>
      <c r="Q251" s="4">
        <f t="shared" si="88"/>
        <v>8.9000000000000057</v>
      </c>
      <c r="R251" s="4">
        <v>7.9</v>
      </c>
      <c r="S251" s="5">
        <f t="shared" si="87"/>
        <v>112.65822784810133</v>
      </c>
    </row>
    <row r="252" spans="1:19" x14ac:dyDescent="0.15">
      <c r="A252" s="69"/>
      <c r="B252" s="48"/>
      <c r="C252" s="204"/>
      <c r="D252" s="60" t="s">
        <v>35</v>
      </c>
      <c r="E252" s="4">
        <f t="shared" ref="E252:J252" si="93">+E250-E251</f>
        <v>18</v>
      </c>
      <c r="F252" s="4">
        <f t="shared" si="93"/>
        <v>48</v>
      </c>
      <c r="G252" s="4">
        <f t="shared" si="93"/>
        <v>23.4</v>
      </c>
      <c r="H252" s="4">
        <f t="shared" si="93"/>
        <v>33.4</v>
      </c>
      <c r="I252" s="4">
        <f t="shared" si="93"/>
        <v>45.1</v>
      </c>
      <c r="J252" s="4">
        <f t="shared" si="93"/>
        <v>23</v>
      </c>
      <c r="K252" s="71">
        <f t="shared" ref="K252:Q252" si="94">+K250-K251</f>
        <v>0</v>
      </c>
      <c r="L252" s="71">
        <f t="shared" si="94"/>
        <v>0</v>
      </c>
      <c r="M252" s="71">
        <f t="shared" si="94"/>
        <v>0</v>
      </c>
      <c r="N252" s="71">
        <f t="shared" si="94"/>
        <v>0</v>
      </c>
      <c r="O252" s="71">
        <f t="shared" si="94"/>
        <v>0</v>
      </c>
      <c r="P252" s="71">
        <f t="shared" si="94"/>
        <v>0</v>
      </c>
      <c r="Q252" s="4">
        <f t="shared" si="94"/>
        <v>190.9</v>
      </c>
      <c r="R252" s="4">
        <v>157.5</v>
      </c>
      <c r="S252" s="5">
        <f t="shared" si="87"/>
        <v>121.2063492063492</v>
      </c>
    </row>
    <row r="253" spans="1:19" x14ac:dyDescent="0.15">
      <c r="A253" s="69"/>
      <c r="B253" s="48"/>
      <c r="C253" s="204"/>
      <c r="D253" s="60" t="s">
        <v>36</v>
      </c>
      <c r="E253" s="4">
        <f t="shared" ref="E253:Q253" si="95">+E250-E254</f>
        <v>16.100000000000001</v>
      </c>
      <c r="F253" s="4">
        <f t="shared" si="95"/>
        <v>43.2</v>
      </c>
      <c r="G253" s="4">
        <f t="shared" si="95"/>
        <v>20.3</v>
      </c>
      <c r="H253" s="4">
        <f t="shared" si="95"/>
        <v>29.400000000000002</v>
      </c>
      <c r="I253" s="4">
        <f t="shared" si="95"/>
        <v>39.5</v>
      </c>
      <c r="J253" s="4">
        <f t="shared" si="95"/>
        <v>20.7</v>
      </c>
      <c r="K253" s="71">
        <f t="shared" si="95"/>
        <v>0</v>
      </c>
      <c r="L253" s="71">
        <f t="shared" si="95"/>
        <v>0</v>
      </c>
      <c r="M253" s="71">
        <f t="shared" si="95"/>
        <v>0</v>
      </c>
      <c r="N253" s="71">
        <f t="shared" si="95"/>
        <v>0</v>
      </c>
      <c r="O253" s="71">
        <f t="shared" si="95"/>
        <v>0</v>
      </c>
      <c r="P253" s="71">
        <f t="shared" si="95"/>
        <v>0</v>
      </c>
      <c r="Q253" s="4">
        <f t="shared" si="95"/>
        <v>169.20000000000002</v>
      </c>
      <c r="R253" s="4">
        <v>139.9</v>
      </c>
      <c r="S253" s="5">
        <f t="shared" si="87"/>
        <v>120.94353109363831</v>
      </c>
    </row>
    <row r="254" spans="1:19" x14ac:dyDescent="0.15">
      <c r="A254" s="69"/>
      <c r="B254" s="48"/>
      <c r="C254" s="204"/>
      <c r="D254" s="60" t="s">
        <v>37</v>
      </c>
      <c r="E254" s="4">
        <v>2.7</v>
      </c>
      <c r="F254" s="4">
        <v>6.8</v>
      </c>
      <c r="G254" s="4">
        <v>4.2</v>
      </c>
      <c r="H254" s="4">
        <v>5.7</v>
      </c>
      <c r="I254" s="4">
        <v>7.7</v>
      </c>
      <c r="J254" s="4">
        <v>3.5</v>
      </c>
      <c r="K254" s="71"/>
      <c r="L254" s="71"/>
      <c r="M254" s="71"/>
      <c r="N254" s="71"/>
      <c r="O254" s="71"/>
      <c r="P254" s="71"/>
      <c r="Q254" s="4">
        <f t="shared" si="88"/>
        <v>30.599999999999998</v>
      </c>
      <c r="R254" s="4">
        <v>25.5</v>
      </c>
      <c r="S254" s="5">
        <f t="shared" si="87"/>
        <v>120</v>
      </c>
    </row>
    <row r="255" spans="1:19" ht="14.25" thickBot="1" x14ac:dyDescent="0.2">
      <c r="A255" s="69"/>
      <c r="B255" s="48"/>
      <c r="C255" s="205"/>
      <c r="D255" s="63" t="s">
        <v>38</v>
      </c>
      <c r="E255" s="7">
        <v>2.8</v>
      </c>
      <c r="F255" s="7">
        <v>7.1</v>
      </c>
      <c r="G255" s="7">
        <v>4.4000000000000004</v>
      </c>
      <c r="H255" s="7">
        <v>6.6</v>
      </c>
      <c r="I255" s="7">
        <v>8.1</v>
      </c>
      <c r="J255" s="7">
        <v>3.7</v>
      </c>
      <c r="K255" s="72"/>
      <c r="L255" s="72"/>
      <c r="M255" s="72"/>
      <c r="N255" s="72"/>
      <c r="O255" s="72"/>
      <c r="P255" s="72"/>
      <c r="Q255" s="7">
        <f t="shared" si="88"/>
        <v>32.700000000000003</v>
      </c>
      <c r="R255" s="7">
        <v>27.9</v>
      </c>
      <c r="S255" s="8">
        <f t="shared" si="87"/>
        <v>117.20430107526883</v>
      </c>
    </row>
    <row r="256" spans="1:19" ht="13.5" customHeight="1" x14ac:dyDescent="0.15">
      <c r="A256" s="69"/>
      <c r="B256" s="48"/>
      <c r="C256" s="203" t="s">
        <v>63</v>
      </c>
      <c r="D256" s="55" t="s">
        <v>33</v>
      </c>
      <c r="E256" s="2">
        <v>9</v>
      </c>
      <c r="F256" s="2">
        <v>14.1</v>
      </c>
      <c r="G256" s="2">
        <v>11.6</v>
      </c>
      <c r="H256" s="2">
        <v>23.4</v>
      </c>
      <c r="I256" s="2">
        <v>21.3</v>
      </c>
      <c r="J256" s="2">
        <v>19.2</v>
      </c>
      <c r="K256" s="70"/>
      <c r="L256" s="70"/>
      <c r="M256" s="70"/>
      <c r="N256" s="70"/>
      <c r="O256" s="70"/>
      <c r="P256" s="70"/>
      <c r="Q256" s="2">
        <f t="shared" si="88"/>
        <v>98.600000000000009</v>
      </c>
      <c r="R256" s="2">
        <v>110.4</v>
      </c>
      <c r="S256" s="3">
        <f t="shared" si="87"/>
        <v>89.311594202898561</v>
      </c>
    </row>
    <row r="257" spans="1:19" x14ac:dyDescent="0.15">
      <c r="A257" s="69"/>
      <c r="B257" s="48"/>
      <c r="C257" s="204"/>
      <c r="D257" s="60" t="s">
        <v>34</v>
      </c>
      <c r="E257" s="4">
        <v>0.1</v>
      </c>
      <c r="F257" s="4">
        <v>0.2</v>
      </c>
      <c r="G257" s="4">
        <v>0.3</v>
      </c>
      <c r="H257" s="4">
        <v>0.8</v>
      </c>
      <c r="I257" s="4">
        <v>1.5</v>
      </c>
      <c r="J257" s="4">
        <v>0.5</v>
      </c>
      <c r="K257" s="71"/>
      <c r="L257" s="71"/>
      <c r="M257" s="71"/>
      <c r="N257" s="71"/>
      <c r="O257" s="71"/>
      <c r="P257" s="71"/>
      <c r="Q257" s="4">
        <f t="shared" si="88"/>
        <v>3.4000000000000004</v>
      </c>
      <c r="R257" s="4">
        <v>10.199999999999999</v>
      </c>
      <c r="S257" s="5">
        <f t="shared" si="87"/>
        <v>33.333333333333336</v>
      </c>
    </row>
    <row r="258" spans="1:19" x14ac:dyDescent="0.15">
      <c r="A258" s="69"/>
      <c r="B258" s="48"/>
      <c r="C258" s="204"/>
      <c r="D258" s="60" t="s">
        <v>35</v>
      </c>
      <c r="E258" s="4">
        <f t="shared" ref="E258:Q258" si="96">+E256-E257</f>
        <v>8.9</v>
      </c>
      <c r="F258" s="4">
        <f t="shared" si="96"/>
        <v>13.9</v>
      </c>
      <c r="G258" s="4">
        <f t="shared" si="96"/>
        <v>11.299999999999999</v>
      </c>
      <c r="H258" s="4">
        <f t="shared" si="96"/>
        <v>22.599999999999998</v>
      </c>
      <c r="I258" s="4">
        <f t="shared" si="96"/>
        <v>19.8</v>
      </c>
      <c r="J258" s="4">
        <f t="shared" si="96"/>
        <v>18.7</v>
      </c>
      <c r="K258" s="71">
        <f t="shared" si="96"/>
        <v>0</v>
      </c>
      <c r="L258" s="71">
        <f t="shared" si="96"/>
        <v>0</v>
      </c>
      <c r="M258" s="71">
        <f t="shared" si="96"/>
        <v>0</v>
      </c>
      <c r="N258" s="71">
        <f t="shared" si="96"/>
        <v>0</v>
      </c>
      <c r="O258" s="71">
        <f t="shared" si="96"/>
        <v>0</v>
      </c>
      <c r="P258" s="71">
        <f t="shared" si="96"/>
        <v>0</v>
      </c>
      <c r="Q258" s="4">
        <f t="shared" si="96"/>
        <v>95.2</v>
      </c>
      <c r="R258" s="4">
        <v>100.2</v>
      </c>
      <c r="S258" s="5">
        <f t="shared" si="87"/>
        <v>95.009980039920165</v>
      </c>
    </row>
    <row r="259" spans="1:19" x14ac:dyDescent="0.15">
      <c r="A259" s="69"/>
      <c r="B259" s="48"/>
      <c r="C259" s="204"/>
      <c r="D259" s="60" t="s">
        <v>36</v>
      </c>
      <c r="E259" s="4">
        <f t="shared" ref="E259:Q259" si="97">+E256-E260</f>
        <v>8.6</v>
      </c>
      <c r="F259" s="4">
        <f t="shared" si="97"/>
        <v>13.1</v>
      </c>
      <c r="G259" s="4">
        <f t="shared" si="97"/>
        <v>10.6</v>
      </c>
      <c r="H259" s="4">
        <f t="shared" si="97"/>
        <v>21.7</v>
      </c>
      <c r="I259" s="4">
        <f t="shared" si="97"/>
        <v>18.8</v>
      </c>
      <c r="J259" s="4">
        <f t="shared" si="97"/>
        <v>17.7</v>
      </c>
      <c r="K259" s="71">
        <f t="shared" si="97"/>
        <v>0</v>
      </c>
      <c r="L259" s="71">
        <f t="shared" si="97"/>
        <v>0</v>
      </c>
      <c r="M259" s="71">
        <f t="shared" si="97"/>
        <v>0</v>
      </c>
      <c r="N259" s="71">
        <f t="shared" si="97"/>
        <v>0</v>
      </c>
      <c r="O259" s="71">
        <f t="shared" si="97"/>
        <v>0</v>
      </c>
      <c r="P259" s="71">
        <f t="shared" si="97"/>
        <v>0</v>
      </c>
      <c r="Q259" s="4">
        <f t="shared" si="97"/>
        <v>90.500000000000014</v>
      </c>
      <c r="R259" s="4">
        <v>100.7</v>
      </c>
      <c r="S259" s="5">
        <f t="shared" si="87"/>
        <v>89.870903674280058</v>
      </c>
    </row>
    <row r="260" spans="1:19" x14ac:dyDescent="0.15">
      <c r="A260" s="69"/>
      <c r="B260" s="48"/>
      <c r="C260" s="204"/>
      <c r="D260" s="60" t="s">
        <v>37</v>
      </c>
      <c r="E260" s="4">
        <v>0.4</v>
      </c>
      <c r="F260" s="4">
        <v>1</v>
      </c>
      <c r="G260" s="4">
        <v>1</v>
      </c>
      <c r="H260" s="4">
        <v>1.7</v>
      </c>
      <c r="I260" s="4">
        <v>2.5</v>
      </c>
      <c r="J260" s="4">
        <v>1.5</v>
      </c>
      <c r="K260" s="71"/>
      <c r="L260" s="71"/>
      <c r="M260" s="71"/>
      <c r="N260" s="71"/>
      <c r="O260" s="71"/>
      <c r="P260" s="71"/>
      <c r="Q260" s="4">
        <f t="shared" si="88"/>
        <v>8.1</v>
      </c>
      <c r="R260" s="4">
        <v>9.6999999999999993</v>
      </c>
      <c r="S260" s="5">
        <f t="shared" si="87"/>
        <v>83.505154639175259</v>
      </c>
    </row>
    <row r="261" spans="1:19" ht="14.25" thickBot="1" x14ac:dyDescent="0.2">
      <c r="A261" s="69"/>
      <c r="B261" s="48"/>
      <c r="C261" s="205"/>
      <c r="D261" s="63" t="s">
        <v>38</v>
      </c>
      <c r="E261" s="7">
        <v>0.4</v>
      </c>
      <c r="F261" s="7">
        <v>1</v>
      </c>
      <c r="G261" s="7">
        <v>1</v>
      </c>
      <c r="H261" s="7">
        <v>1.7</v>
      </c>
      <c r="I261" s="7">
        <v>2.5</v>
      </c>
      <c r="J261" s="7">
        <v>1.5</v>
      </c>
      <c r="K261" s="72"/>
      <c r="L261" s="72"/>
      <c r="M261" s="72"/>
      <c r="N261" s="72"/>
      <c r="O261" s="72"/>
      <c r="P261" s="72"/>
      <c r="Q261" s="7">
        <f t="shared" si="88"/>
        <v>8.1</v>
      </c>
      <c r="R261" s="7">
        <v>9.6999999999999993</v>
      </c>
      <c r="S261" s="8">
        <f t="shared" si="87"/>
        <v>83.505154639175259</v>
      </c>
    </row>
    <row r="262" spans="1:19" ht="13.5" customHeight="1" x14ac:dyDescent="0.15">
      <c r="A262" s="69"/>
      <c r="B262" s="48"/>
      <c r="C262" s="203" t="s">
        <v>64</v>
      </c>
      <c r="D262" s="55" t="s">
        <v>33</v>
      </c>
      <c r="E262" s="2">
        <v>51.3</v>
      </c>
      <c r="F262" s="2">
        <v>87.9</v>
      </c>
      <c r="G262" s="2">
        <v>81.2</v>
      </c>
      <c r="H262" s="2">
        <v>84.1</v>
      </c>
      <c r="I262" s="2">
        <v>113.5</v>
      </c>
      <c r="J262" s="2">
        <v>89.3</v>
      </c>
      <c r="K262" s="70"/>
      <c r="L262" s="70"/>
      <c r="M262" s="70"/>
      <c r="N262" s="70"/>
      <c r="O262" s="70"/>
      <c r="P262" s="70"/>
      <c r="Q262" s="2">
        <f t="shared" si="88"/>
        <v>507.3</v>
      </c>
      <c r="R262" s="2">
        <v>515.5</v>
      </c>
      <c r="S262" s="3">
        <f t="shared" si="87"/>
        <v>98.409311348205634</v>
      </c>
    </row>
    <row r="263" spans="1:19" x14ac:dyDescent="0.15">
      <c r="A263" s="69"/>
      <c r="B263" s="48"/>
      <c r="C263" s="204"/>
      <c r="D263" s="60" t="s">
        <v>34</v>
      </c>
      <c r="E263" s="4">
        <v>3.8</v>
      </c>
      <c r="F263" s="4">
        <v>11.9</v>
      </c>
      <c r="G263" s="4">
        <v>13.6</v>
      </c>
      <c r="H263" s="4">
        <v>14.5</v>
      </c>
      <c r="I263" s="4">
        <v>25.1</v>
      </c>
      <c r="J263" s="4">
        <v>13.9</v>
      </c>
      <c r="K263" s="71"/>
      <c r="L263" s="71"/>
      <c r="M263" s="71"/>
      <c r="N263" s="71"/>
      <c r="O263" s="71"/>
      <c r="P263" s="71"/>
      <c r="Q263" s="4">
        <f t="shared" si="88"/>
        <v>82.800000000000011</v>
      </c>
      <c r="R263" s="4">
        <v>96.5</v>
      </c>
      <c r="S263" s="5">
        <f t="shared" si="87"/>
        <v>85.803108808290162</v>
      </c>
    </row>
    <row r="264" spans="1:19" x14ac:dyDescent="0.15">
      <c r="A264" s="69"/>
      <c r="B264" s="48"/>
      <c r="C264" s="204"/>
      <c r="D264" s="60" t="s">
        <v>35</v>
      </c>
      <c r="E264" s="4">
        <f t="shared" ref="E264:Q264" si="98">+E262-E263</f>
        <v>47.5</v>
      </c>
      <c r="F264" s="4">
        <f t="shared" si="98"/>
        <v>76</v>
      </c>
      <c r="G264" s="4">
        <f t="shared" si="98"/>
        <v>67.600000000000009</v>
      </c>
      <c r="H264" s="4">
        <f t="shared" si="98"/>
        <v>69.599999999999994</v>
      </c>
      <c r="I264" s="4">
        <f t="shared" si="98"/>
        <v>88.4</v>
      </c>
      <c r="J264" s="4">
        <f t="shared" si="98"/>
        <v>75.399999999999991</v>
      </c>
      <c r="K264" s="71">
        <f t="shared" si="98"/>
        <v>0</v>
      </c>
      <c r="L264" s="71">
        <f t="shared" si="98"/>
        <v>0</v>
      </c>
      <c r="M264" s="71">
        <f t="shared" si="98"/>
        <v>0</v>
      </c>
      <c r="N264" s="71">
        <f t="shared" si="98"/>
        <v>0</v>
      </c>
      <c r="O264" s="71">
        <f t="shared" si="98"/>
        <v>0</v>
      </c>
      <c r="P264" s="71">
        <f t="shared" si="98"/>
        <v>0</v>
      </c>
      <c r="Q264" s="4">
        <f t="shared" si="98"/>
        <v>424.5</v>
      </c>
      <c r="R264" s="4">
        <v>419</v>
      </c>
      <c r="S264" s="5">
        <f t="shared" si="87"/>
        <v>101.31264916467782</v>
      </c>
    </row>
    <row r="265" spans="1:19" x14ac:dyDescent="0.15">
      <c r="A265" s="69"/>
      <c r="B265" s="48"/>
      <c r="C265" s="204"/>
      <c r="D265" s="60" t="s">
        <v>36</v>
      </c>
      <c r="E265" s="4">
        <f t="shared" ref="E265:Q265" si="99">+E262-E266</f>
        <v>48.3</v>
      </c>
      <c r="F265" s="4">
        <f t="shared" si="99"/>
        <v>82.600000000000009</v>
      </c>
      <c r="G265" s="4">
        <f t="shared" si="99"/>
        <v>75.900000000000006</v>
      </c>
      <c r="H265" s="4">
        <f t="shared" si="99"/>
        <v>77.199999999999989</v>
      </c>
      <c r="I265" s="4">
        <f t="shared" si="99"/>
        <v>104</v>
      </c>
      <c r="J265" s="4">
        <f t="shared" si="99"/>
        <v>82.399999999999991</v>
      </c>
      <c r="K265" s="71">
        <f t="shared" si="99"/>
        <v>0</v>
      </c>
      <c r="L265" s="71">
        <f t="shared" si="99"/>
        <v>0</v>
      </c>
      <c r="M265" s="71">
        <f t="shared" si="99"/>
        <v>0</v>
      </c>
      <c r="N265" s="71">
        <f t="shared" si="99"/>
        <v>0</v>
      </c>
      <c r="O265" s="71">
        <f t="shared" si="99"/>
        <v>0</v>
      </c>
      <c r="P265" s="71">
        <f t="shared" si="99"/>
        <v>0</v>
      </c>
      <c r="Q265" s="4">
        <f t="shared" si="99"/>
        <v>470.40000000000003</v>
      </c>
      <c r="R265" s="4">
        <v>474.80000000000007</v>
      </c>
      <c r="S265" s="5">
        <f t="shared" si="87"/>
        <v>99.073294018534114</v>
      </c>
    </row>
    <row r="266" spans="1:19" x14ac:dyDescent="0.15">
      <c r="A266" s="69"/>
      <c r="B266" s="48"/>
      <c r="C266" s="204"/>
      <c r="D266" s="60" t="s">
        <v>37</v>
      </c>
      <c r="E266" s="4">
        <v>3</v>
      </c>
      <c r="F266" s="4">
        <v>5.3</v>
      </c>
      <c r="G266" s="4">
        <v>5.3</v>
      </c>
      <c r="H266" s="4">
        <v>6.9</v>
      </c>
      <c r="I266" s="4">
        <v>9.5</v>
      </c>
      <c r="J266" s="4">
        <v>6.9</v>
      </c>
      <c r="K266" s="71"/>
      <c r="L266" s="71"/>
      <c r="M266" s="71"/>
      <c r="N266" s="71"/>
      <c r="O266" s="71"/>
      <c r="P266" s="71"/>
      <c r="Q266" s="4">
        <f t="shared" si="88"/>
        <v>36.9</v>
      </c>
      <c r="R266" s="4">
        <v>40.700000000000017</v>
      </c>
      <c r="S266" s="5">
        <f t="shared" si="87"/>
        <v>90.663390663390615</v>
      </c>
    </row>
    <row r="267" spans="1:19" ht="14.25" thickBot="1" x14ac:dyDescent="0.2">
      <c r="A267" s="69"/>
      <c r="B267" s="48"/>
      <c r="C267" s="205"/>
      <c r="D267" s="63" t="s">
        <v>38</v>
      </c>
      <c r="E267" s="7">
        <v>3.6</v>
      </c>
      <c r="F267" s="7">
        <v>6.4</v>
      </c>
      <c r="G267" s="7">
        <v>6.4</v>
      </c>
      <c r="H267" s="7">
        <v>8.3000000000000007</v>
      </c>
      <c r="I267" s="7">
        <v>11.4</v>
      </c>
      <c r="J267" s="7">
        <v>8.3000000000000007</v>
      </c>
      <c r="K267" s="72"/>
      <c r="L267" s="72"/>
      <c r="M267" s="72"/>
      <c r="N267" s="72"/>
      <c r="O267" s="72"/>
      <c r="P267" s="72"/>
      <c r="Q267" s="7">
        <f t="shared" si="88"/>
        <v>44.400000000000006</v>
      </c>
      <c r="R267" s="7">
        <v>48.9</v>
      </c>
      <c r="S267" s="8">
        <f t="shared" si="87"/>
        <v>90.797546012269947</v>
      </c>
    </row>
    <row r="268" spans="1:19" ht="13.5" customHeight="1" x14ac:dyDescent="0.15">
      <c r="A268" s="69"/>
      <c r="B268" s="48"/>
      <c r="C268" s="203" t="s">
        <v>65</v>
      </c>
      <c r="D268" s="55" t="s">
        <v>33</v>
      </c>
      <c r="E268" s="2">
        <v>62.9</v>
      </c>
      <c r="F268" s="2">
        <v>105.6</v>
      </c>
      <c r="G268" s="2">
        <v>101.9</v>
      </c>
      <c r="H268" s="2">
        <v>135.5</v>
      </c>
      <c r="I268" s="2">
        <v>206.9</v>
      </c>
      <c r="J268" s="2">
        <v>140.6</v>
      </c>
      <c r="K268" s="70"/>
      <c r="L268" s="70"/>
      <c r="M268" s="70"/>
      <c r="N268" s="70"/>
      <c r="O268" s="70"/>
      <c r="P268" s="70"/>
      <c r="Q268" s="2">
        <f t="shared" si="88"/>
        <v>753.4</v>
      </c>
      <c r="R268" s="2">
        <v>777</v>
      </c>
      <c r="S268" s="3">
        <f t="shared" si="87"/>
        <v>96.962676962676966</v>
      </c>
    </row>
    <row r="269" spans="1:19" x14ac:dyDescent="0.15">
      <c r="A269" s="69"/>
      <c r="B269" s="48"/>
      <c r="C269" s="204"/>
      <c r="D269" s="60" t="s">
        <v>34</v>
      </c>
      <c r="E269" s="4">
        <v>21.4</v>
      </c>
      <c r="F269" s="4">
        <v>41.2</v>
      </c>
      <c r="G269" s="4">
        <v>42.8</v>
      </c>
      <c r="H269" s="4">
        <v>63.7</v>
      </c>
      <c r="I269" s="4">
        <v>107.6</v>
      </c>
      <c r="J269" s="4">
        <v>64.7</v>
      </c>
      <c r="K269" s="71"/>
      <c r="L269" s="71"/>
      <c r="M269" s="71"/>
      <c r="N269" s="71"/>
      <c r="O269" s="71"/>
      <c r="P269" s="71"/>
      <c r="Q269" s="4">
        <f t="shared" si="88"/>
        <v>341.40000000000003</v>
      </c>
      <c r="R269" s="4">
        <v>353</v>
      </c>
      <c r="S269" s="5">
        <f t="shared" si="87"/>
        <v>96.71388101983004</v>
      </c>
    </row>
    <row r="270" spans="1:19" x14ac:dyDescent="0.15">
      <c r="A270" s="69"/>
      <c r="B270" s="48"/>
      <c r="C270" s="204"/>
      <c r="D270" s="60" t="s">
        <v>35</v>
      </c>
      <c r="E270" s="4">
        <f t="shared" ref="E270:P270" si="100">+E268-E269</f>
        <v>41.5</v>
      </c>
      <c r="F270" s="4">
        <f t="shared" si="100"/>
        <v>64.399999999999991</v>
      </c>
      <c r="G270" s="4">
        <f t="shared" si="100"/>
        <v>59.100000000000009</v>
      </c>
      <c r="H270" s="4">
        <f t="shared" si="100"/>
        <v>71.8</v>
      </c>
      <c r="I270" s="4">
        <f t="shared" si="100"/>
        <v>99.300000000000011</v>
      </c>
      <c r="J270" s="4">
        <f t="shared" si="100"/>
        <v>75.899999999999991</v>
      </c>
      <c r="K270" s="71">
        <f t="shared" si="100"/>
        <v>0</v>
      </c>
      <c r="L270" s="71">
        <f t="shared" si="100"/>
        <v>0</v>
      </c>
      <c r="M270" s="71">
        <f t="shared" si="100"/>
        <v>0</v>
      </c>
      <c r="N270" s="71">
        <f t="shared" si="100"/>
        <v>0</v>
      </c>
      <c r="O270" s="71">
        <f t="shared" si="100"/>
        <v>0</v>
      </c>
      <c r="P270" s="71">
        <f t="shared" si="100"/>
        <v>0</v>
      </c>
      <c r="Q270" s="4">
        <f>+Q268-Q269</f>
        <v>411.99999999999994</v>
      </c>
      <c r="R270" s="4">
        <v>424</v>
      </c>
      <c r="S270" s="5">
        <f t="shared" si="87"/>
        <v>97.169811320754704</v>
      </c>
    </row>
    <row r="271" spans="1:19" x14ac:dyDescent="0.15">
      <c r="A271" s="69"/>
      <c r="B271" s="48"/>
      <c r="C271" s="204"/>
      <c r="D271" s="60" t="s">
        <v>36</v>
      </c>
      <c r="E271" s="4">
        <f t="shared" ref="E271:P271" si="101">+E268-E272</f>
        <v>50.2</v>
      </c>
      <c r="F271" s="4">
        <f t="shared" si="101"/>
        <v>80.3</v>
      </c>
      <c r="G271" s="4">
        <f t="shared" si="101"/>
        <v>72.100000000000009</v>
      </c>
      <c r="H271" s="4">
        <f t="shared" si="101"/>
        <v>94.2</v>
      </c>
      <c r="I271" s="4">
        <f t="shared" si="101"/>
        <v>153.80000000000001</v>
      </c>
      <c r="J271" s="4">
        <f t="shared" si="101"/>
        <v>104.5</v>
      </c>
      <c r="K271" s="71">
        <f t="shared" si="101"/>
        <v>0</v>
      </c>
      <c r="L271" s="71">
        <f t="shared" si="101"/>
        <v>0</v>
      </c>
      <c r="M271" s="71">
        <f t="shared" si="101"/>
        <v>0</v>
      </c>
      <c r="N271" s="71">
        <f t="shared" si="101"/>
        <v>0</v>
      </c>
      <c r="O271" s="71">
        <f t="shared" si="101"/>
        <v>0</v>
      </c>
      <c r="P271" s="71">
        <f t="shared" si="101"/>
        <v>0</v>
      </c>
      <c r="Q271" s="4">
        <f>+Q268-Q272</f>
        <v>555.1</v>
      </c>
      <c r="R271" s="4">
        <v>575.20000000000005</v>
      </c>
      <c r="S271" s="5">
        <f t="shared" si="87"/>
        <v>96.505563282336567</v>
      </c>
    </row>
    <row r="272" spans="1:19" x14ac:dyDescent="0.15">
      <c r="A272" s="69"/>
      <c r="B272" s="48"/>
      <c r="C272" s="204"/>
      <c r="D272" s="60" t="s">
        <v>37</v>
      </c>
      <c r="E272" s="4">
        <v>12.7</v>
      </c>
      <c r="F272" s="4">
        <v>25.3</v>
      </c>
      <c r="G272" s="4">
        <v>29.8</v>
      </c>
      <c r="H272" s="4">
        <v>41.3</v>
      </c>
      <c r="I272" s="4">
        <v>53.1</v>
      </c>
      <c r="J272" s="4">
        <v>36.1</v>
      </c>
      <c r="K272" s="71"/>
      <c r="L272" s="71"/>
      <c r="M272" s="71"/>
      <c r="N272" s="71"/>
      <c r="O272" s="71"/>
      <c r="P272" s="71"/>
      <c r="Q272" s="4">
        <f t="shared" si="88"/>
        <v>198.29999999999998</v>
      </c>
      <c r="R272" s="4">
        <v>201.79999999999998</v>
      </c>
      <c r="S272" s="5">
        <f t="shared" si="87"/>
        <v>98.265609514370666</v>
      </c>
    </row>
    <row r="273" spans="1:19" ht="14.25" thickBot="1" x14ac:dyDescent="0.2">
      <c r="A273" s="69"/>
      <c r="B273" s="48"/>
      <c r="C273" s="205"/>
      <c r="D273" s="63" t="s">
        <v>38</v>
      </c>
      <c r="E273" s="7">
        <v>16.2</v>
      </c>
      <c r="F273" s="7">
        <v>32.299999999999997</v>
      </c>
      <c r="G273" s="7">
        <v>35.6</v>
      </c>
      <c r="H273" s="7">
        <v>50.5</v>
      </c>
      <c r="I273" s="7">
        <v>66</v>
      </c>
      <c r="J273" s="7">
        <v>44</v>
      </c>
      <c r="K273" s="72"/>
      <c r="L273" s="72"/>
      <c r="M273" s="72"/>
      <c r="N273" s="72"/>
      <c r="O273" s="72"/>
      <c r="P273" s="72"/>
      <c r="Q273" s="7">
        <f t="shared" si="88"/>
        <v>244.6</v>
      </c>
      <c r="R273" s="7">
        <v>246.9</v>
      </c>
      <c r="S273" s="8">
        <f t="shared" si="87"/>
        <v>99.068448764682046</v>
      </c>
    </row>
    <row r="274" spans="1:19" ht="13.5" customHeight="1" x14ac:dyDescent="0.15">
      <c r="A274" s="69"/>
      <c r="B274" s="48"/>
      <c r="C274" s="203" t="s">
        <v>66</v>
      </c>
      <c r="D274" s="55" t="s">
        <v>33</v>
      </c>
      <c r="E274" s="2">
        <v>21.9</v>
      </c>
      <c r="F274" s="2">
        <v>38.299999999999997</v>
      </c>
      <c r="G274" s="2">
        <v>32.799999999999997</v>
      </c>
      <c r="H274" s="2">
        <v>50</v>
      </c>
      <c r="I274" s="2">
        <v>54.6</v>
      </c>
      <c r="J274" s="2">
        <v>46.2</v>
      </c>
      <c r="K274" s="70"/>
      <c r="L274" s="70"/>
      <c r="M274" s="70"/>
      <c r="N274" s="70"/>
      <c r="O274" s="70"/>
      <c r="P274" s="70"/>
      <c r="Q274" s="2">
        <f t="shared" si="88"/>
        <v>243.8</v>
      </c>
      <c r="R274" s="2">
        <v>231.39999999999998</v>
      </c>
      <c r="S274" s="3">
        <f t="shared" si="87"/>
        <v>105.35868625756268</v>
      </c>
    </row>
    <row r="275" spans="1:19" x14ac:dyDescent="0.15">
      <c r="A275" s="69"/>
      <c r="B275" s="48"/>
      <c r="C275" s="204"/>
      <c r="D275" s="60" t="s">
        <v>34</v>
      </c>
      <c r="E275" s="4">
        <v>4.4000000000000004</v>
      </c>
      <c r="F275" s="4">
        <v>7.7</v>
      </c>
      <c r="G275" s="4">
        <v>6.6</v>
      </c>
      <c r="H275" s="4">
        <v>10</v>
      </c>
      <c r="I275" s="4">
        <v>11</v>
      </c>
      <c r="J275" s="4">
        <v>9.3000000000000007</v>
      </c>
      <c r="K275" s="71"/>
      <c r="L275" s="71"/>
      <c r="M275" s="71"/>
      <c r="N275" s="71"/>
      <c r="O275" s="71"/>
      <c r="P275" s="71"/>
      <c r="Q275" s="4">
        <f t="shared" si="88"/>
        <v>49</v>
      </c>
      <c r="R275" s="4">
        <v>46.3</v>
      </c>
      <c r="S275" s="5">
        <f t="shared" si="87"/>
        <v>105.83153347732181</v>
      </c>
    </row>
    <row r="276" spans="1:19" x14ac:dyDescent="0.15">
      <c r="A276" s="69"/>
      <c r="B276" s="48"/>
      <c r="C276" s="204"/>
      <c r="D276" s="60" t="s">
        <v>35</v>
      </c>
      <c r="E276" s="4">
        <f t="shared" ref="E276:P276" si="102">+E274-E275</f>
        <v>17.5</v>
      </c>
      <c r="F276" s="4">
        <f t="shared" si="102"/>
        <v>30.599999999999998</v>
      </c>
      <c r="G276" s="4">
        <f t="shared" si="102"/>
        <v>26.199999999999996</v>
      </c>
      <c r="H276" s="4">
        <f t="shared" si="102"/>
        <v>40</v>
      </c>
      <c r="I276" s="4">
        <f t="shared" si="102"/>
        <v>43.6</v>
      </c>
      <c r="J276" s="4">
        <f t="shared" si="102"/>
        <v>36.900000000000006</v>
      </c>
      <c r="K276" s="71">
        <f t="shared" si="102"/>
        <v>0</v>
      </c>
      <c r="L276" s="71">
        <f t="shared" si="102"/>
        <v>0</v>
      </c>
      <c r="M276" s="71">
        <f t="shared" si="102"/>
        <v>0</v>
      </c>
      <c r="N276" s="71">
        <f t="shared" si="102"/>
        <v>0</v>
      </c>
      <c r="O276" s="71">
        <f t="shared" si="102"/>
        <v>0</v>
      </c>
      <c r="P276" s="71">
        <f t="shared" si="102"/>
        <v>0</v>
      </c>
      <c r="Q276" s="4">
        <f>+Q274-Q275</f>
        <v>194.8</v>
      </c>
      <c r="R276" s="4">
        <v>185.1</v>
      </c>
      <c r="S276" s="5">
        <f t="shared" si="87"/>
        <v>105.24041058887089</v>
      </c>
    </row>
    <row r="277" spans="1:19" x14ac:dyDescent="0.15">
      <c r="A277" s="69"/>
      <c r="B277" s="48"/>
      <c r="C277" s="204"/>
      <c r="D277" s="60" t="s">
        <v>36</v>
      </c>
      <c r="E277" s="4">
        <f t="shared" ref="E277:P277" si="103">+E274-E278</f>
        <v>21.7</v>
      </c>
      <c r="F277" s="4">
        <f t="shared" si="103"/>
        <v>37.5</v>
      </c>
      <c r="G277" s="4">
        <f t="shared" si="103"/>
        <v>31.699999999999996</v>
      </c>
      <c r="H277" s="4">
        <f t="shared" si="103"/>
        <v>47.7</v>
      </c>
      <c r="I277" s="4">
        <f t="shared" si="103"/>
        <v>51.1</v>
      </c>
      <c r="J277" s="4">
        <f t="shared" si="103"/>
        <v>44.7</v>
      </c>
      <c r="K277" s="71">
        <f t="shared" si="103"/>
        <v>0</v>
      </c>
      <c r="L277" s="71">
        <f t="shared" si="103"/>
        <v>0</v>
      </c>
      <c r="M277" s="71">
        <f t="shared" si="103"/>
        <v>0</v>
      </c>
      <c r="N277" s="71">
        <f t="shared" si="103"/>
        <v>0</v>
      </c>
      <c r="O277" s="71">
        <f t="shared" si="103"/>
        <v>0</v>
      </c>
      <c r="P277" s="71">
        <f t="shared" si="103"/>
        <v>0</v>
      </c>
      <c r="Q277" s="4">
        <f>+Q274-Q278</f>
        <v>234.4</v>
      </c>
      <c r="R277" s="4">
        <v>221.59999999999997</v>
      </c>
      <c r="S277" s="5">
        <f t="shared" si="87"/>
        <v>105.77617328519857</v>
      </c>
    </row>
    <row r="278" spans="1:19" x14ac:dyDescent="0.15">
      <c r="A278" s="69"/>
      <c r="B278" s="48"/>
      <c r="C278" s="204"/>
      <c r="D278" s="60" t="s">
        <v>37</v>
      </c>
      <c r="E278" s="4">
        <v>0.2</v>
      </c>
      <c r="F278" s="4">
        <v>0.8</v>
      </c>
      <c r="G278" s="4">
        <v>1.1000000000000001</v>
      </c>
      <c r="H278" s="4">
        <v>2.2999999999999998</v>
      </c>
      <c r="I278" s="4">
        <v>3.5</v>
      </c>
      <c r="J278" s="4">
        <v>1.5</v>
      </c>
      <c r="K278" s="71"/>
      <c r="L278" s="71"/>
      <c r="M278" s="71"/>
      <c r="N278" s="71"/>
      <c r="O278" s="71"/>
      <c r="P278" s="71"/>
      <c r="Q278" s="4">
        <f t="shared" si="88"/>
        <v>9.4</v>
      </c>
      <c r="R278" s="4">
        <v>9.8000000000000007</v>
      </c>
      <c r="S278" s="5">
        <f t="shared" si="87"/>
        <v>95.918367346938766</v>
      </c>
    </row>
    <row r="279" spans="1:19" ht="14.25" thickBot="1" x14ac:dyDescent="0.2">
      <c r="A279" s="69"/>
      <c r="B279" s="48"/>
      <c r="C279" s="205"/>
      <c r="D279" s="63" t="s">
        <v>38</v>
      </c>
      <c r="E279" s="7">
        <v>0.2</v>
      </c>
      <c r="F279" s="7">
        <v>0.8</v>
      </c>
      <c r="G279" s="7">
        <v>1.1000000000000001</v>
      </c>
      <c r="H279" s="7">
        <v>2.2999999999999998</v>
      </c>
      <c r="I279" s="7">
        <v>3.5</v>
      </c>
      <c r="J279" s="7">
        <v>1.5</v>
      </c>
      <c r="K279" s="72"/>
      <c r="L279" s="72"/>
      <c r="M279" s="72"/>
      <c r="N279" s="72"/>
      <c r="O279" s="72"/>
      <c r="P279" s="72"/>
      <c r="Q279" s="7">
        <f t="shared" si="88"/>
        <v>9.4</v>
      </c>
      <c r="R279" s="7">
        <v>9.8000000000000007</v>
      </c>
      <c r="S279" s="8">
        <f t="shared" si="87"/>
        <v>95.918367346938766</v>
      </c>
    </row>
    <row r="280" spans="1:19" x14ac:dyDescent="0.15">
      <c r="A280" s="69"/>
      <c r="B280" s="48"/>
      <c r="C280" s="203" t="s">
        <v>67</v>
      </c>
      <c r="D280" s="55" t="s">
        <v>33</v>
      </c>
      <c r="E280" s="2">
        <v>35.9</v>
      </c>
      <c r="F280" s="2">
        <v>75.400000000000006</v>
      </c>
      <c r="G280" s="2">
        <v>67.5</v>
      </c>
      <c r="H280" s="2">
        <v>96.3</v>
      </c>
      <c r="I280" s="2">
        <v>194.8</v>
      </c>
      <c r="J280" s="2">
        <v>88.6</v>
      </c>
      <c r="K280" s="70"/>
      <c r="L280" s="70"/>
      <c r="M280" s="70"/>
      <c r="N280" s="70"/>
      <c r="O280" s="70"/>
      <c r="P280" s="70"/>
      <c r="Q280" s="2">
        <f t="shared" si="88"/>
        <v>558.5</v>
      </c>
      <c r="R280" s="2">
        <v>557.4</v>
      </c>
      <c r="S280" s="3">
        <f t="shared" si="87"/>
        <v>100.1973448152135</v>
      </c>
    </row>
    <row r="281" spans="1:19" x14ac:dyDescent="0.15">
      <c r="A281" s="69"/>
      <c r="B281" s="48"/>
      <c r="C281" s="204"/>
      <c r="D281" s="60" t="s">
        <v>34</v>
      </c>
      <c r="E281" s="4">
        <v>13</v>
      </c>
      <c r="F281" s="4">
        <v>24.2</v>
      </c>
      <c r="G281" s="4">
        <v>27.6</v>
      </c>
      <c r="H281" s="4">
        <v>25.7</v>
      </c>
      <c r="I281" s="4">
        <v>52.3</v>
      </c>
      <c r="J281" s="4">
        <v>38.200000000000003</v>
      </c>
      <c r="K281" s="71"/>
      <c r="L281" s="71"/>
      <c r="M281" s="71"/>
      <c r="N281" s="71"/>
      <c r="O281" s="71"/>
      <c r="P281" s="71"/>
      <c r="Q281" s="4">
        <f t="shared" si="88"/>
        <v>181</v>
      </c>
      <c r="R281" s="4">
        <v>207.8</v>
      </c>
      <c r="S281" s="5">
        <f t="shared" si="87"/>
        <v>87.102983638113557</v>
      </c>
    </row>
    <row r="282" spans="1:19" x14ac:dyDescent="0.15">
      <c r="A282" s="69"/>
      <c r="B282" s="48"/>
      <c r="C282" s="204"/>
      <c r="D282" s="60" t="s">
        <v>35</v>
      </c>
      <c r="E282" s="4">
        <f t="shared" ref="E282:Q282" si="104">+E280-E281</f>
        <v>22.9</v>
      </c>
      <c r="F282" s="4">
        <f t="shared" si="104"/>
        <v>51.2</v>
      </c>
      <c r="G282" s="4">
        <f t="shared" si="104"/>
        <v>39.9</v>
      </c>
      <c r="H282" s="4">
        <f t="shared" si="104"/>
        <v>70.599999999999994</v>
      </c>
      <c r="I282" s="4">
        <f t="shared" si="104"/>
        <v>142.5</v>
      </c>
      <c r="J282" s="4">
        <f t="shared" si="104"/>
        <v>50.399999999999991</v>
      </c>
      <c r="K282" s="71">
        <f t="shared" si="104"/>
        <v>0</v>
      </c>
      <c r="L282" s="71">
        <f t="shared" si="104"/>
        <v>0</v>
      </c>
      <c r="M282" s="71">
        <f t="shared" si="104"/>
        <v>0</v>
      </c>
      <c r="N282" s="71">
        <f t="shared" si="104"/>
        <v>0</v>
      </c>
      <c r="O282" s="71">
        <f t="shared" si="104"/>
        <v>0</v>
      </c>
      <c r="P282" s="71">
        <f t="shared" si="104"/>
        <v>0</v>
      </c>
      <c r="Q282" s="4">
        <f t="shared" si="104"/>
        <v>377.5</v>
      </c>
      <c r="R282" s="4">
        <v>349.6</v>
      </c>
      <c r="S282" s="5">
        <f t="shared" si="87"/>
        <v>107.98054919908466</v>
      </c>
    </row>
    <row r="283" spans="1:19" x14ac:dyDescent="0.15">
      <c r="A283" s="69"/>
      <c r="B283" s="48"/>
      <c r="C283" s="204"/>
      <c r="D283" s="60" t="s">
        <v>36</v>
      </c>
      <c r="E283" s="4">
        <f t="shared" ref="E283:Q283" si="105">+E280-E284</f>
        <v>27.5</v>
      </c>
      <c r="F283" s="4">
        <f t="shared" si="105"/>
        <v>58.500000000000007</v>
      </c>
      <c r="G283" s="4">
        <f t="shared" si="105"/>
        <v>49.1</v>
      </c>
      <c r="H283" s="4">
        <f t="shared" si="105"/>
        <v>77.599999999999994</v>
      </c>
      <c r="I283" s="4">
        <f t="shared" si="105"/>
        <v>165.8</v>
      </c>
      <c r="J283" s="4">
        <f t="shared" si="105"/>
        <v>71.099999999999994</v>
      </c>
      <c r="K283" s="71">
        <f t="shared" si="105"/>
        <v>0</v>
      </c>
      <c r="L283" s="71">
        <f t="shared" si="105"/>
        <v>0</v>
      </c>
      <c r="M283" s="71">
        <f t="shared" si="105"/>
        <v>0</v>
      </c>
      <c r="N283" s="71">
        <f t="shared" si="105"/>
        <v>0</v>
      </c>
      <c r="O283" s="71">
        <f t="shared" si="105"/>
        <v>0</v>
      </c>
      <c r="P283" s="71">
        <f t="shared" si="105"/>
        <v>0</v>
      </c>
      <c r="Q283" s="4">
        <f t="shared" si="105"/>
        <v>449.6</v>
      </c>
      <c r="R283" s="4">
        <v>425.1</v>
      </c>
      <c r="S283" s="5">
        <f t="shared" si="87"/>
        <v>105.76334980004705</v>
      </c>
    </row>
    <row r="284" spans="1:19" x14ac:dyDescent="0.15">
      <c r="A284" s="69"/>
      <c r="B284" s="48"/>
      <c r="C284" s="204"/>
      <c r="D284" s="60" t="s">
        <v>37</v>
      </c>
      <c r="E284" s="4">
        <v>8.4</v>
      </c>
      <c r="F284" s="4">
        <v>16.899999999999999</v>
      </c>
      <c r="G284" s="4">
        <v>18.399999999999999</v>
      </c>
      <c r="H284" s="4">
        <v>18.7</v>
      </c>
      <c r="I284" s="4">
        <v>29</v>
      </c>
      <c r="J284" s="4">
        <v>17.5</v>
      </c>
      <c r="K284" s="71"/>
      <c r="L284" s="71"/>
      <c r="M284" s="71"/>
      <c r="N284" s="71"/>
      <c r="O284" s="71"/>
      <c r="P284" s="71"/>
      <c r="Q284" s="4">
        <f t="shared" si="88"/>
        <v>108.89999999999999</v>
      </c>
      <c r="R284" s="4">
        <v>132.29999999999998</v>
      </c>
      <c r="S284" s="5">
        <f t="shared" si="87"/>
        <v>82.312925170068027</v>
      </c>
    </row>
    <row r="285" spans="1:19" ht="14.25" thickBot="1" x14ac:dyDescent="0.2">
      <c r="A285" s="69"/>
      <c r="B285" s="74"/>
      <c r="C285" s="205"/>
      <c r="D285" s="63" t="s">
        <v>38</v>
      </c>
      <c r="E285" s="7">
        <v>8.5</v>
      </c>
      <c r="F285" s="7">
        <v>18.7</v>
      </c>
      <c r="G285" s="7">
        <v>21.2</v>
      </c>
      <c r="H285" s="7">
        <v>28.6</v>
      </c>
      <c r="I285" s="7">
        <v>49.3</v>
      </c>
      <c r="J285" s="7">
        <v>22</v>
      </c>
      <c r="K285" s="72"/>
      <c r="L285" s="72"/>
      <c r="M285" s="72"/>
      <c r="N285" s="72"/>
      <c r="O285" s="72"/>
      <c r="P285" s="72"/>
      <c r="Q285" s="7">
        <f t="shared" si="88"/>
        <v>148.30000000000001</v>
      </c>
      <c r="R285" s="7">
        <v>158.1</v>
      </c>
      <c r="S285" s="8">
        <f t="shared" si="87"/>
        <v>93.801391524351686</v>
      </c>
    </row>
    <row r="286" spans="1:19" ht="18.75" x14ac:dyDescent="0.2">
      <c r="A286" s="44" t="str">
        <f>$A$1</f>
        <v>１　平成29年度上期　市町村別・月別観光入込客数</v>
      </c>
      <c r="K286" s="75"/>
      <c r="L286" s="75"/>
      <c r="M286" s="75"/>
      <c r="N286" s="75"/>
      <c r="O286" s="75"/>
      <c r="P286" s="75"/>
      <c r="Q286" s="187"/>
    </row>
    <row r="287" spans="1:19" ht="14.25" thickBot="1" x14ac:dyDescent="0.2">
      <c r="K287" s="75"/>
      <c r="L287" s="75"/>
      <c r="M287" s="75"/>
      <c r="N287" s="75"/>
      <c r="O287" s="75"/>
      <c r="P287" s="75"/>
      <c r="Q287" s="187"/>
      <c r="S287" s="49" t="s">
        <v>232</v>
      </c>
    </row>
    <row r="288" spans="1:19" ht="14.25" thickBot="1" x14ac:dyDescent="0.2">
      <c r="A288" s="50" t="s">
        <v>20</v>
      </c>
      <c r="B288" s="50" t="s">
        <v>266</v>
      </c>
      <c r="C288" s="50" t="s">
        <v>21</v>
      </c>
      <c r="D288" s="51" t="s">
        <v>22</v>
      </c>
      <c r="E288" s="52" t="s">
        <v>23</v>
      </c>
      <c r="F288" s="52" t="s">
        <v>24</v>
      </c>
      <c r="G288" s="52" t="s">
        <v>25</v>
      </c>
      <c r="H288" s="52" t="s">
        <v>26</v>
      </c>
      <c r="I288" s="52" t="s">
        <v>27</v>
      </c>
      <c r="J288" s="52" t="s">
        <v>28</v>
      </c>
      <c r="K288" s="73" t="s">
        <v>29</v>
      </c>
      <c r="L288" s="73" t="s">
        <v>30</v>
      </c>
      <c r="M288" s="73" t="s">
        <v>31</v>
      </c>
      <c r="N288" s="73" t="s">
        <v>11</v>
      </c>
      <c r="O288" s="73" t="s">
        <v>12</v>
      </c>
      <c r="P288" s="73" t="s">
        <v>13</v>
      </c>
      <c r="Q288" s="188" t="s">
        <v>267</v>
      </c>
      <c r="R288" s="53" t="str">
        <f>$R$3</f>
        <v>28年度上期</v>
      </c>
      <c r="S288" s="54" t="s">
        <v>32</v>
      </c>
    </row>
    <row r="289" spans="1:19" ht="13.5" customHeight="1" x14ac:dyDescent="0.15">
      <c r="A289" s="78"/>
      <c r="B289" s="48"/>
      <c r="C289" s="203" t="s">
        <v>68</v>
      </c>
      <c r="D289" s="55" t="s">
        <v>33</v>
      </c>
      <c r="E289" s="2">
        <v>159.5</v>
      </c>
      <c r="F289" s="2">
        <v>488.2</v>
      </c>
      <c r="G289" s="2">
        <v>314.89999999999998</v>
      </c>
      <c r="H289" s="2">
        <v>260.10000000000002</v>
      </c>
      <c r="I289" s="2">
        <v>490</v>
      </c>
      <c r="J289" s="2">
        <v>239.1</v>
      </c>
      <c r="K289" s="70"/>
      <c r="L289" s="70"/>
      <c r="M289" s="70"/>
      <c r="N289" s="70"/>
      <c r="O289" s="70"/>
      <c r="P289" s="70"/>
      <c r="Q289" s="2">
        <f t="shared" ref="Q289:Q342" si="106">SUM(E289:P289)</f>
        <v>1951.8</v>
      </c>
      <c r="R289" s="2">
        <v>1930.3999999999999</v>
      </c>
      <c r="S289" s="3">
        <f t="shared" ref="S289:S342" si="107">IF(Q289=0,"－",Q289/R289*100)</f>
        <v>101.10857853294655</v>
      </c>
    </row>
    <row r="290" spans="1:19" x14ac:dyDescent="0.15">
      <c r="A290" s="69"/>
      <c r="B290" s="48"/>
      <c r="C290" s="204"/>
      <c r="D290" s="60" t="s">
        <v>34</v>
      </c>
      <c r="E290" s="4">
        <v>15.6</v>
      </c>
      <c r="F290" s="4">
        <v>47.7</v>
      </c>
      <c r="G290" s="4">
        <v>30.8</v>
      </c>
      <c r="H290" s="4">
        <v>25.4</v>
      </c>
      <c r="I290" s="4">
        <v>47.9</v>
      </c>
      <c r="J290" s="4">
        <v>23.4</v>
      </c>
      <c r="K290" s="71"/>
      <c r="L290" s="71"/>
      <c r="M290" s="71"/>
      <c r="N290" s="71"/>
      <c r="O290" s="71"/>
      <c r="P290" s="71"/>
      <c r="Q290" s="4">
        <f t="shared" si="106"/>
        <v>190.8</v>
      </c>
      <c r="R290" s="4">
        <v>197.2</v>
      </c>
      <c r="S290" s="5">
        <f t="shared" si="107"/>
        <v>96.754563894523343</v>
      </c>
    </row>
    <row r="291" spans="1:19" x14ac:dyDescent="0.15">
      <c r="A291" s="69" t="s">
        <v>268</v>
      </c>
      <c r="B291" s="48" t="s">
        <v>270</v>
      </c>
      <c r="C291" s="204"/>
      <c r="D291" s="60" t="s">
        <v>35</v>
      </c>
      <c r="E291" s="4">
        <f t="shared" ref="E291:Q291" si="108">+E289-E290</f>
        <v>143.9</v>
      </c>
      <c r="F291" s="4">
        <f t="shared" si="108"/>
        <v>440.5</v>
      </c>
      <c r="G291" s="4">
        <f t="shared" si="108"/>
        <v>284.09999999999997</v>
      </c>
      <c r="H291" s="4">
        <f t="shared" si="108"/>
        <v>234.70000000000002</v>
      </c>
      <c r="I291" s="4">
        <f t="shared" si="108"/>
        <v>442.1</v>
      </c>
      <c r="J291" s="4">
        <f t="shared" si="108"/>
        <v>215.7</v>
      </c>
      <c r="K291" s="71">
        <f t="shared" si="108"/>
        <v>0</v>
      </c>
      <c r="L291" s="71">
        <f t="shared" si="108"/>
        <v>0</v>
      </c>
      <c r="M291" s="71">
        <f t="shared" si="108"/>
        <v>0</v>
      </c>
      <c r="N291" s="71">
        <f t="shared" si="108"/>
        <v>0</v>
      </c>
      <c r="O291" s="71">
        <f t="shared" si="108"/>
        <v>0</v>
      </c>
      <c r="P291" s="71">
        <f t="shared" si="108"/>
        <v>0</v>
      </c>
      <c r="Q291" s="4">
        <f t="shared" si="108"/>
        <v>1761</v>
      </c>
      <c r="R291" s="4">
        <v>1733.1999999999998</v>
      </c>
      <c r="S291" s="5">
        <f t="shared" si="107"/>
        <v>101.60396953611817</v>
      </c>
    </row>
    <row r="292" spans="1:19" x14ac:dyDescent="0.15">
      <c r="A292" s="69"/>
      <c r="B292" s="48"/>
      <c r="C292" s="204"/>
      <c r="D292" s="60" t="s">
        <v>36</v>
      </c>
      <c r="E292" s="4">
        <f t="shared" ref="E292:Q292" si="109">+E289-E293</f>
        <v>159.5</v>
      </c>
      <c r="F292" s="4">
        <f t="shared" si="109"/>
        <v>488.2</v>
      </c>
      <c r="G292" s="4">
        <f t="shared" si="109"/>
        <v>314.89999999999998</v>
      </c>
      <c r="H292" s="4">
        <f t="shared" si="109"/>
        <v>260.10000000000002</v>
      </c>
      <c r="I292" s="4">
        <f t="shared" si="109"/>
        <v>490</v>
      </c>
      <c r="J292" s="4">
        <f t="shared" si="109"/>
        <v>239.1</v>
      </c>
      <c r="K292" s="71">
        <f t="shared" si="109"/>
        <v>0</v>
      </c>
      <c r="L292" s="71">
        <f t="shared" si="109"/>
        <v>0</v>
      </c>
      <c r="M292" s="71">
        <f t="shared" si="109"/>
        <v>0</v>
      </c>
      <c r="N292" s="71">
        <f t="shared" si="109"/>
        <v>0</v>
      </c>
      <c r="O292" s="71">
        <f t="shared" si="109"/>
        <v>0</v>
      </c>
      <c r="P292" s="71">
        <f t="shared" si="109"/>
        <v>0</v>
      </c>
      <c r="Q292" s="4">
        <f t="shared" si="109"/>
        <v>1951.8</v>
      </c>
      <c r="R292" s="4">
        <v>1930.3999999999999</v>
      </c>
      <c r="S292" s="5">
        <f t="shared" si="107"/>
        <v>101.10857853294655</v>
      </c>
    </row>
    <row r="293" spans="1:19" x14ac:dyDescent="0.15">
      <c r="A293" s="69"/>
      <c r="B293" s="48"/>
      <c r="C293" s="204"/>
      <c r="D293" s="60" t="s">
        <v>37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71"/>
      <c r="L293" s="71"/>
      <c r="M293" s="71"/>
      <c r="N293" s="71"/>
      <c r="O293" s="71"/>
      <c r="P293" s="71"/>
      <c r="Q293" s="4">
        <f t="shared" si="106"/>
        <v>0</v>
      </c>
      <c r="R293" s="4">
        <v>0</v>
      </c>
      <c r="S293" s="5" t="str">
        <f t="shared" si="107"/>
        <v>－</v>
      </c>
    </row>
    <row r="294" spans="1:19" ht="14.25" thickBot="1" x14ac:dyDescent="0.2">
      <c r="A294" s="69"/>
      <c r="B294" s="48"/>
      <c r="C294" s="205"/>
      <c r="D294" s="63" t="s">
        <v>38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2"/>
      <c r="L294" s="72"/>
      <c r="M294" s="72"/>
      <c r="N294" s="72"/>
      <c r="O294" s="72"/>
      <c r="P294" s="72"/>
      <c r="Q294" s="7">
        <f t="shared" si="106"/>
        <v>0</v>
      </c>
      <c r="R294" s="7">
        <v>0</v>
      </c>
      <c r="S294" s="8" t="str">
        <f t="shared" si="107"/>
        <v>－</v>
      </c>
    </row>
    <row r="295" spans="1:19" ht="13.5" customHeight="1" x14ac:dyDescent="0.15">
      <c r="A295" s="69"/>
      <c r="B295" s="48"/>
      <c r="C295" s="203" t="s">
        <v>69</v>
      </c>
      <c r="D295" s="55" t="s">
        <v>33</v>
      </c>
      <c r="E295" s="2">
        <v>70.8</v>
      </c>
      <c r="F295" s="2">
        <v>87.6</v>
      </c>
      <c r="G295" s="2">
        <v>61.1</v>
      </c>
      <c r="H295" s="2">
        <v>100.6</v>
      </c>
      <c r="I295" s="2">
        <v>95.1</v>
      </c>
      <c r="J295" s="2">
        <v>86.4</v>
      </c>
      <c r="K295" s="70"/>
      <c r="L295" s="70"/>
      <c r="M295" s="70"/>
      <c r="N295" s="70"/>
      <c r="O295" s="70"/>
      <c r="P295" s="70"/>
      <c r="Q295" s="2">
        <f t="shared" si="106"/>
        <v>501.59999999999991</v>
      </c>
      <c r="R295" s="2">
        <v>552.5</v>
      </c>
      <c r="S295" s="3">
        <f t="shared" si="107"/>
        <v>90.787330316742072</v>
      </c>
    </row>
    <row r="296" spans="1:19" x14ac:dyDescent="0.15">
      <c r="A296" s="69"/>
      <c r="B296" s="48"/>
      <c r="C296" s="204"/>
      <c r="D296" s="60" t="s">
        <v>34</v>
      </c>
      <c r="E296" s="4">
        <v>30.2</v>
      </c>
      <c r="F296" s="4">
        <v>27</v>
      </c>
      <c r="G296" s="4">
        <v>20.100000000000001</v>
      </c>
      <c r="H296" s="4">
        <v>33.5</v>
      </c>
      <c r="I296" s="4">
        <v>28.2</v>
      </c>
      <c r="J296" s="4">
        <v>29.5</v>
      </c>
      <c r="K296" s="71"/>
      <c r="L296" s="71"/>
      <c r="M296" s="71"/>
      <c r="N296" s="71"/>
      <c r="O296" s="71"/>
      <c r="P296" s="71"/>
      <c r="Q296" s="4">
        <f t="shared" si="106"/>
        <v>168.5</v>
      </c>
      <c r="R296" s="4">
        <v>159.30000000000001</v>
      </c>
      <c r="S296" s="5">
        <f t="shared" si="107"/>
        <v>105.77526679221594</v>
      </c>
    </row>
    <row r="297" spans="1:19" x14ac:dyDescent="0.15">
      <c r="A297" s="69"/>
      <c r="B297" s="48"/>
      <c r="C297" s="204"/>
      <c r="D297" s="60" t="s">
        <v>35</v>
      </c>
      <c r="E297" s="4">
        <f t="shared" ref="E297:Q297" si="110">+E295-E296</f>
        <v>40.599999999999994</v>
      </c>
      <c r="F297" s="4">
        <f t="shared" si="110"/>
        <v>60.599999999999994</v>
      </c>
      <c r="G297" s="4">
        <f t="shared" si="110"/>
        <v>41</v>
      </c>
      <c r="H297" s="4">
        <f t="shared" si="110"/>
        <v>67.099999999999994</v>
      </c>
      <c r="I297" s="4">
        <f t="shared" si="110"/>
        <v>66.899999999999991</v>
      </c>
      <c r="J297" s="4">
        <f t="shared" si="110"/>
        <v>56.900000000000006</v>
      </c>
      <c r="K297" s="71">
        <f t="shared" si="110"/>
        <v>0</v>
      </c>
      <c r="L297" s="71">
        <f t="shared" si="110"/>
        <v>0</v>
      </c>
      <c r="M297" s="71">
        <f t="shared" si="110"/>
        <v>0</v>
      </c>
      <c r="N297" s="71">
        <f t="shared" si="110"/>
        <v>0</v>
      </c>
      <c r="O297" s="71">
        <f t="shared" si="110"/>
        <v>0</v>
      </c>
      <c r="P297" s="71">
        <f t="shared" si="110"/>
        <v>0</v>
      </c>
      <c r="Q297" s="4">
        <f t="shared" si="110"/>
        <v>333.09999999999991</v>
      </c>
      <c r="R297" s="4">
        <v>393.2</v>
      </c>
      <c r="S297" s="5">
        <f t="shared" si="107"/>
        <v>84.715157680569661</v>
      </c>
    </row>
    <row r="298" spans="1:19" x14ac:dyDescent="0.15">
      <c r="A298" s="69"/>
      <c r="B298" s="48"/>
      <c r="C298" s="204"/>
      <c r="D298" s="60" t="s">
        <v>36</v>
      </c>
      <c r="E298" s="4">
        <f t="shared" ref="E298:Q298" si="111">+E295-E299</f>
        <v>70.599999999999994</v>
      </c>
      <c r="F298" s="4">
        <f t="shared" si="111"/>
        <v>86.699999999999989</v>
      </c>
      <c r="G298" s="4">
        <f t="shared" si="111"/>
        <v>60.2</v>
      </c>
      <c r="H298" s="4">
        <f t="shared" si="111"/>
        <v>98</v>
      </c>
      <c r="I298" s="4">
        <f t="shared" si="111"/>
        <v>91.399999999999991</v>
      </c>
      <c r="J298" s="4">
        <f t="shared" si="111"/>
        <v>85.100000000000009</v>
      </c>
      <c r="K298" s="71">
        <f t="shared" si="111"/>
        <v>0</v>
      </c>
      <c r="L298" s="71">
        <f t="shared" si="111"/>
        <v>0</v>
      </c>
      <c r="M298" s="71">
        <f t="shared" si="111"/>
        <v>0</v>
      </c>
      <c r="N298" s="71">
        <f t="shared" si="111"/>
        <v>0</v>
      </c>
      <c r="O298" s="71">
        <f t="shared" si="111"/>
        <v>0</v>
      </c>
      <c r="P298" s="71">
        <f t="shared" si="111"/>
        <v>0</v>
      </c>
      <c r="Q298" s="4">
        <f t="shared" si="111"/>
        <v>491.99999999999989</v>
      </c>
      <c r="R298" s="4">
        <v>544.4</v>
      </c>
      <c r="S298" s="5">
        <f t="shared" si="107"/>
        <v>90.374724467303437</v>
      </c>
    </row>
    <row r="299" spans="1:19" x14ac:dyDescent="0.15">
      <c r="A299" s="69"/>
      <c r="B299" s="48"/>
      <c r="C299" s="204"/>
      <c r="D299" s="60" t="s">
        <v>37</v>
      </c>
      <c r="E299" s="4">
        <v>0.2</v>
      </c>
      <c r="F299" s="4">
        <v>0.9</v>
      </c>
      <c r="G299" s="4">
        <v>0.9</v>
      </c>
      <c r="H299" s="4">
        <v>2.6</v>
      </c>
      <c r="I299" s="4">
        <v>3.7</v>
      </c>
      <c r="J299" s="4">
        <v>1.3</v>
      </c>
      <c r="K299" s="71"/>
      <c r="L299" s="71"/>
      <c r="M299" s="71"/>
      <c r="N299" s="71"/>
      <c r="O299" s="71"/>
      <c r="P299" s="71"/>
      <c r="Q299" s="4">
        <f t="shared" si="106"/>
        <v>9.6000000000000014</v>
      </c>
      <c r="R299" s="4">
        <v>8.1</v>
      </c>
      <c r="S299" s="5">
        <f t="shared" si="107"/>
        <v>118.51851851851853</v>
      </c>
    </row>
    <row r="300" spans="1:19" ht="14.25" thickBot="1" x14ac:dyDescent="0.2">
      <c r="A300" s="69"/>
      <c r="B300" s="48"/>
      <c r="C300" s="205"/>
      <c r="D300" s="63" t="s">
        <v>38</v>
      </c>
      <c r="E300" s="7">
        <v>0.2</v>
      </c>
      <c r="F300" s="7">
        <v>0.9</v>
      </c>
      <c r="G300" s="7">
        <v>0.9</v>
      </c>
      <c r="H300" s="7">
        <v>2.6</v>
      </c>
      <c r="I300" s="7">
        <v>3.7</v>
      </c>
      <c r="J300" s="7">
        <v>1.3</v>
      </c>
      <c r="K300" s="72"/>
      <c r="L300" s="72"/>
      <c r="M300" s="72"/>
      <c r="N300" s="72"/>
      <c r="O300" s="72"/>
      <c r="P300" s="72"/>
      <c r="Q300" s="7">
        <f t="shared" si="106"/>
        <v>9.6000000000000014</v>
      </c>
      <c r="R300" s="7">
        <v>8.1</v>
      </c>
      <c r="S300" s="8">
        <f t="shared" si="107"/>
        <v>118.51851851851853</v>
      </c>
    </row>
    <row r="301" spans="1:19" ht="13.5" customHeight="1" x14ac:dyDescent="0.15">
      <c r="A301" s="69"/>
      <c r="B301" s="48"/>
      <c r="C301" s="203" t="s">
        <v>70</v>
      </c>
      <c r="D301" s="55" t="s">
        <v>33</v>
      </c>
      <c r="E301" s="2">
        <v>108.7</v>
      </c>
      <c r="F301" s="2">
        <v>37.4</v>
      </c>
      <c r="G301" s="2">
        <v>102.8</v>
      </c>
      <c r="H301" s="2">
        <v>162.5</v>
      </c>
      <c r="I301" s="2">
        <v>164.6</v>
      </c>
      <c r="J301" s="2">
        <v>118</v>
      </c>
      <c r="K301" s="70"/>
      <c r="L301" s="70"/>
      <c r="M301" s="70"/>
      <c r="N301" s="70"/>
      <c r="O301" s="70"/>
      <c r="P301" s="70"/>
      <c r="Q301" s="2">
        <f t="shared" si="106"/>
        <v>694</v>
      </c>
      <c r="R301" s="2">
        <v>671.90000000000009</v>
      </c>
      <c r="S301" s="3">
        <f t="shared" si="107"/>
        <v>103.2891799374907</v>
      </c>
    </row>
    <row r="302" spans="1:19" x14ac:dyDescent="0.15">
      <c r="A302" s="69"/>
      <c r="B302" s="48"/>
      <c r="C302" s="204"/>
      <c r="D302" s="60" t="s">
        <v>34</v>
      </c>
      <c r="E302" s="4">
        <v>34</v>
      </c>
      <c r="F302" s="4">
        <v>4.5999999999999996</v>
      </c>
      <c r="G302" s="4">
        <v>23.2</v>
      </c>
      <c r="H302" s="4">
        <v>47.5</v>
      </c>
      <c r="I302" s="4">
        <v>48.9</v>
      </c>
      <c r="J302" s="4">
        <v>28.6</v>
      </c>
      <c r="K302" s="71"/>
      <c r="L302" s="71"/>
      <c r="M302" s="71"/>
      <c r="N302" s="71"/>
      <c r="O302" s="71"/>
      <c r="P302" s="71"/>
      <c r="Q302" s="4">
        <f t="shared" si="106"/>
        <v>186.79999999999998</v>
      </c>
      <c r="R302" s="4">
        <v>185.9</v>
      </c>
      <c r="S302" s="5">
        <f t="shared" si="107"/>
        <v>100.48413125336202</v>
      </c>
    </row>
    <row r="303" spans="1:19" x14ac:dyDescent="0.15">
      <c r="A303" s="69"/>
      <c r="B303" s="48"/>
      <c r="C303" s="204"/>
      <c r="D303" s="60" t="s">
        <v>35</v>
      </c>
      <c r="E303" s="4">
        <f t="shared" ref="E303:Q303" si="112">+E301-E302</f>
        <v>74.7</v>
      </c>
      <c r="F303" s="4">
        <f t="shared" si="112"/>
        <v>32.799999999999997</v>
      </c>
      <c r="G303" s="4">
        <f t="shared" si="112"/>
        <v>79.599999999999994</v>
      </c>
      <c r="H303" s="4">
        <f>+H301-H302</f>
        <v>115</v>
      </c>
      <c r="I303" s="4">
        <f t="shared" si="112"/>
        <v>115.69999999999999</v>
      </c>
      <c r="J303" s="4">
        <f t="shared" si="112"/>
        <v>89.4</v>
      </c>
      <c r="K303" s="71">
        <f t="shared" si="112"/>
        <v>0</v>
      </c>
      <c r="L303" s="71">
        <f t="shared" si="112"/>
        <v>0</v>
      </c>
      <c r="M303" s="71">
        <f t="shared" si="112"/>
        <v>0</v>
      </c>
      <c r="N303" s="71">
        <f t="shared" si="112"/>
        <v>0</v>
      </c>
      <c r="O303" s="71">
        <f t="shared" si="112"/>
        <v>0</v>
      </c>
      <c r="P303" s="71">
        <f t="shared" si="112"/>
        <v>0</v>
      </c>
      <c r="Q303" s="4">
        <f t="shared" si="112"/>
        <v>507.20000000000005</v>
      </c>
      <c r="R303" s="4">
        <v>485.99999999999994</v>
      </c>
      <c r="S303" s="5">
        <f t="shared" si="107"/>
        <v>104.3621399176955</v>
      </c>
    </row>
    <row r="304" spans="1:19" x14ac:dyDescent="0.15">
      <c r="A304" s="69"/>
      <c r="B304" s="48"/>
      <c r="C304" s="204"/>
      <c r="D304" s="60" t="s">
        <v>36</v>
      </c>
      <c r="E304" s="4">
        <f t="shared" ref="E304:Q304" si="113">+E301-E305</f>
        <v>74.7</v>
      </c>
      <c r="F304" s="4">
        <f t="shared" si="113"/>
        <v>25.4</v>
      </c>
      <c r="G304" s="4">
        <f t="shared" si="113"/>
        <v>67</v>
      </c>
      <c r="H304" s="4">
        <f t="shared" si="113"/>
        <v>101.3</v>
      </c>
      <c r="I304" s="4">
        <f t="shared" si="113"/>
        <v>91.3</v>
      </c>
      <c r="J304" s="4">
        <f t="shared" si="113"/>
        <v>77.5</v>
      </c>
      <c r="K304" s="71">
        <f t="shared" si="113"/>
        <v>0</v>
      </c>
      <c r="L304" s="71">
        <f t="shared" si="113"/>
        <v>0</v>
      </c>
      <c r="M304" s="71">
        <f t="shared" si="113"/>
        <v>0</v>
      </c>
      <c r="N304" s="71">
        <f t="shared" si="113"/>
        <v>0</v>
      </c>
      <c r="O304" s="71">
        <f t="shared" si="113"/>
        <v>0</v>
      </c>
      <c r="P304" s="71">
        <f t="shared" si="113"/>
        <v>0</v>
      </c>
      <c r="Q304" s="4">
        <f t="shared" si="113"/>
        <v>437.2</v>
      </c>
      <c r="R304" s="4">
        <v>360.9</v>
      </c>
      <c r="S304" s="5">
        <f t="shared" si="107"/>
        <v>121.14159046827378</v>
      </c>
    </row>
    <row r="305" spans="1:19" x14ac:dyDescent="0.15">
      <c r="A305" s="69"/>
      <c r="B305" s="48"/>
      <c r="C305" s="204"/>
      <c r="D305" s="60" t="s">
        <v>37</v>
      </c>
      <c r="E305" s="4">
        <v>34</v>
      </c>
      <c r="F305" s="4">
        <v>12</v>
      </c>
      <c r="G305" s="4">
        <v>35.799999999999997</v>
      </c>
      <c r="H305" s="4">
        <v>61.2</v>
      </c>
      <c r="I305" s="4">
        <v>73.3</v>
      </c>
      <c r="J305" s="4">
        <v>40.5</v>
      </c>
      <c r="K305" s="71"/>
      <c r="L305" s="71"/>
      <c r="M305" s="71"/>
      <c r="N305" s="71"/>
      <c r="O305" s="71"/>
      <c r="P305" s="71"/>
      <c r="Q305" s="4">
        <f t="shared" si="106"/>
        <v>256.8</v>
      </c>
      <c r="R305" s="4">
        <v>311</v>
      </c>
      <c r="S305" s="5">
        <f t="shared" si="107"/>
        <v>82.572347266881025</v>
      </c>
    </row>
    <row r="306" spans="1:19" ht="14.25" thickBot="1" x14ac:dyDescent="0.2">
      <c r="A306" s="69"/>
      <c r="B306" s="48"/>
      <c r="C306" s="205"/>
      <c r="D306" s="63" t="s">
        <v>38</v>
      </c>
      <c r="E306" s="7">
        <v>77.5</v>
      </c>
      <c r="F306" s="7">
        <v>17</v>
      </c>
      <c r="G306" s="7">
        <v>63.3</v>
      </c>
      <c r="H306" s="7">
        <v>144</v>
      </c>
      <c r="I306" s="7">
        <v>136.9</v>
      </c>
      <c r="J306" s="7">
        <v>67.5</v>
      </c>
      <c r="K306" s="72"/>
      <c r="L306" s="72"/>
      <c r="M306" s="72"/>
      <c r="N306" s="72"/>
      <c r="O306" s="72"/>
      <c r="P306" s="72"/>
      <c r="Q306" s="7">
        <f t="shared" si="106"/>
        <v>506.20000000000005</v>
      </c>
      <c r="R306" s="7">
        <v>536.09999999999991</v>
      </c>
      <c r="S306" s="8">
        <f t="shared" si="107"/>
        <v>94.422682335385204</v>
      </c>
    </row>
    <row r="307" spans="1:19" ht="13.5" customHeight="1" x14ac:dyDescent="0.15">
      <c r="A307" s="69"/>
      <c r="B307" s="48"/>
      <c r="C307" s="203" t="s">
        <v>71</v>
      </c>
      <c r="D307" s="55" t="s">
        <v>33</v>
      </c>
      <c r="E307" s="2">
        <v>0.9</v>
      </c>
      <c r="F307" s="2">
        <v>1.4</v>
      </c>
      <c r="G307" s="2">
        <v>26.6</v>
      </c>
      <c r="H307" s="2">
        <v>26</v>
      </c>
      <c r="I307" s="2">
        <v>58.4</v>
      </c>
      <c r="J307" s="2">
        <v>33.6</v>
      </c>
      <c r="K307" s="70"/>
      <c r="L307" s="70"/>
      <c r="M307" s="70"/>
      <c r="N307" s="70"/>
      <c r="O307" s="70"/>
      <c r="P307" s="70"/>
      <c r="Q307" s="2">
        <f t="shared" si="106"/>
        <v>146.9</v>
      </c>
      <c r="R307" s="2">
        <v>141.69999999999999</v>
      </c>
      <c r="S307" s="3">
        <f t="shared" si="107"/>
        <v>103.66972477064222</v>
      </c>
    </row>
    <row r="308" spans="1:19" x14ac:dyDescent="0.15">
      <c r="A308" s="69"/>
      <c r="B308" s="48"/>
      <c r="C308" s="204"/>
      <c r="D308" s="60" t="s">
        <v>34</v>
      </c>
      <c r="E308" s="4">
        <v>0.2</v>
      </c>
      <c r="F308" s="4">
        <v>0.3</v>
      </c>
      <c r="G308" s="4">
        <v>2.1</v>
      </c>
      <c r="H308" s="4">
        <v>2.1</v>
      </c>
      <c r="I308" s="4">
        <v>11</v>
      </c>
      <c r="J308" s="4">
        <v>4.3</v>
      </c>
      <c r="K308" s="71"/>
      <c r="L308" s="71"/>
      <c r="M308" s="71"/>
      <c r="N308" s="71"/>
      <c r="O308" s="71"/>
      <c r="P308" s="71"/>
      <c r="Q308" s="4">
        <f t="shared" si="106"/>
        <v>20</v>
      </c>
      <c r="R308" s="4">
        <v>19.2</v>
      </c>
      <c r="S308" s="5">
        <f t="shared" si="107"/>
        <v>104.16666666666667</v>
      </c>
    </row>
    <row r="309" spans="1:19" x14ac:dyDescent="0.15">
      <c r="A309" s="69"/>
      <c r="B309" s="48"/>
      <c r="C309" s="204"/>
      <c r="D309" s="60" t="s">
        <v>35</v>
      </c>
      <c r="E309" s="4">
        <f t="shared" ref="E309:P309" si="114">+E307-E308</f>
        <v>0.7</v>
      </c>
      <c r="F309" s="4">
        <f t="shared" si="114"/>
        <v>1.0999999999999999</v>
      </c>
      <c r="G309" s="4">
        <f t="shared" si="114"/>
        <v>24.5</v>
      </c>
      <c r="H309" s="4">
        <f t="shared" si="114"/>
        <v>23.9</v>
      </c>
      <c r="I309" s="4">
        <f t="shared" si="114"/>
        <v>47.4</v>
      </c>
      <c r="J309" s="4">
        <f t="shared" si="114"/>
        <v>29.3</v>
      </c>
      <c r="K309" s="71">
        <f t="shared" si="114"/>
        <v>0</v>
      </c>
      <c r="L309" s="71">
        <f t="shared" si="114"/>
        <v>0</v>
      </c>
      <c r="M309" s="71">
        <f t="shared" si="114"/>
        <v>0</v>
      </c>
      <c r="N309" s="71">
        <f t="shared" si="114"/>
        <v>0</v>
      </c>
      <c r="O309" s="71">
        <f t="shared" si="114"/>
        <v>0</v>
      </c>
      <c r="P309" s="71">
        <f t="shared" si="114"/>
        <v>0</v>
      </c>
      <c r="Q309" s="4">
        <f>+Q307-Q308</f>
        <v>126.9</v>
      </c>
      <c r="R309" s="4">
        <v>122.5</v>
      </c>
      <c r="S309" s="5">
        <f t="shared" si="107"/>
        <v>103.59183673469387</v>
      </c>
    </row>
    <row r="310" spans="1:19" x14ac:dyDescent="0.15">
      <c r="A310" s="69"/>
      <c r="B310" s="48"/>
      <c r="C310" s="204"/>
      <c r="D310" s="60" t="s">
        <v>36</v>
      </c>
      <c r="E310" s="4">
        <f t="shared" ref="E310:P310" si="115">+E307-E311</f>
        <v>0.7</v>
      </c>
      <c r="F310" s="4">
        <f t="shared" si="115"/>
        <v>0.49999999999999989</v>
      </c>
      <c r="G310" s="4">
        <f t="shared" si="115"/>
        <v>25.5</v>
      </c>
      <c r="H310" s="4">
        <f t="shared" si="115"/>
        <v>24.8</v>
      </c>
      <c r="I310" s="4">
        <f t="shared" si="115"/>
        <v>56.1</v>
      </c>
      <c r="J310" s="4">
        <f t="shared" si="115"/>
        <v>30.900000000000002</v>
      </c>
      <c r="K310" s="71">
        <f t="shared" si="115"/>
        <v>0</v>
      </c>
      <c r="L310" s="71">
        <f t="shared" si="115"/>
        <v>0</v>
      </c>
      <c r="M310" s="71">
        <f t="shared" si="115"/>
        <v>0</v>
      </c>
      <c r="N310" s="71">
        <f t="shared" si="115"/>
        <v>0</v>
      </c>
      <c r="O310" s="71">
        <f t="shared" si="115"/>
        <v>0</v>
      </c>
      <c r="P310" s="71">
        <f t="shared" si="115"/>
        <v>0</v>
      </c>
      <c r="Q310" s="4">
        <f>+Q307-Q311</f>
        <v>138.5</v>
      </c>
      <c r="R310" s="4">
        <v>133.5</v>
      </c>
      <c r="S310" s="5">
        <f t="shared" si="107"/>
        <v>103.74531835205994</v>
      </c>
    </row>
    <row r="311" spans="1:19" x14ac:dyDescent="0.15">
      <c r="A311" s="69"/>
      <c r="B311" s="48"/>
      <c r="C311" s="204"/>
      <c r="D311" s="60" t="s">
        <v>37</v>
      </c>
      <c r="E311" s="4">
        <v>0.2</v>
      </c>
      <c r="F311" s="4">
        <v>0.9</v>
      </c>
      <c r="G311" s="4">
        <v>1.1000000000000001</v>
      </c>
      <c r="H311" s="4">
        <v>1.2</v>
      </c>
      <c r="I311" s="4">
        <v>2.2999999999999998</v>
      </c>
      <c r="J311" s="4">
        <v>2.7</v>
      </c>
      <c r="K311" s="71"/>
      <c r="L311" s="71"/>
      <c r="M311" s="71"/>
      <c r="N311" s="71"/>
      <c r="O311" s="71"/>
      <c r="P311" s="71"/>
      <c r="Q311" s="4">
        <f t="shared" si="106"/>
        <v>8.4</v>
      </c>
      <c r="R311" s="4">
        <v>8.1999999999999993</v>
      </c>
      <c r="S311" s="5">
        <f t="shared" si="107"/>
        <v>102.4390243902439</v>
      </c>
    </row>
    <row r="312" spans="1:19" ht="14.25" thickBot="1" x14ac:dyDescent="0.2">
      <c r="A312" s="69"/>
      <c r="B312" s="48"/>
      <c r="C312" s="205"/>
      <c r="D312" s="63" t="s">
        <v>38</v>
      </c>
      <c r="E312" s="7">
        <v>0.2</v>
      </c>
      <c r="F312" s="7">
        <v>0.9</v>
      </c>
      <c r="G312" s="7">
        <v>1.1000000000000001</v>
      </c>
      <c r="H312" s="7">
        <v>1.6</v>
      </c>
      <c r="I312" s="7">
        <v>2.9</v>
      </c>
      <c r="J312" s="7">
        <v>3</v>
      </c>
      <c r="K312" s="72"/>
      <c r="L312" s="72"/>
      <c r="M312" s="72"/>
      <c r="N312" s="72"/>
      <c r="O312" s="72"/>
      <c r="P312" s="72"/>
      <c r="Q312" s="7">
        <f t="shared" si="106"/>
        <v>9.6999999999999993</v>
      </c>
      <c r="R312" s="7">
        <v>9.6</v>
      </c>
      <c r="S312" s="8">
        <f t="shared" si="107"/>
        <v>101.04166666666667</v>
      </c>
    </row>
    <row r="313" spans="1:19" ht="13.5" customHeight="1" x14ac:dyDescent="0.15">
      <c r="A313" s="69"/>
      <c r="B313" s="48"/>
      <c r="C313" s="203" t="s">
        <v>72</v>
      </c>
      <c r="D313" s="55" t="s">
        <v>33</v>
      </c>
      <c r="E313" s="2">
        <v>17.100000000000001</v>
      </c>
      <c r="F313" s="2">
        <v>30.5</v>
      </c>
      <c r="G313" s="2">
        <v>26.3</v>
      </c>
      <c r="H313" s="2">
        <v>112</v>
      </c>
      <c r="I313" s="2">
        <v>91</v>
      </c>
      <c r="J313" s="2">
        <v>30.7</v>
      </c>
      <c r="K313" s="70"/>
      <c r="L313" s="70"/>
      <c r="M313" s="70"/>
      <c r="N313" s="70"/>
      <c r="O313" s="70"/>
      <c r="P313" s="70"/>
      <c r="Q313" s="2">
        <f t="shared" si="106"/>
        <v>307.59999999999997</v>
      </c>
      <c r="R313" s="2">
        <v>320.09999999999997</v>
      </c>
      <c r="S313" s="3">
        <f t="shared" si="107"/>
        <v>96.09497032177444</v>
      </c>
    </row>
    <row r="314" spans="1:19" x14ac:dyDescent="0.15">
      <c r="A314" s="69"/>
      <c r="B314" s="48"/>
      <c r="C314" s="204"/>
      <c r="D314" s="60" t="s">
        <v>34</v>
      </c>
      <c r="E314" s="4">
        <v>2</v>
      </c>
      <c r="F314" s="4">
        <v>2.2999999999999998</v>
      </c>
      <c r="G314" s="4">
        <v>2.1</v>
      </c>
      <c r="H314" s="4">
        <v>2.8</v>
      </c>
      <c r="I314" s="4">
        <v>2.2000000000000002</v>
      </c>
      <c r="J314" s="4">
        <v>2.4</v>
      </c>
      <c r="K314" s="71"/>
      <c r="L314" s="71"/>
      <c r="M314" s="71"/>
      <c r="N314" s="71"/>
      <c r="O314" s="71"/>
      <c r="P314" s="71"/>
      <c r="Q314" s="4">
        <f t="shared" si="106"/>
        <v>13.799999999999999</v>
      </c>
      <c r="R314" s="4">
        <v>18.200000000000003</v>
      </c>
      <c r="S314" s="5">
        <f t="shared" si="107"/>
        <v>75.824175824175811</v>
      </c>
    </row>
    <row r="315" spans="1:19" x14ac:dyDescent="0.15">
      <c r="A315" s="69"/>
      <c r="B315" s="48"/>
      <c r="C315" s="204"/>
      <c r="D315" s="60" t="s">
        <v>35</v>
      </c>
      <c r="E315" s="4">
        <f t="shared" ref="E315:Q315" si="116">+E313-E314</f>
        <v>15.100000000000001</v>
      </c>
      <c r="F315" s="4">
        <f t="shared" si="116"/>
        <v>28.2</v>
      </c>
      <c r="G315" s="4">
        <f t="shared" si="116"/>
        <v>24.2</v>
      </c>
      <c r="H315" s="4">
        <f t="shared" si="116"/>
        <v>109.2</v>
      </c>
      <c r="I315" s="4">
        <f t="shared" si="116"/>
        <v>88.8</v>
      </c>
      <c r="J315" s="4">
        <f t="shared" si="116"/>
        <v>28.3</v>
      </c>
      <c r="K315" s="71">
        <f t="shared" si="116"/>
        <v>0</v>
      </c>
      <c r="L315" s="71">
        <f t="shared" si="116"/>
        <v>0</v>
      </c>
      <c r="M315" s="71">
        <f t="shared" si="116"/>
        <v>0</v>
      </c>
      <c r="N315" s="71">
        <f t="shared" si="116"/>
        <v>0</v>
      </c>
      <c r="O315" s="71">
        <f t="shared" si="116"/>
        <v>0</v>
      </c>
      <c r="P315" s="71">
        <f t="shared" si="116"/>
        <v>0</v>
      </c>
      <c r="Q315" s="4">
        <f t="shared" si="116"/>
        <v>293.79999999999995</v>
      </c>
      <c r="R315" s="4">
        <v>301.89999999999998</v>
      </c>
      <c r="S315" s="5">
        <f t="shared" si="107"/>
        <v>97.316992381583304</v>
      </c>
    </row>
    <row r="316" spans="1:19" x14ac:dyDescent="0.15">
      <c r="A316" s="69"/>
      <c r="B316" s="48"/>
      <c r="C316" s="204"/>
      <c r="D316" s="60" t="s">
        <v>36</v>
      </c>
      <c r="E316" s="4">
        <f t="shared" ref="E316:Q316" si="117">+E313-E317</f>
        <v>11.000000000000002</v>
      </c>
      <c r="F316" s="4">
        <f t="shared" si="117"/>
        <v>23.1</v>
      </c>
      <c r="G316" s="4">
        <f t="shared" si="117"/>
        <v>18.200000000000003</v>
      </c>
      <c r="H316" s="4">
        <f t="shared" si="117"/>
        <v>102</v>
      </c>
      <c r="I316" s="4">
        <f t="shared" si="117"/>
        <v>79.2</v>
      </c>
      <c r="J316" s="4">
        <f t="shared" si="117"/>
        <v>21.799999999999997</v>
      </c>
      <c r="K316" s="71">
        <f t="shared" si="117"/>
        <v>0</v>
      </c>
      <c r="L316" s="71">
        <f t="shared" si="117"/>
        <v>0</v>
      </c>
      <c r="M316" s="71">
        <f t="shared" si="117"/>
        <v>0</v>
      </c>
      <c r="N316" s="71">
        <f t="shared" si="117"/>
        <v>0</v>
      </c>
      <c r="O316" s="71">
        <f t="shared" si="117"/>
        <v>0</v>
      </c>
      <c r="P316" s="71">
        <f t="shared" si="117"/>
        <v>0</v>
      </c>
      <c r="Q316" s="4">
        <f t="shared" si="117"/>
        <v>255.29999999999995</v>
      </c>
      <c r="R316" s="4">
        <v>261.39999999999998</v>
      </c>
      <c r="S316" s="5">
        <f t="shared" si="107"/>
        <v>97.666411629686294</v>
      </c>
    </row>
    <row r="317" spans="1:19" x14ac:dyDescent="0.15">
      <c r="A317" s="69"/>
      <c r="B317" s="48"/>
      <c r="C317" s="204"/>
      <c r="D317" s="60" t="s">
        <v>37</v>
      </c>
      <c r="E317" s="4">
        <v>6.1</v>
      </c>
      <c r="F317" s="4">
        <v>7.4</v>
      </c>
      <c r="G317" s="4">
        <v>8.1</v>
      </c>
      <c r="H317" s="4">
        <v>10</v>
      </c>
      <c r="I317" s="4">
        <v>11.8</v>
      </c>
      <c r="J317" s="4">
        <v>8.9</v>
      </c>
      <c r="K317" s="71"/>
      <c r="L317" s="71"/>
      <c r="M317" s="71"/>
      <c r="N317" s="71"/>
      <c r="O317" s="71"/>
      <c r="P317" s="71"/>
      <c r="Q317" s="4">
        <f t="shared" si="106"/>
        <v>52.300000000000004</v>
      </c>
      <c r="R317" s="4">
        <v>58.699999999999996</v>
      </c>
      <c r="S317" s="5">
        <f t="shared" si="107"/>
        <v>89.097103918228299</v>
      </c>
    </row>
    <row r="318" spans="1:19" ht="14.25" thickBot="1" x14ac:dyDescent="0.2">
      <c r="A318" s="69"/>
      <c r="B318" s="48"/>
      <c r="C318" s="205"/>
      <c r="D318" s="63" t="s">
        <v>38</v>
      </c>
      <c r="E318" s="7">
        <v>6.7</v>
      </c>
      <c r="F318" s="7">
        <v>8.1</v>
      </c>
      <c r="G318" s="7">
        <v>8.9</v>
      </c>
      <c r="H318" s="7">
        <v>11</v>
      </c>
      <c r="I318" s="7">
        <v>13</v>
      </c>
      <c r="J318" s="7">
        <v>9.8000000000000007</v>
      </c>
      <c r="K318" s="72"/>
      <c r="L318" s="72"/>
      <c r="M318" s="72"/>
      <c r="N318" s="72"/>
      <c r="O318" s="72"/>
      <c r="P318" s="72"/>
      <c r="Q318" s="7">
        <f t="shared" si="106"/>
        <v>57.5</v>
      </c>
      <c r="R318" s="7">
        <v>64.7</v>
      </c>
      <c r="S318" s="8">
        <f t="shared" si="107"/>
        <v>88.871715610510037</v>
      </c>
    </row>
    <row r="319" spans="1:19" x14ac:dyDescent="0.15">
      <c r="A319" s="69"/>
      <c r="B319" s="48"/>
      <c r="C319" s="203" t="s">
        <v>73</v>
      </c>
      <c r="D319" s="55" t="s">
        <v>33</v>
      </c>
      <c r="E319" s="2">
        <f>6.4+0.1</f>
        <v>6.5</v>
      </c>
      <c r="F319" s="2">
        <f>9.3+0.3</f>
        <v>9.6000000000000014</v>
      </c>
      <c r="G319" s="2">
        <f>9.4+0.2</f>
        <v>9.6</v>
      </c>
      <c r="H319" s="2">
        <v>19.2</v>
      </c>
      <c r="I319" s="2">
        <v>20.2</v>
      </c>
      <c r="J319" s="2">
        <f>8.7+0.3</f>
        <v>9</v>
      </c>
      <c r="K319" s="70"/>
      <c r="L319" s="70"/>
      <c r="M319" s="70"/>
      <c r="N319" s="70"/>
      <c r="O319" s="70"/>
      <c r="P319" s="70"/>
      <c r="Q319" s="2">
        <f t="shared" si="106"/>
        <v>74.100000000000009</v>
      </c>
      <c r="R319" s="2">
        <v>77.3</v>
      </c>
      <c r="S319" s="3">
        <f t="shared" si="107"/>
        <v>95.860284605433392</v>
      </c>
    </row>
    <row r="320" spans="1:19" x14ac:dyDescent="0.15">
      <c r="A320" s="69"/>
      <c r="B320" s="48"/>
      <c r="C320" s="204"/>
      <c r="D320" s="60" t="s">
        <v>34</v>
      </c>
      <c r="E320" s="4">
        <v>0.1</v>
      </c>
      <c r="F320" s="4">
        <v>0.3</v>
      </c>
      <c r="G320" s="4">
        <v>0.3</v>
      </c>
      <c r="H320" s="4">
        <v>0.3</v>
      </c>
      <c r="I320" s="4">
        <v>0.2</v>
      </c>
      <c r="J320" s="4">
        <v>0.1</v>
      </c>
      <c r="K320" s="71"/>
      <c r="L320" s="71"/>
      <c r="M320" s="71"/>
      <c r="N320" s="71"/>
      <c r="O320" s="71"/>
      <c r="P320" s="71"/>
      <c r="Q320" s="4">
        <f t="shared" si="106"/>
        <v>1.3</v>
      </c>
      <c r="R320" s="4">
        <v>1.7999999999999998</v>
      </c>
      <c r="S320" s="5">
        <f t="shared" si="107"/>
        <v>72.222222222222229</v>
      </c>
    </row>
    <row r="321" spans="1:19" x14ac:dyDescent="0.15">
      <c r="A321" s="69"/>
      <c r="B321" s="48"/>
      <c r="C321" s="204"/>
      <c r="D321" s="60" t="s">
        <v>35</v>
      </c>
      <c r="E321" s="4">
        <f t="shared" ref="E321:Q321" si="118">+E319-E320</f>
        <v>6.4</v>
      </c>
      <c r="F321" s="4">
        <f t="shared" si="118"/>
        <v>9.3000000000000007</v>
      </c>
      <c r="G321" s="4">
        <f t="shared" si="118"/>
        <v>9.2999999999999989</v>
      </c>
      <c r="H321" s="4">
        <f t="shared" si="118"/>
        <v>18.899999999999999</v>
      </c>
      <c r="I321" s="4">
        <f t="shared" si="118"/>
        <v>20</v>
      </c>
      <c r="J321" s="4">
        <f t="shared" si="118"/>
        <v>8.9</v>
      </c>
      <c r="K321" s="71">
        <f t="shared" si="118"/>
        <v>0</v>
      </c>
      <c r="L321" s="71">
        <f t="shared" si="118"/>
        <v>0</v>
      </c>
      <c r="M321" s="71">
        <f t="shared" si="118"/>
        <v>0</v>
      </c>
      <c r="N321" s="71">
        <f t="shared" si="118"/>
        <v>0</v>
      </c>
      <c r="O321" s="71">
        <f t="shared" si="118"/>
        <v>0</v>
      </c>
      <c r="P321" s="71">
        <f t="shared" si="118"/>
        <v>0</v>
      </c>
      <c r="Q321" s="4">
        <f t="shared" si="118"/>
        <v>72.800000000000011</v>
      </c>
      <c r="R321" s="4">
        <v>75.5</v>
      </c>
      <c r="S321" s="5">
        <f t="shared" si="107"/>
        <v>96.423841059602665</v>
      </c>
    </row>
    <row r="322" spans="1:19" x14ac:dyDescent="0.15">
      <c r="A322" s="69"/>
      <c r="B322" s="48"/>
      <c r="C322" s="204"/>
      <c r="D322" s="60" t="s">
        <v>36</v>
      </c>
      <c r="E322" s="4">
        <f t="shared" ref="E322:Q322" si="119">+E319-E323</f>
        <v>6.4</v>
      </c>
      <c r="F322" s="4">
        <f t="shared" si="119"/>
        <v>9.4000000000000021</v>
      </c>
      <c r="G322" s="4">
        <f t="shared" si="119"/>
        <v>9.4</v>
      </c>
      <c r="H322" s="4">
        <f t="shared" si="119"/>
        <v>18.899999999999999</v>
      </c>
      <c r="I322" s="4">
        <f t="shared" si="119"/>
        <v>19.7</v>
      </c>
      <c r="J322" s="4">
        <f t="shared" si="119"/>
        <v>8.8000000000000007</v>
      </c>
      <c r="K322" s="71">
        <f t="shared" si="119"/>
        <v>0</v>
      </c>
      <c r="L322" s="71">
        <f t="shared" si="119"/>
        <v>0</v>
      </c>
      <c r="M322" s="71">
        <f t="shared" si="119"/>
        <v>0</v>
      </c>
      <c r="N322" s="71">
        <f t="shared" si="119"/>
        <v>0</v>
      </c>
      <c r="O322" s="71">
        <f t="shared" si="119"/>
        <v>0</v>
      </c>
      <c r="P322" s="71">
        <f t="shared" si="119"/>
        <v>0</v>
      </c>
      <c r="Q322" s="4">
        <f t="shared" si="119"/>
        <v>72.600000000000009</v>
      </c>
      <c r="R322" s="4">
        <v>75.8</v>
      </c>
      <c r="S322" s="5">
        <f t="shared" si="107"/>
        <v>95.778364116095005</v>
      </c>
    </row>
    <row r="323" spans="1:19" x14ac:dyDescent="0.15">
      <c r="A323" s="69"/>
      <c r="B323" s="48"/>
      <c r="C323" s="204"/>
      <c r="D323" s="60" t="s">
        <v>37</v>
      </c>
      <c r="E323" s="4">
        <v>0.1</v>
      </c>
      <c r="F323" s="4">
        <v>0.2</v>
      </c>
      <c r="G323" s="4">
        <v>0.2</v>
      </c>
      <c r="H323" s="4">
        <v>0.3</v>
      </c>
      <c r="I323" s="4">
        <v>0.5</v>
      </c>
      <c r="J323" s="4">
        <v>0.2</v>
      </c>
      <c r="K323" s="71"/>
      <c r="L323" s="71"/>
      <c r="M323" s="71"/>
      <c r="N323" s="71"/>
      <c r="O323" s="71"/>
      <c r="P323" s="71"/>
      <c r="Q323" s="4">
        <f t="shared" si="106"/>
        <v>1.5</v>
      </c>
      <c r="R323" s="4">
        <v>1.5</v>
      </c>
      <c r="S323" s="5">
        <f t="shared" si="107"/>
        <v>100</v>
      </c>
    </row>
    <row r="324" spans="1:19" ht="14.25" thickBot="1" x14ac:dyDescent="0.2">
      <c r="A324" s="69"/>
      <c r="B324" s="48"/>
      <c r="C324" s="205"/>
      <c r="D324" s="63" t="s">
        <v>38</v>
      </c>
      <c r="E324" s="7">
        <v>0.1</v>
      </c>
      <c r="F324" s="7">
        <v>0.2</v>
      </c>
      <c r="G324" s="7">
        <v>0.2</v>
      </c>
      <c r="H324" s="7">
        <v>0.3</v>
      </c>
      <c r="I324" s="7">
        <v>0.5</v>
      </c>
      <c r="J324" s="7">
        <v>0.2</v>
      </c>
      <c r="K324" s="72"/>
      <c r="L324" s="72"/>
      <c r="M324" s="72"/>
      <c r="N324" s="72"/>
      <c r="O324" s="72"/>
      <c r="P324" s="72"/>
      <c r="Q324" s="7">
        <f t="shared" si="106"/>
        <v>1.5</v>
      </c>
      <c r="R324" s="7">
        <v>1.5</v>
      </c>
      <c r="S324" s="8">
        <f t="shared" si="107"/>
        <v>100</v>
      </c>
    </row>
    <row r="325" spans="1:19" ht="13.5" customHeight="1" x14ac:dyDescent="0.15">
      <c r="A325" s="69"/>
      <c r="B325" s="48"/>
      <c r="C325" s="203" t="s">
        <v>224</v>
      </c>
      <c r="D325" s="55" t="s">
        <v>33</v>
      </c>
      <c r="E325" s="2">
        <v>13.7</v>
      </c>
      <c r="F325" s="2">
        <v>23</v>
      </c>
      <c r="G325" s="2">
        <v>23.1</v>
      </c>
      <c r="H325" s="2">
        <v>37.700000000000003</v>
      </c>
      <c r="I325" s="2">
        <v>40.9</v>
      </c>
      <c r="J325" s="2">
        <v>20.2</v>
      </c>
      <c r="K325" s="70"/>
      <c r="L325" s="70"/>
      <c r="M325" s="70"/>
      <c r="N325" s="70"/>
      <c r="O325" s="70"/>
      <c r="P325" s="70"/>
      <c r="Q325" s="2">
        <f t="shared" si="106"/>
        <v>158.6</v>
      </c>
      <c r="R325" s="2">
        <v>147.80000000000001</v>
      </c>
      <c r="S325" s="3">
        <f t="shared" si="107"/>
        <v>107.30717185385654</v>
      </c>
    </row>
    <row r="326" spans="1:19" x14ac:dyDescent="0.15">
      <c r="A326" s="69"/>
      <c r="B326" s="48"/>
      <c r="C326" s="204"/>
      <c r="D326" s="60" t="s">
        <v>34</v>
      </c>
      <c r="E326" s="4">
        <v>0.8</v>
      </c>
      <c r="F326" s="4">
        <v>1.3</v>
      </c>
      <c r="G326" s="4">
        <v>1.4</v>
      </c>
      <c r="H326" s="4">
        <v>2.2000000000000002</v>
      </c>
      <c r="I326" s="4">
        <v>2.4</v>
      </c>
      <c r="J326" s="4">
        <v>1.3</v>
      </c>
      <c r="K326" s="71"/>
      <c r="L326" s="71"/>
      <c r="M326" s="71"/>
      <c r="N326" s="71"/>
      <c r="O326" s="71"/>
      <c r="P326" s="71"/>
      <c r="Q326" s="4">
        <f t="shared" si="106"/>
        <v>9.4</v>
      </c>
      <c r="R326" s="4">
        <v>10.1</v>
      </c>
      <c r="S326" s="5">
        <f t="shared" si="107"/>
        <v>93.069306930693074</v>
      </c>
    </row>
    <row r="327" spans="1:19" x14ac:dyDescent="0.15">
      <c r="A327" s="69"/>
      <c r="B327" s="48"/>
      <c r="C327" s="204"/>
      <c r="D327" s="60" t="s">
        <v>35</v>
      </c>
      <c r="E327" s="4">
        <f t="shared" ref="E327:Q327" si="120">+E325-E326</f>
        <v>12.899999999999999</v>
      </c>
      <c r="F327" s="4">
        <f t="shared" si="120"/>
        <v>21.7</v>
      </c>
      <c r="G327" s="4">
        <f t="shared" si="120"/>
        <v>21.700000000000003</v>
      </c>
      <c r="H327" s="4">
        <f t="shared" si="120"/>
        <v>35.5</v>
      </c>
      <c r="I327" s="4">
        <f t="shared" si="120"/>
        <v>38.5</v>
      </c>
      <c r="J327" s="4">
        <f t="shared" si="120"/>
        <v>18.899999999999999</v>
      </c>
      <c r="K327" s="71">
        <f t="shared" si="120"/>
        <v>0</v>
      </c>
      <c r="L327" s="71">
        <f t="shared" si="120"/>
        <v>0</v>
      </c>
      <c r="M327" s="71">
        <f t="shared" si="120"/>
        <v>0</v>
      </c>
      <c r="N327" s="71">
        <f t="shared" si="120"/>
        <v>0</v>
      </c>
      <c r="O327" s="71">
        <f t="shared" si="120"/>
        <v>0</v>
      </c>
      <c r="P327" s="71">
        <f t="shared" si="120"/>
        <v>0</v>
      </c>
      <c r="Q327" s="4">
        <f t="shared" si="120"/>
        <v>149.19999999999999</v>
      </c>
      <c r="R327" s="4">
        <v>137.70000000000002</v>
      </c>
      <c r="S327" s="5">
        <f t="shared" si="107"/>
        <v>108.35148874364558</v>
      </c>
    </row>
    <row r="328" spans="1:19" x14ac:dyDescent="0.15">
      <c r="A328" s="69"/>
      <c r="B328" s="48"/>
      <c r="C328" s="204"/>
      <c r="D328" s="60" t="s">
        <v>36</v>
      </c>
      <c r="E328" s="4">
        <f>+E325-E329</f>
        <v>13.6</v>
      </c>
      <c r="F328" s="4">
        <f t="shared" ref="F328:Q328" si="121">+F325-F329</f>
        <v>22.3</v>
      </c>
      <c r="G328" s="4">
        <f t="shared" si="121"/>
        <v>22.6</v>
      </c>
      <c r="H328" s="4">
        <f t="shared" si="121"/>
        <v>36.1</v>
      </c>
      <c r="I328" s="4">
        <f t="shared" si="121"/>
        <v>38.199999999999996</v>
      </c>
      <c r="J328" s="4">
        <f t="shared" si="121"/>
        <v>19.399999999999999</v>
      </c>
      <c r="K328" s="71">
        <f t="shared" si="121"/>
        <v>0</v>
      </c>
      <c r="L328" s="71">
        <f t="shared" si="121"/>
        <v>0</v>
      </c>
      <c r="M328" s="71">
        <f t="shared" si="121"/>
        <v>0</v>
      </c>
      <c r="N328" s="71">
        <f t="shared" si="121"/>
        <v>0</v>
      </c>
      <c r="O328" s="71">
        <f t="shared" si="121"/>
        <v>0</v>
      </c>
      <c r="P328" s="71">
        <f t="shared" si="121"/>
        <v>0</v>
      </c>
      <c r="Q328" s="4">
        <f t="shared" si="121"/>
        <v>152.19999999999999</v>
      </c>
      <c r="R328" s="4">
        <v>141.70000000000002</v>
      </c>
      <c r="S328" s="5">
        <f t="shared" si="107"/>
        <v>107.41002117148903</v>
      </c>
    </row>
    <row r="329" spans="1:19" x14ac:dyDescent="0.15">
      <c r="A329" s="69"/>
      <c r="B329" s="48"/>
      <c r="C329" s="204"/>
      <c r="D329" s="60" t="s">
        <v>37</v>
      </c>
      <c r="E329" s="4">
        <v>0.1</v>
      </c>
      <c r="F329" s="4">
        <v>0.7</v>
      </c>
      <c r="G329" s="4">
        <v>0.5</v>
      </c>
      <c r="H329" s="4">
        <v>1.6</v>
      </c>
      <c r="I329" s="4">
        <v>2.7</v>
      </c>
      <c r="J329" s="4">
        <v>0.8</v>
      </c>
      <c r="K329" s="71"/>
      <c r="L329" s="71"/>
      <c r="M329" s="71"/>
      <c r="N329" s="71"/>
      <c r="O329" s="71"/>
      <c r="P329" s="71"/>
      <c r="Q329" s="4">
        <f t="shared" si="106"/>
        <v>6.3999999999999995</v>
      </c>
      <c r="R329" s="4">
        <v>6.1</v>
      </c>
      <c r="S329" s="5">
        <f t="shared" si="107"/>
        <v>104.91803278688525</v>
      </c>
    </row>
    <row r="330" spans="1:19" ht="14.25" thickBot="1" x14ac:dyDescent="0.2">
      <c r="A330" s="69"/>
      <c r="B330" s="48"/>
      <c r="C330" s="205"/>
      <c r="D330" s="63" t="s">
        <v>38</v>
      </c>
      <c r="E330" s="7">
        <v>0.2</v>
      </c>
      <c r="F330" s="7">
        <v>1.3</v>
      </c>
      <c r="G330" s="7">
        <v>0.9</v>
      </c>
      <c r="H330" s="7">
        <v>3</v>
      </c>
      <c r="I330" s="7">
        <v>5</v>
      </c>
      <c r="J330" s="7">
        <v>1.5</v>
      </c>
      <c r="K330" s="72"/>
      <c r="L330" s="72"/>
      <c r="M330" s="72"/>
      <c r="N330" s="72"/>
      <c r="O330" s="72"/>
      <c r="P330" s="72"/>
      <c r="Q330" s="7">
        <f t="shared" si="106"/>
        <v>11.9</v>
      </c>
      <c r="R330" s="7">
        <v>12.2</v>
      </c>
      <c r="S330" s="8">
        <f t="shared" si="107"/>
        <v>97.54098360655739</v>
      </c>
    </row>
    <row r="331" spans="1:19" ht="13.5" customHeight="1" x14ac:dyDescent="0.15">
      <c r="A331" s="69"/>
      <c r="B331" s="48"/>
      <c r="C331" s="203" t="s">
        <v>74</v>
      </c>
      <c r="D331" s="55" t="s">
        <v>33</v>
      </c>
      <c r="E331" s="2">
        <v>52.7</v>
      </c>
      <c r="F331" s="2">
        <v>69.599999999999994</v>
      </c>
      <c r="G331" s="2">
        <v>133.9</v>
      </c>
      <c r="H331" s="2">
        <v>266.60000000000002</v>
      </c>
      <c r="I331" s="2">
        <v>279.7</v>
      </c>
      <c r="J331" s="2">
        <v>127.4</v>
      </c>
      <c r="K331" s="70"/>
      <c r="L331" s="70"/>
      <c r="M331" s="70"/>
      <c r="N331" s="70"/>
      <c r="O331" s="70"/>
      <c r="P331" s="70"/>
      <c r="Q331" s="2">
        <f t="shared" si="106"/>
        <v>929.9</v>
      </c>
      <c r="R331" s="2">
        <v>972.90000000000009</v>
      </c>
      <c r="S331" s="3">
        <f t="shared" si="107"/>
        <v>95.580224072360977</v>
      </c>
    </row>
    <row r="332" spans="1:19" x14ac:dyDescent="0.15">
      <c r="A332" s="69"/>
      <c r="B332" s="48"/>
      <c r="C332" s="204"/>
      <c r="D332" s="60" t="s">
        <v>34</v>
      </c>
      <c r="E332" s="4">
        <v>1.8</v>
      </c>
      <c r="F332" s="4">
        <v>8.9</v>
      </c>
      <c r="G332" s="4">
        <v>25.4</v>
      </c>
      <c r="H332" s="4">
        <v>42.9</v>
      </c>
      <c r="I332" s="4">
        <v>31.3</v>
      </c>
      <c r="J332" s="4">
        <v>15.2</v>
      </c>
      <c r="K332" s="71"/>
      <c r="L332" s="71"/>
      <c r="M332" s="71"/>
      <c r="N332" s="71"/>
      <c r="O332" s="71"/>
      <c r="P332" s="71"/>
      <c r="Q332" s="4">
        <f t="shared" si="106"/>
        <v>125.5</v>
      </c>
      <c r="R332" s="4">
        <v>175.10000000000002</v>
      </c>
      <c r="S332" s="5">
        <f t="shared" si="107"/>
        <v>71.673329525985139</v>
      </c>
    </row>
    <row r="333" spans="1:19" x14ac:dyDescent="0.15">
      <c r="A333" s="69"/>
      <c r="B333" s="48"/>
      <c r="C333" s="204"/>
      <c r="D333" s="60" t="s">
        <v>35</v>
      </c>
      <c r="E333" s="4">
        <f t="shared" ref="E333:Q333" si="122">+E331-E332</f>
        <v>50.900000000000006</v>
      </c>
      <c r="F333" s="4">
        <f t="shared" si="122"/>
        <v>60.699999999999996</v>
      </c>
      <c r="G333" s="4">
        <f t="shared" si="122"/>
        <v>108.5</v>
      </c>
      <c r="H333" s="4">
        <f t="shared" si="122"/>
        <v>223.70000000000002</v>
      </c>
      <c r="I333" s="4">
        <f t="shared" si="122"/>
        <v>248.39999999999998</v>
      </c>
      <c r="J333" s="4">
        <f t="shared" si="122"/>
        <v>112.2</v>
      </c>
      <c r="K333" s="71">
        <f t="shared" si="122"/>
        <v>0</v>
      </c>
      <c r="L333" s="71">
        <f t="shared" si="122"/>
        <v>0</v>
      </c>
      <c r="M333" s="71">
        <f t="shared" si="122"/>
        <v>0</v>
      </c>
      <c r="N333" s="71">
        <f t="shared" si="122"/>
        <v>0</v>
      </c>
      <c r="O333" s="71">
        <f t="shared" si="122"/>
        <v>0</v>
      </c>
      <c r="P333" s="71">
        <f t="shared" si="122"/>
        <v>0</v>
      </c>
      <c r="Q333" s="4">
        <f t="shared" si="122"/>
        <v>804.4</v>
      </c>
      <c r="R333" s="4">
        <v>797.8</v>
      </c>
      <c r="S333" s="5">
        <f t="shared" si="107"/>
        <v>100.82727500626724</v>
      </c>
    </row>
    <row r="334" spans="1:19" x14ac:dyDescent="0.15">
      <c r="A334" s="69"/>
      <c r="B334" s="48"/>
      <c r="C334" s="204"/>
      <c r="D334" s="60" t="s">
        <v>36</v>
      </c>
      <c r="E334" s="4">
        <f t="shared" ref="E334:Q334" si="123">+E331-E335</f>
        <v>50.800000000000004</v>
      </c>
      <c r="F334" s="4">
        <f t="shared" si="123"/>
        <v>67.8</v>
      </c>
      <c r="G334" s="4">
        <f t="shared" si="123"/>
        <v>131.30000000000001</v>
      </c>
      <c r="H334" s="4">
        <f t="shared" si="123"/>
        <v>234.20000000000002</v>
      </c>
      <c r="I334" s="4">
        <f t="shared" si="123"/>
        <v>257</v>
      </c>
      <c r="J334" s="4">
        <f t="shared" si="123"/>
        <v>122.60000000000001</v>
      </c>
      <c r="K334" s="71">
        <f t="shared" si="123"/>
        <v>0</v>
      </c>
      <c r="L334" s="71">
        <f t="shared" si="123"/>
        <v>0</v>
      </c>
      <c r="M334" s="71">
        <f t="shared" si="123"/>
        <v>0</v>
      </c>
      <c r="N334" s="71">
        <f t="shared" si="123"/>
        <v>0</v>
      </c>
      <c r="O334" s="71">
        <f t="shared" si="123"/>
        <v>0</v>
      </c>
      <c r="P334" s="71">
        <f t="shared" si="123"/>
        <v>0</v>
      </c>
      <c r="Q334" s="4">
        <f t="shared" si="123"/>
        <v>863.69999999999993</v>
      </c>
      <c r="R334" s="4">
        <v>903.90000000000009</v>
      </c>
      <c r="S334" s="5">
        <f t="shared" si="107"/>
        <v>95.552605376700953</v>
      </c>
    </row>
    <row r="335" spans="1:19" x14ac:dyDescent="0.15">
      <c r="A335" s="69"/>
      <c r="B335" s="48"/>
      <c r="C335" s="204"/>
      <c r="D335" s="60" t="s">
        <v>37</v>
      </c>
      <c r="E335" s="4">
        <v>1.9</v>
      </c>
      <c r="F335" s="4">
        <v>1.8</v>
      </c>
      <c r="G335" s="4">
        <v>2.6</v>
      </c>
      <c r="H335" s="4">
        <v>32.4</v>
      </c>
      <c r="I335" s="4">
        <v>22.7</v>
      </c>
      <c r="J335" s="4">
        <v>4.8</v>
      </c>
      <c r="K335" s="71"/>
      <c r="L335" s="71"/>
      <c r="M335" s="71"/>
      <c r="N335" s="71"/>
      <c r="O335" s="71"/>
      <c r="P335" s="71"/>
      <c r="Q335" s="4">
        <f t="shared" si="106"/>
        <v>66.2</v>
      </c>
      <c r="R335" s="4">
        <v>69</v>
      </c>
      <c r="S335" s="5">
        <f t="shared" si="107"/>
        <v>95.94202898550725</v>
      </c>
    </row>
    <row r="336" spans="1:19" ht="14.25" thickBot="1" x14ac:dyDescent="0.2">
      <c r="A336" s="69"/>
      <c r="B336" s="48"/>
      <c r="C336" s="205"/>
      <c r="D336" s="63" t="s">
        <v>38</v>
      </c>
      <c r="E336" s="7">
        <v>2</v>
      </c>
      <c r="F336" s="7">
        <v>1.9</v>
      </c>
      <c r="G336" s="7">
        <v>2.6</v>
      </c>
      <c r="H336" s="7">
        <v>32.6</v>
      </c>
      <c r="I336" s="7">
        <v>24.4</v>
      </c>
      <c r="J336" s="7">
        <v>5</v>
      </c>
      <c r="K336" s="72"/>
      <c r="L336" s="72"/>
      <c r="M336" s="72"/>
      <c r="N336" s="72"/>
      <c r="O336" s="72"/>
      <c r="P336" s="72"/>
      <c r="Q336" s="7">
        <f t="shared" si="106"/>
        <v>68.5</v>
      </c>
      <c r="R336" s="7">
        <v>71.5</v>
      </c>
      <c r="S336" s="8">
        <f t="shared" si="107"/>
        <v>95.8041958041958</v>
      </c>
    </row>
    <row r="337" spans="1:19" ht="13.5" customHeight="1" x14ac:dyDescent="0.15">
      <c r="A337" s="69"/>
      <c r="B337" s="48"/>
      <c r="C337" s="203" t="s">
        <v>75</v>
      </c>
      <c r="D337" s="55" t="s">
        <v>33</v>
      </c>
      <c r="E337" s="2">
        <v>4</v>
      </c>
      <c r="F337" s="2">
        <v>5.8</v>
      </c>
      <c r="G337" s="2">
        <v>12.1</v>
      </c>
      <c r="H337" s="2">
        <v>17.100000000000001</v>
      </c>
      <c r="I337" s="2">
        <v>17.7</v>
      </c>
      <c r="J337" s="2">
        <v>8.1</v>
      </c>
      <c r="K337" s="70"/>
      <c r="L337" s="70"/>
      <c r="M337" s="70"/>
      <c r="N337" s="70"/>
      <c r="O337" s="70"/>
      <c r="P337" s="70"/>
      <c r="Q337" s="2">
        <f t="shared" si="106"/>
        <v>64.8</v>
      </c>
      <c r="R337" s="2">
        <v>63.9</v>
      </c>
      <c r="S337" s="3">
        <f t="shared" si="107"/>
        <v>101.40845070422534</v>
      </c>
    </row>
    <row r="338" spans="1:19" x14ac:dyDescent="0.15">
      <c r="A338" s="69"/>
      <c r="B338" s="48"/>
      <c r="C338" s="204"/>
      <c r="D338" s="60" t="s">
        <v>34</v>
      </c>
      <c r="E338" s="4">
        <v>0.1</v>
      </c>
      <c r="F338" s="4">
        <v>0.1</v>
      </c>
      <c r="G338" s="4">
        <v>0.3</v>
      </c>
      <c r="H338" s="4">
        <v>0.5</v>
      </c>
      <c r="I338" s="4">
        <v>0.7</v>
      </c>
      <c r="J338" s="4">
        <v>0.2</v>
      </c>
      <c r="K338" s="71"/>
      <c r="L338" s="71"/>
      <c r="M338" s="71"/>
      <c r="N338" s="71"/>
      <c r="O338" s="71"/>
      <c r="P338" s="71"/>
      <c r="Q338" s="4">
        <f t="shared" si="106"/>
        <v>1.9</v>
      </c>
      <c r="R338" s="4">
        <v>1.9</v>
      </c>
      <c r="S338" s="5">
        <f t="shared" si="107"/>
        <v>100</v>
      </c>
    </row>
    <row r="339" spans="1:19" x14ac:dyDescent="0.15">
      <c r="A339" s="69"/>
      <c r="B339" s="48"/>
      <c r="C339" s="204"/>
      <c r="D339" s="60" t="s">
        <v>35</v>
      </c>
      <c r="E339" s="4">
        <f t="shared" ref="E339:Q339" si="124">+E337-E338</f>
        <v>3.9</v>
      </c>
      <c r="F339" s="4">
        <f t="shared" si="124"/>
        <v>5.7</v>
      </c>
      <c r="G339" s="4">
        <f t="shared" si="124"/>
        <v>11.799999999999999</v>
      </c>
      <c r="H339" s="4">
        <f t="shared" si="124"/>
        <v>16.600000000000001</v>
      </c>
      <c r="I339" s="4">
        <f t="shared" si="124"/>
        <v>17</v>
      </c>
      <c r="J339" s="4">
        <f t="shared" si="124"/>
        <v>7.8999999999999995</v>
      </c>
      <c r="K339" s="71">
        <f t="shared" si="124"/>
        <v>0</v>
      </c>
      <c r="L339" s="71">
        <f t="shared" si="124"/>
        <v>0</v>
      </c>
      <c r="M339" s="71">
        <f t="shared" si="124"/>
        <v>0</v>
      </c>
      <c r="N339" s="71">
        <f t="shared" si="124"/>
        <v>0</v>
      </c>
      <c r="O339" s="71">
        <f t="shared" si="124"/>
        <v>0</v>
      </c>
      <c r="P339" s="71">
        <f t="shared" si="124"/>
        <v>0</v>
      </c>
      <c r="Q339" s="4">
        <f t="shared" si="124"/>
        <v>62.9</v>
      </c>
      <c r="R339" s="4">
        <v>62</v>
      </c>
      <c r="S339" s="5">
        <f t="shared" si="107"/>
        <v>101.45161290322579</v>
      </c>
    </row>
    <row r="340" spans="1:19" x14ac:dyDescent="0.15">
      <c r="A340" s="69"/>
      <c r="B340" s="48"/>
      <c r="C340" s="204"/>
      <c r="D340" s="60" t="s">
        <v>36</v>
      </c>
      <c r="E340" s="4">
        <f t="shared" ref="E340:Q340" si="125">+E337-E341</f>
        <v>3.9</v>
      </c>
      <c r="F340" s="4">
        <f t="shared" si="125"/>
        <v>5.6</v>
      </c>
      <c r="G340" s="4">
        <f t="shared" si="125"/>
        <v>11.299999999999999</v>
      </c>
      <c r="H340" s="4">
        <f t="shared" si="125"/>
        <v>14.600000000000001</v>
      </c>
      <c r="I340" s="4">
        <f t="shared" si="125"/>
        <v>12.2</v>
      </c>
      <c r="J340" s="4">
        <f t="shared" si="125"/>
        <v>7.5</v>
      </c>
      <c r="K340" s="71">
        <f t="shared" si="125"/>
        <v>0</v>
      </c>
      <c r="L340" s="71">
        <f t="shared" si="125"/>
        <v>0</v>
      </c>
      <c r="M340" s="71">
        <f t="shared" si="125"/>
        <v>0</v>
      </c>
      <c r="N340" s="71">
        <f t="shared" si="125"/>
        <v>0</v>
      </c>
      <c r="O340" s="71">
        <f t="shared" si="125"/>
        <v>0</v>
      </c>
      <c r="P340" s="71">
        <f t="shared" si="125"/>
        <v>0</v>
      </c>
      <c r="Q340" s="4">
        <f t="shared" si="125"/>
        <v>55.099999999999994</v>
      </c>
      <c r="R340" s="4">
        <v>53.8</v>
      </c>
      <c r="S340" s="5">
        <f t="shared" si="107"/>
        <v>102.41635687732342</v>
      </c>
    </row>
    <row r="341" spans="1:19" x14ac:dyDescent="0.15">
      <c r="A341" s="69"/>
      <c r="B341" s="48"/>
      <c r="C341" s="204"/>
      <c r="D341" s="60" t="s">
        <v>37</v>
      </c>
      <c r="E341" s="4">
        <v>0.1</v>
      </c>
      <c r="F341" s="4">
        <v>0.2</v>
      </c>
      <c r="G341" s="4">
        <v>0.8</v>
      </c>
      <c r="H341" s="4">
        <v>2.5</v>
      </c>
      <c r="I341" s="4">
        <v>5.5</v>
      </c>
      <c r="J341" s="4">
        <v>0.6</v>
      </c>
      <c r="K341" s="71"/>
      <c r="L341" s="71"/>
      <c r="M341" s="71"/>
      <c r="N341" s="71"/>
      <c r="O341" s="71"/>
      <c r="P341" s="71"/>
      <c r="Q341" s="4">
        <f t="shared" si="106"/>
        <v>9.6999999999999993</v>
      </c>
      <c r="R341" s="4">
        <v>10.1</v>
      </c>
      <c r="S341" s="5">
        <f t="shared" si="107"/>
        <v>96.039603960396036</v>
      </c>
    </row>
    <row r="342" spans="1:19" ht="14.25" thickBot="1" x14ac:dyDescent="0.2">
      <c r="A342" s="69"/>
      <c r="B342" s="74"/>
      <c r="C342" s="205"/>
      <c r="D342" s="63" t="s">
        <v>38</v>
      </c>
      <c r="E342" s="7">
        <v>0.1</v>
      </c>
      <c r="F342" s="7">
        <v>0.3</v>
      </c>
      <c r="G342" s="7">
        <v>0.8</v>
      </c>
      <c r="H342" s="7">
        <v>2.9</v>
      </c>
      <c r="I342" s="7">
        <v>6.6</v>
      </c>
      <c r="J342" s="7">
        <v>0.7</v>
      </c>
      <c r="K342" s="72"/>
      <c r="L342" s="72"/>
      <c r="M342" s="72"/>
      <c r="N342" s="72"/>
      <c r="O342" s="72"/>
      <c r="P342" s="72"/>
      <c r="Q342" s="7">
        <f t="shared" si="106"/>
        <v>11.399999999999999</v>
      </c>
      <c r="R342" s="7">
        <v>12.1</v>
      </c>
      <c r="S342" s="8">
        <f t="shared" si="107"/>
        <v>94.214876033057834</v>
      </c>
    </row>
    <row r="343" spans="1:19" ht="18.75" customHeight="1" x14ac:dyDescent="0.2">
      <c r="A343" s="44" t="str">
        <f>$A$1</f>
        <v>１　平成29年度上期　市町村別・月別観光入込客数</v>
      </c>
      <c r="K343" s="75"/>
      <c r="L343" s="75"/>
      <c r="M343" s="75"/>
      <c r="N343" s="75"/>
      <c r="O343" s="75"/>
      <c r="P343" s="75"/>
      <c r="Q343" s="187"/>
    </row>
    <row r="344" spans="1:19" ht="13.5" customHeight="1" thickBot="1" x14ac:dyDescent="0.2">
      <c r="K344" s="75"/>
      <c r="L344" s="75"/>
      <c r="M344" s="75"/>
      <c r="N344" s="75"/>
      <c r="O344" s="75"/>
      <c r="P344" s="75"/>
      <c r="Q344" s="187"/>
      <c r="S344" s="49" t="s">
        <v>232</v>
      </c>
    </row>
    <row r="345" spans="1:19" ht="13.5" customHeight="1" thickBot="1" x14ac:dyDescent="0.2">
      <c r="A345" s="50" t="s">
        <v>20</v>
      </c>
      <c r="B345" s="50" t="s">
        <v>266</v>
      </c>
      <c r="C345" s="50" t="s">
        <v>21</v>
      </c>
      <c r="D345" s="51" t="s">
        <v>22</v>
      </c>
      <c r="E345" s="52" t="s">
        <v>23</v>
      </c>
      <c r="F345" s="52" t="s">
        <v>24</v>
      </c>
      <c r="G345" s="52" t="s">
        <v>25</v>
      </c>
      <c r="H345" s="52" t="s">
        <v>26</v>
      </c>
      <c r="I345" s="52" t="s">
        <v>27</v>
      </c>
      <c r="J345" s="52" t="s">
        <v>28</v>
      </c>
      <c r="K345" s="73" t="s">
        <v>29</v>
      </c>
      <c r="L345" s="73" t="s">
        <v>30</v>
      </c>
      <c r="M345" s="73" t="s">
        <v>31</v>
      </c>
      <c r="N345" s="73" t="s">
        <v>11</v>
      </c>
      <c r="O345" s="73" t="s">
        <v>12</v>
      </c>
      <c r="P345" s="73" t="s">
        <v>13</v>
      </c>
      <c r="Q345" s="188" t="s">
        <v>302</v>
      </c>
      <c r="R345" s="53" t="str">
        <f>$R$3</f>
        <v>28年度上期</v>
      </c>
      <c r="S345" s="54" t="s">
        <v>32</v>
      </c>
    </row>
    <row r="346" spans="1:19" ht="13.5" customHeight="1" x14ac:dyDescent="0.15">
      <c r="A346" s="78"/>
      <c r="B346" s="48"/>
      <c r="C346" s="203" t="s">
        <v>76</v>
      </c>
      <c r="D346" s="55" t="s">
        <v>33</v>
      </c>
      <c r="E346" s="2">
        <v>1.9</v>
      </c>
      <c r="F346" s="2">
        <v>14.1</v>
      </c>
      <c r="G346" s="2">
        <v>12</v>
      </c>
      <c r="H346" s="2">
        <v>90</v>
      </c>
      <c r="I346" s="2">
        <v>41</v>
      </c>
      <c r="J346" s="2">
        <v>40</v>
      </c>
      <c r="K346" s="70"/>
      <c r="L346" s="70"/>
      <c r="M346" s="70"/>
      <c r="N346" s="70"/>
      <c r="O346" s="70"/>
      <c r="P346" s="70"/>
      <c r="Q346" s="2">
        <f t="shared" ref="Q346:Q363" si="126">SUM(E346:P346)</f>
        <v>199</v>
      </c>
      <c r="R346" s="2">
        <v>168.5</v>
      </c>
      <c r="S346" s="3">
        <f t="shared" ref="S346:S399" si="127">IF(Q346=0,"－",Q346/R346*100)</f>
        <v>118.10089020771512</v>
      </c>
    </row>
    <row r="347" spans="1:19" x14ac:dyDescent="0.15">
      <c r="A347" s="69"/>
      <c r="B347" s="48"/>
      <c r="C347" s="204"/>
      <c r="D347" s="60" t="s">
        <v>34</v>
      </c>
      <c r="E347" s="4">
        <v>0</v>
      </c>
      <c r="F347" s="4">
        <v>0.1</v>
      </c>
      <c r="G347" s="4">
        <v>0.1</v>
      </c>
      <c r="H347" s="4">
        <v>0.6</v>
      </c>
      <c r="I347" s="4">
        <v>0.3</v>
      </c>
      <c r="J347" s="4">
        <v>0.3</v>
      </c>
      <c r="K347" s="71"/>
      <c r="L347" s="71"/>
      <c r="M347" s="71"/>
      <c r="N347" s="71"/>
      <c r="O347" s="71"/>
      <c r="P347" s="71"/>
      <c r="Q347" s="4">
        <f t="shared" si="126"/>
        <v>1.4000000000000001</v>
      </c>
      <c r="R347" s="4">
        <v>1.3</v>
      </c>
      <c r="S347" s="5">
        <f t="shared" si="127"/>
        <v>107.69230769230771</v>
      </c>
    </row>
    <row r="348" spans="1:19" x14ac:dyDescent="0.15">
      <c r="A348" s="69" t="s">
        <v>268</v>
      </c>
      <c r="B348" s="48" t="s">
        <v>270</v>
      </c>
      <c r="C348" s="204"/>
      <c r="D348" s="60" t="s">
        <v>35</v>
      </c>
      <c r="E348" s="4">
        <f t="shared" ref="E348:Q348" si="128">+E346-E347</f>
        <v>1.9</v>
      </c>
      <c r="F348" s="4">
        <f t="shared" si="128"/>
        <v>14</v>
      </c>
      <c r="G348" s="4">
        <f t="shared" si="128"/>
        <v>11.9</v>
      </c>
      <c r="H348" s="4">
        <f t="shared" si="128"/>
        <v>89.4</v>
      </c>
      <c r="I348" s="4">
        <f t="shared" si="128"/>
        <v>40.700000000000003</v>
      </c>
      <c r="J348" s="4">
        <f t="shared" si="128"/>
        <v>39.700000000000003</v>
      </c>
      <c r="K348" s="71">
        <f t="shared" si="128"/>
        <v>0</v>
      </c>
      <c r="L348" s="71">
        <f t="shared" si="128"/>
        <v>0</v>
      </c>
      <c r="M348" s="71">
        <f t="shared" si="128"/>
        <v>0</v>
      </c>
      <c r="N348" s="71">
        <f t="shared" si="128"/>
        <v>0</v>
      </c>
      <c r="O348" s="71">
        <f t="shared" si="128"/>
        <v>0</v>
      </c>
      <c r="P348" s="71">
        <f t="shared" si="128"/>
        <v>0</v>
      </c>
      <c r="Q348" s="4">
        <f t="shared" si="128"/>
        <v>197.6</v>
      </c>
      <c r="R348" s="4">
        <v>167.2</v>
      </c>
      <c r="S348" s="5">
        <f t="shared" si="127"/>
        <v>118.18181818181819</v>
      </c>
    </row>
    <row r="349" spans="1:19" x14ac:dyDescent="0.15">
      <c r="A349" s="69"/>
      <c r="B349" s="48"/>
      <c r="C349" s="204"/>
      <c r="D349" s="60" t="s">
        <v>36</v>
      </c>
      <c r="E349" s="4">
        <f t="shared" ref="E349:Q349" si="129">+E346-E350</f>
        <v>1.9</v>
      </c>
      <c r="F349" s="4">
        <f t="shared" si="129"/>
        <v>14</v>
      </c>
      <c r="G349" s="4">
        <f t="shared" si="129"/>
        <v>11.9</v>
      </c>
      <c r="H349" s="4">
        <f t="shared" si="129"/>
        <v>89.7</v>
      </c>
      <c r="I349" s="4">
        <f t="shared" si="129"/>
        <v>40.4</v>
      </c>
      <c r="J349" s="4">
        <f t="shared" si="129"/>
        <v>39.700000000000003</v>
      </c>
      <c r="K349" s="71">
        <f t="shared" si="129"/>
        <v>0</v>
      </c>
      <c r="L349" s="71">
        <f t="shared" si="129"/>
        <v>0</v>
      </c>
      <c r="M349" s="71">
        <f t="shared" si="129"/>
        <v>0</v>
      </c>
      <c r="N349" s="71">
        <f t="shared" si="129"/>
        <v>0</v>
      </c>
      <c r="O349" s="71">
        <f t="shared" si="129"/>
        <v>0</v>
      </c>
      <c r="P349" s="71">
        <f t="shared" si="129"/>
        <v>0</v>
      </c>
      <c r="Q349" s="4">
        <f t="shared" si="129"/>
        <v>197.6</v>
      </c>
      <c r="R349" s="4">
        <v>167.2</v>
      </c>
      <c r="S349" s="5">
        <f t="shared" si="127"/>
        <v>118.18181818181819</v>
      </c>
    </row>
    <row r="350" spans="1:19" x14ac:dyDescent="0.15">
      <c r="A350" s="69"/>
      <c r="B350" s="48"/>
      <c r="C350" s="204"/>
      <c r="D350" s="60" t="s">
        <v>37</v>
      </c>
      <c r="E350" s="4">
        <v>0</v>
      </c>
      <c r="F350" s="4">
        <v>0.1</v>
      </c>
      <c r="G350" s="4">
        <v>0.1</v>
      </c>
      <c r="H350" s="4">
        <v>0.3</v>
      </c>
      <c r="I350" s="4">
        <v>0.6</v>
      </c>
      <c r="J350" s="4">
        <v>0.3</v>
      </c>
      <c r="K350" s="71"/>
      <c r="L350" s="71"/>
      <c r="M350" s="71"/>
      <c r="N350" s="71"/>
      <c r="O350" s="71"/>
      <c r="P350" s="71"/>
      <c r="Q350" s="4">
        <f t="shared" si="126"/>
        <v>1.4000000000000001</v>
      </c>
      <c r="R350" s="4">
        <v>1.3</v>
      </c>
      <c r="S350" s="5">
        <f t="shared" si="127"/>
        <v>107.69230769230771</v>
      </c>
    </row>
    <row r="351" spans="1:19" ht="14.25" thickBot="1" x14ac:dyDescent="0.2">
      <c r="A351" s="69"/>
      <c r="B351" s="48"/>
      <c r="C351" s="205"/>
      <c r="D351" s="63" t="s">
        <v>38</v>
      </c>
      <c r="E351" s="7">
        <v>0</v>
      </c>
      <c r="F351" s="7">
        <v>0.1</v>
      </c>
      <c r="G351" s="7">
        <v>0.1</v>
      </c>
      <c r="H351" s="7">
        <v>0.3</v>
      </c>
      <c r="I351" s="7">
        <v>0.6</v>
      </c>
      <c r="J351" s="7">
        <v>0.3</v>
      </c>
      <c r="K351" s="72"/>
      <c r="L351" s="72"/>
      <c r="M351" s="72"/>
      <c r="N351" s="72"/>
      <c r="O351" s="72"/>
      <c r="P351" s="72"/>
      <c r="Q351" s="7">
        <f t="shared" si="126"/>
        <v>1.4000000000000001</v>
      </c>
      <c r="R351" s="7">
        <v>1.3</v>
      </c>
      <c r="S351" s="8">
        <f t="shared" si="127"/>
        <v>107.69230769230771</v>
      </c>
    </row>
    <row r="352" spans="1:19" ht="13.5" customHeight="1" x14ac:dyDescent="0.15">
      <c r="A352" s="69"/>
      <c r="B352" s="48"/>
      <c r="C352" s="203" t="s">
        <v>77</v>
      </c>
      <c r="D352" s="55" t="s">
        <v>33</v>
      </c>
      <c r="E352" s="2">
        <v>62.1</v>
      </c>
      <c r="F352" s="2">
        <v>120.5</v>
      </c>
      <c r="G352" s="2">
        <v>125.8</v>
      </c>
      <c r="H352" s="2">
        <v>199.8</v>
      </c>
      <c r="I352" s="2">
        <v>180.9</v>
      </c>
      <c r="J352" s="2">
        <v>160.6</v>
      </c>
      <c r="K352" s="70"/>
      <c r="L352" s="70"/>
      <c r="M352" s="70"/>
      <c r="N352" s="70"/>
      <c r="O352" s="70"/>
      <c r="P352" s="70"/>
      <c r="Q352" s="2">
        <f t="shared" si="126"/>
        <v>849.7</v>
      </c>
      <c r="R352" s="2">
        <v>931.8</v>
      </c>
      <c r="S352" s="3">
        <f t="shared" si="127"/>
        <v>91.189096372612156</v>
      </c>
    </row>
    <row r="353" spans="1:19" x14ac:dyDescent="0.15">
      <c r="A353" s="69"/>
      <c r="B353" s="48"/>
      <c r="C353" s="204"/>
      <c r="D353" s="60" t="s">
        <v>34</v>
      </c>
      <c r="E353" s="4">
        <v>27.9</v>
      </c>
      <c r="F353" s="4">
        <v>47.6</v>
      </c>
      <c r="G353" s="4">
        <v>51.6</v>
      </c>
      <c r="H353" s="4">
        <v>59.9</v>
      </c>
      <c r="I353" s="4">
        <v>55.1</v>
      </c>
      <c r="J353" s="4">
        <v>50.1</v>
      </c>
      <c r="K353" s="71"/>
      <c r="L353" s="71"/>
      <c r="M353" s="71"/>
      <c r="N353" s="71"/>
      <c r="O353" s="71"/>
      <c r="P353" s="71"/>
      <c r="Q353" s="4">
        <f t="shared" si="126"/>
        <v>292.2</v>
      </c>
      <c r="R353" s="4">
        <v>336.6</v>
      </c>
      <c r="S353" s="5">
        <f t="shared" si="127"/>
        <v>86.809269162210327</v>
      </c>
    </row>
    <row r="354" spans="1:19" x14ac:dyDescent="0.15">
      <c r="A354" s="69"/>
      <c r="B354" s="48"/>
      <c r="C354" s="204"/>
      <c r="D354" s="60" t="s">
        <v>35</v>
      </c>
      <c r="E354" s="4">
        <f t="shared" ref="E354:Q354" si="130">+E352-E353</f>
        <v>34.200000000000003</v>
      </c>
      <c r="F354" s="4">
        <f t="shared" si="130"/>
        <v>72.900000000000006</v>
      </c>
      <c r="G354" s="4">
        <f t="shared" si="130"/>
        <v>74.199999999999989</v>
      </c>
      <c r="H354" s="4">
        <f t="shared" si="130"/>
        <v>139.9</v>
      </c>
      <c r="I354" s="4">
        <f t="shared" si="130"/>
        <v>125.80000000000001</v>
      </c>
      <c r="J354" s="4">
        <f t="shared" si="130"/>
        <v>110.5</v>
      </c>
      <c r="K354" s="71">
        <f t="shared" si="130"/>
        <v>0</v>
      </c>
      <c r="L354" s="71">
        <f t="shared" si="130"/>
        <v>0</v>
      </c>
      <c r="M354" s="71">
        <f t="shared" si="130"/>
        <v>0</v>
      </c>
      <c r="N354" s="71">
        <f t="shared" si="130"/>
        <v>0</v>
      </c>
      <c r="O354" s="71">
        <f t="shared" si="130"/>
        <v>0</v>
      </c>
      <c r="P354" s="71">
        <f t="shared" si="130"/>
        <v>0</v>
      </c>
      <c r="Q354" s="4">
        <f t="shared" si="130"/>
        <v>557.5</v>
      </c>
      <c r="R354" s="4">
        <v>595.20000000000005</v>
      </c>
      <c r="S354" s="5">
        <f t="shared" si="127"/>
        <v>93.665994623655905</v>
      </c>
    </row>
    <row r="355" spans="1:19" x14ac:dyDescent="0.15">
      <c r="A355" s="69"/>
      <c r="B355" s="48"/>
      <c r="C355" s="204"/>
      <c r="D355" s="60" t="s">
        <v>36</v>
      </c>
      <c r="E355" s="4">
        <f t="shared" ref="E355:Q355" si="131">+E352-E356</f>
        <v>61.1</v>
      </c>
      <c r="F355" s="4">
        <f t="shared" si="131"/>
        <v>118.2</v>
      </c>
      <c r="G355" s="4">
        <f t="shared" si="131"/>
        <v>123</v>
      </c>
      <c r="H355" s="4">
        <f t="shared" si="131"/>
        <v>196.8</v>
      </c>
      <c r="I355" s="4">
        <f t="shared" si="131"/>
        <v>177.1</v>
      </c>
      <c r="J355" s="4">
        <f t="shared" si="131"/>
        <v>158.4</v>
      </c>
      <c r="K355" s="71">
        <f t="shared" si="131"/>
        <v>0</v>
      </c>
      <c r="L355" s="71">
        <f t="shared" si="131"/>
        <v>0</v>
      </c>
      <c r="M355" s="71">
        <f t="shared" si="131"/>
        <v>0</v>
      </c>
      <c r="N355" s="71">
        <f t="shared" si="131"/>
        <v>0</v>
      </c>
      <c r="O355" s="71">
        <f t="shared" si="131"/>
        <v>0</v>
      </c>
      <c r="P355" s="71">
        <f t="shared" si="131"/>
        <v>0</v>
      </c>
      <c r="Q355" s="4">
        <f t="shared" si="131"/>
        <v>834.6</v>
      </c>
      <c r="R355" s="4">
        <v>920</v>
      </c>
      <c r="S355" s="5">
        <f t="shared" si="127"/>
        <v>90.717391304347828</v>
      </c>
    </row>
    <row r="356" spans="1:19" x14ac:dyDescent="0.15">
      <c r="A356" s="69"/>
      <c r="B356" s="48"/>
      <c r="C356" s="204"/>
      <c r="D356" s="60" t="s">
        <v>37</v>
      </c>
      <c r="E356" s="4">
        <v>1</v>
      </c>
      <c r="F356" s="4">
        <v>2.2999999999999998</v>
      </c>
      <c r="G356" s="4">
        <v>2.8</v>
      </c>
      <c r="H356" s="4">
        <v>3</v>
      </c>
      <c r="I356" s="4">
        <v>3.8</v>
      </c>
      <c r="J356" s="4">
        <v>2.2000000000000002</v>
      </c>
      <c r="K356" s="71"/>
      <c r="L356" s="71"/>
      <c r="M356" s="71"/>
      <c r="N356" s="71"/>
      <c r="O356" s="71"/>
      <c r="P356" s="71"/>
      <c r="Q356" s="4">
        <f t="shared" si="126"/>
        <v>15.099999999999998</v>
      </c>
      <c r="R356" s="4">
        <v>11.8</v>
      </c>
      <c r="S356" s="5">
        <f t="shared" si="127"/>
        <v>127.96610169491522</v>
      </c>
    </row>
    <row r="357" spans="1:19" ht="14.25" thickBot="1" x14ac:dyDescent="0.2">
      <c r="A357" s="69"/>
      <c r="B357" s="48"/>
      <c r="C357" s="205"/>
      <c r="D357" s="63" t="s">
        <v>38</v>
      </c>
      <c r="E357" s="7">
        <v>1.1000000000000001</v>
      </c>
      <c r="F357" s="7">
        <v>3.1</v>
      </c>
      <c r="G357" s="7">
        <v>3.3</v>
      </c>
      <c r="H357" s="7">
        <v>3.1</v>
      </c>
      <c r="I357" s="7">
        <v>4</v>
      </c>
      <c r="J357" s="7">
        <v>2.2000000000000002</v>
      </c>
      <c r="K357" s="72"/>
      <c r="L357" s="72"/>
      <c r="M357" s="72"/>
      <c r="N357" s="72"/>
      <c r="O357" s="72"/>
      <c r="P357" s="72"/>
      <c r="Q357" s="7">
        <f t="shared" si="126"/>
        <v>16.8</v>
      </c>
      <c r="R357" s="7">
        <v>12.5</v>
      </c>
      <c r="S357" s="8">
        <f t="shared" si="127"/>
        <v>134.4</v>
      </c>
    </row>
    <row r="358" spans="1:19" x14ac:dyDescent="0.15">
      <c r="A358" s="69"/>
      <c r="B358" s="48"/>
      <c r="C358" s="203" t="s">
        <v>78</v>
      </c>
      <c r="D358" s="55" t="s">
        <v>33</v>
      </c>
      <c r="E358" s="2">
        <v>69.400000000000006</v>
      </c>
      <c r="F358" s="2">
        <v>92.8</v>
      </c>
      <c r="G358" s="2">
        <v>85</v>
      </c>
      <c r="H358" s="2">
        <v>124.1</v>
      </c>
      <c r="I358" s="2">
        <v>157.5</v>
      </c>
      <c r="J358" s="2">
        <v>122.9</v>
      </c>
      <c r="K358" s="70"/>
      <c r="L358" s="70"/>
      <c r="M358" s="70"/>
      <c r="N358" s="70"/>
      <c r="O358" s="70"/>
      <c r="P358" s="70"/>
      <c r="Q358" s="2">
        <f t="shared" si="126"/>
        <v>651.69999999999993</v>
      </c>
      <c r="R358" s="2">
        <v>646.1</v>
      </c>
      <c r="S358" s="3">
        <f t="shared" si="127"/>
        <v>100.8667388949079</v>
      </c>
    </row>
    <row r="359" spans="1:19" x14ac:dyDescent="0.15">
      <c r="A359" s="69"/>
      <c r="B359" s="48"/>
      <c r="C359" s="204"/>
      <c r="D359" s="60" t="s">
        <v>34</v>
      </c>
      <c r="E359" s="4">
        <v>10.4</v>
      </c>
      <c r="F359" s="4">
        <v>13.9</v>
      </c>
      <c r="G359" s="4">
        <v>12.8</v>
      </c>
      <c r="H359" s="4">
        <v>18.600000000000001</v>
      </c>
      <c r="I359" s="4">
        <v>23.6</v>
      </c>
      <c r="J359" s="4">
        <v>18.399999999999999</v>
      </c>
      <c r="K359" s="71"/>
      <c r="L359" s="71"/>
      <c r="M359" s="71"/>
      <c r="N359" s="71"/>
      <c r="O359" s="71"/>
      <c r="P359" s="71"/>
      <c r="Q359" s="4">
        <f t="shared" si="126"/>
        <v>97.700000000000017</v>
      </c>
      <c r="R359" s="4">
        <v>88.100000000000009</v>
      </c>
      <c r="S359" s="5">
        <f t="shared" si="127"/>
        <v>110.89670828603859</v>
      </c>
    </row>
    <row r="360" spans="1:19" x14ac:dyDescent="0.15">
      <c r="A360" s="69"/>
      <c r="B360" s="48"/>
      <c r="C360" s="204"/>
      <c r="D360" s="60" t="s">
        <v>35</v>
      </c>
      <c r="E360" s="4">
        <f t="shared" ref="E360:I360" si="132">+E358-E359</f>
        <v>59.000000000000007</v>
      </c>
      <c r="F360" s="4">
        <f t="shared" si="132"/>
        <v>78.899999999999991</v>
      </c>
      <c r="G360" s="4">
        <f t="shared" si="132"/>
        <v>72.2</v>
      </c>
      <c r="H360" s="4">
        <f t="shared" si="132"/>
        <v>105.5</v>
      </c>
      <c r="I360" s="4">
        <f t="shared" si="132"/>
        <v>133.9</v>
      </c>
      <c r="J360" s="4">
        <f t="shared" ref="J360" si="133">+J358-J359</f>
        <v>104.5</v>
      </c>
      <c r="K360" s="71">
        <f t="shared" ref="K360:Q360" si="134">+K358-K359</f>
        <v>0</v>
      </c>
      <c r="L360" s="71">
        <f t="shared" si="134"/>
        <v>0</v>
      </c>
      <c r="M360" s="71">
        <f t="shared" si="134"/>
        <v>0</v>
      </c>
      <c r="N360" s="71">
        <f t="shared" si="134"/>
        <v>0</v>
      </c>
      <c r="O360" s="71">
        <f t="shared" si="134"/>
        <v>0</v>
      </c>
      <c r="P360" s="71">
        <f t="shared" si="134"/>
        <v>0</v>
      </c>
      <c r="Q360" s="4">
        <f t="shared" si="134"/>
        <v>553.99999999999989</v>
      </c>
      <c r="R360" s="4">
        <v>558</v>
      </c>
      <c r="S360" s="5">
        <f t="shared" si="127"/>
        <v>99.283154121863788</v>
      </c>
    </row>
    <row r="361" spans="1:19" x14ac:dyDescent="0.15">
      <c r="A361" s="69"/>
      <c r="B361" s="48"/>
      <c r="C361" s="204"/>
      <c r="D361" s="60" t="s">
        <v>36</v>
      </c>
      <c r="E361" s="4">
        <f t="shared" ref="E361:I361" si="135">+E358-E362</f>
        <v>60.500000000000007</v>
      </c>
      <c r="F361" s="4">
        <f t="shared" si="135"/>
        <v>83.5</v>
      </c>
      <c r="G361" s="4">
        <f t="shared" si="135"/>
        <v>76.099999999999994</v>
      </c>
      <c r="H361" s="4">
        <f t="shared" si="135"/>
        <v>109.8</v>
      </c>
      <c r="I361" s="4">
        <f t="shared" si="135"/>
        <v>140.30000000000001</v>
      </c>
      <c r="J361" s="4">
        <f t="shared" ref="J361:Q361" si="136">+J358-J362</f>
        <v>109.10000000000001</v>
      </c>
      <c r="K361" s="71">
        <f t="shared" si="136"/>
        <v>0</v>
      </c>
      <c r="L361" s="71">
        <f t="shared" si="136"/>
        <v>0</v>
      </c>
      <c r="M361" s="71">
        <f t="shared" si="136"/>
        <v>0</v>
      </c>
      <c r="N361" s="71">
        <f t="shared" si="136"/>
        <v>0</v>
      </c>
      <c r="O361" s="71">
        <f t="shared" si="136"/>
        <v>0</v>
      </c>
      <c r="P361" s="71">
        <f t="shared" si="136"/>
        <v>0</v>
      </c>
      <c r="Q361" s="4">
        <f t="shared" si="136"/>
        <v>579.29999999999995</v>
      </c>
      <c r="R361" s="4">
        <v>560.5</v>
      </c>
      <c r="S361" s="5">
        <f t="shared" si="127"/>
        <v>103.35414808206957</v>
      </c>
    </row>
    <row r="362" spans="1:19" x14ac:dyDescent="0.15">
      <c r="A362" s="69"/>
      <c r="B362" s="48"/>
      <c r="C362" s="204"/>
      <c r="D362" s="60" t="s">
        <v>37</v>
      </c>
      <c r="E362" s="4">
        <v>8.9</v>
      </c>
      <c r="F362" s="4">
        <v>9.3000000000000007</v>
      </c>
      <c r="G362" s="4">
        <v>8.9</v>
      </c>
      <c r="H362" s="4">
        <v>14.3</v>
      </c>
      <c r="I362" s="4">
        <v>17.2</v>
      </c>
      <c r="J362" s="4">
        <v>13.8</v>
      </c>
      <c r="K362" s="71"/>
      <c r="L362" s="71"/>
      <c r="M362" s="71"/>
      <c r="N362" s="71"/>
      <c r="O362" s="71"/>
      <c r="P362" s="71"/>
      <c r="Q362" s="4">
        <f t="shared" si="126"/>
        <v>72.400000000000006</v>
      </c>
      <c r="R362" s="4">
        <v>85.6</v>
      </c>
      <c r="S362" s="5">
        <f t="shared" si="127"/>
        <v>84.579439252336471</v>
      </c>
    </row>
    <row r="363" spans="1:19" ht="14.25" thickBot="1" x14ac:dyDescent="0.2">
      <c r="A363" s="69"/>
      <c r="B363" s="76"/>
      <c r="C363" s="205"/>
      <c r="D363" s="63" t="s">
        <v>38</v>
      </c>
      <c r="E363" s="7">
        <v>12.8</v>
      </c>
      <c r="F363" s="7">
        <v>10.3</v>
      </c>
      <c r="G363" s="7">
        <v>10</v>
      </c>
      <c r="H363" s="7">
        <v>17.600000000000001</v>
      </c>
      <c r="I363" s="7">
        <v>22.4</v>
      </c>
      <c r="J363" s="7">
        <v>15.4</v>
      </c>
      <c r="K363" s="72"/>
      <c r="L363" s="72"/>
      <c r="M363" s="72"/>
      <c r="N363" s="72"/>
      <c r="O363" s="72"/>
      <c r="P363" s="72"/>
      <c r="Q363" s="7">
        <f t="shared" si="126"/>
        <v>88.5</v>
      </c>
      <c r="R363" s="7">
        <v>85.6</v>
      </c>
      <c r="S363" s="8">
        <f t="shared" si="127"/>
        <v>103.38785046728974</v>
      </c>
    </row>
    <row r="364" spans="1:19" x14ac:dyDescent="0.15">
      <c r="A364" s="69"/>
      <c r="B364" s="206" t="s">
        <v>247</v>
      </c>
      <c r="C364" s="207"/>
      <c r="D364" s="55" t="s">
        <v>33</v>
      </c>
      <c r="E364" s="2">
        <f t="shared" ref="E364:R369" si="137">+E370+E376+E382+E388+E394+E403+E409+E415+E421+E427+E433</f>
        <v>1047.2999999999997</v>
      </c>
      <c r="F364" s="2">
        <f t="shared" si="137"/>
        <v>1600.3000000000002</v>
      </c>
      <c r="G364" s="2">
        <f t="shared" si="137"/>
        <v>1525.3</v>
      </c>
      <c r="H364" s="2">
        <f t="shared" si="137"/>
        <v>2096.5000000000005</v>
      </c>
      <c r="I364" s="2">
        <f t="shared" si="137"/>
        <v>2247.6</v>
      </c>
      <c r="J364" s="2">
        <f t="shared" si="137"/>
        <v>1688.8999999999999</v>
      </c>
      <c r="K364" s="70">
        <f t="shared" si="137"/>
        <v>0</v>
      </c>
      <c r="L364" s="70">
        <f t="shared" si="137"/>
        <v>0</v>
      </c>
      <c r="M364" s="70">
        <f t="shared" si="137"/>
        <v>0</v>
      </c>
      <c r="N364" s="70">
        <f t="shared" si="137"/>
        <v>0</v>
      </c>
      <c r="O364" s="70">
        <f t="shared" si="137"/>
        <v>0</v>
      </c>
      <c r="P364" s="70">
        <f t="shared" si="137"/>
        <v>0</v>
      </c>
      <c r="Q364" s="2">
        <f t="shared" si="137"/>
        <v>10205.9</v>
      </c>
      <c r="R364" s="2">
        <f t="shared" si="137"/>
        <v>10079.100000000002</v>
      </c>
      <c r="S364" s="3">
        <f t="shared" si="127"/>
        <v>101.2580488337252</v>
      </c>
    </row>
    <row r="365" spans="1:19" x14ac:dyDescent="0.15">
      <c r="A365" s="69"/>
      <c r="B365" s="208"/>
      <c r="C365" s="209"/>
      <c r="D365" s="60" t="s">
        <v>34</v>
      </c>
      <c r="E365" s="4">
        <f t="shared" si="137"/>
        <v>368.20000000000005</v>
      </c>
      <c r="F365" s="4">
        <f t="shared" si="137"/>
        <v>565.19999999999993</v>
      </c>
      <c r="G365" s="4">
        <f t="shared" si="137"/>
        <v>577.30000000000007</v>
      </c>
      <c r="H365" s="4">
        <f t="shared" si="137"/>
        <v>838.19999999999993</v>
      </c>
      <c r="I365" s="4">
        <f t="shared" si="137"/>
        <v>894.90000000000009</v>
      </c>
      <c r="J365" s="4">
        <f t="shared" si="137"/>
        <v>628.30000000000007</v>
      </c>
      <c r="K365" s="71">
        <f t="shared" si="137"/>
        <v>0</v>
      </c>
      <c r="L365" s="71">
        <f t="shared" si="137"/>
        <v>0</v>
      </c>
      <c r="M365" s="71">
        <f t="shared" si="137"/>
        <v>0</v>
      </c>
      <c r="N365" s="71">
        <f t="shared" si="137"/>
        <v>0</v>
      </c>
      <c r="O365" s="71">
        <f t="shared" si="137"/>
        <v>0</v>
      </c>
      <c r="P365" s="71">
        <f t="shared" si="137"/>
        <v>0</v>
      </c>
      <c r="Q365" s="4">
        <f t="shared" si="137"/>
        <v>3872.1</v>
      </c>
      <c r="R365" s="4">
        <f t="shared" si="137"/>
        <v>3692.5000000000005</v>
      </c>
      <c r="S365" s="5">
        <f t="shared" si="127"/>
        <v>104.86391333784697</v>
      </c>
    </row>
    <row r="366" spans="1:19" x14ac:dyDescent="0.15">
      <c r="A366" s="69"/>
      <c r="B366" s="208"/>
      <c r="C366" s="209"/>
      <c r="D366" s="60" t="s">
        <v>35</v>
      </c>
      <c r="E366" s="4">
        <f t="shared" si="137"/>
        <v>679.1</v>
      </c>
      <c r="F366" s="4">
        <f t="shared" si="137"/>
        <v>1035.1000000000001</v>
      </c>
      <c r="G366" s="4">
        <f t="shared" si="137"/>
        <v>947.99999999999989</v>
      </c>
      <c r="H366" s="4">
        <f t="shared" si="137"/>
        <v>1258.3000000000002</v>
      </c>
      <c r="I366" s="4">
        <f t="shared" si="137"/>
        <v>1352.6999999999998</v>
      </c>
      <c r="J366" s="4">
        <f t="shared" si="137"/>
        <v>1060.5999999999999</v>
      </c>
      <c r="K366" s="71">
        <f t="shared" si="137"/>
        <v>0</v>
      </c>
      <c r="L366" s="71">
        <f t="shared" si="137"/>
        <v>0</v>
      </c>
      <c r="M366" s="71">
        <f t="shared" si="137"/>
        <v>0</v>
      </c>
      <c r="N366" s="71">
        <f t="shared" si="137"/>
        <v>0</v>
      </c>
      <c r="O366" s="71">
        <f t="shared" si="137"/>
        <v>0</v>
      </c>
      <c r="P366" s="71">
        <f t="shared" si="137"/>
        <v>0</v>
      </c>
      <c r="Q366" s="4">
        <f t="shared" si="137"/>
        <v>6333.8000000000011</v>
      </c>
      <c r="R366" s="4">
        <f t="shared" si="137"/>
        <v>6386.6</v>
      </c>
      <c r="S366" s="5">
        <f t="shared" si="127"/>
        <v>99.173269032035833</v>
      </c>
    </row>
    <row r="367" spans="1:19" x14ac:dyDescent="0.15">
      <c r="A367" s="69"/>
      <c r="B367" s="208"/>
      <c r="C367" s="209"/>
      <c r="D367" s="60" t="s">
        <v>36</v>
      </c>
      <c r="E367" s="4">
        <f t="shared" si="137"/>
        <v>859.4</v>
      </c>
      <c r="F367" s="4">
        <f t="shared" si="137"/>
        <v>1355.6</v>
      </c>
      <c r="G367" s="4">
        <f t="shared" si="137"/>
        <v>1285.3000000000002</v>
      </c>
      <c r="H367" s="4">
        <f t="shared" si="137"/>
        <v>1776.8000000000002</v>
      </c>
      <c r="I367" s="4">
        <f t="shared" si="137"/>
        <v>1893.9</v>
      </c>
      <c r="J367" s="4">
        <f t="shared" si="137"/>
        <v>1421.7</v>
      </c>
      <c r="K367" s="71">
        <f t="shared" si="137"/>
        <v>0</v>
      </c>
      <c r="L367" s="71">
        <f t="shared" si="137"/>
        <v>0</v>
      </c>
      <c r="M367" s="71">
        <f t="shared" si="137"/>
        <v>0</v>
      </c>
      <c r="N367" s="71">
        <f t="shared" si="137"/>
        <v>0</v>
      </c>
      <c r="O367" s="71">
        <f t="shared" si="137"/>
        <v>0</v>
      </c>
      <c r="P367" s="71">
        <f t="shared" si="137"/>
        <v>0</v>
      </c>
      <c r="Q367" s="4">
        <f t="shared" si="137"/>
        <v>8592.7000000000007</v>
      </c>
      <c r="R367" s="4">
        <f t="shared" si="137"/>
        <v>8498.6999999999989</v>
      </c>
      <c r="S367" s="5">
        <f t="shared" si="127"/>
        <v>101.10605151376095</v>
      </c>
    </row>
    <row r="368" spans="1:19" x14ac:dyDescent="0.15">
      <c r="A368" s="69"/>
      <c r="B368" s="208"/>
      <c r="C368" s="209"/>
      <c r="D368" s="60" t="s">
        <v>37</v>
      </c>
      <c r="E368" s="4">
        <f t="shared" si="137"/>
        <v>187.89999999999998</v>
      </c>
      <c r="F368" s="4">
        <f t="shared" si="137"/>
        <v>244.7</v>
      </c>
      <c r="G368" s="4">
        <f t="shared" si="137"/>
        <v>240</v>
      </c>
      <c r="H368" s="4">
        <f t="shared" si="137"/>
        <v>319.7</v>
      </c>
      <c r="I368" s="4">
        <f t="shared" si="137"/>
        <v>353.70000000000005</v>
      </c>
      <c r="J368" s="4">
        <f t="shared" si="137"/>
        <v>267.2</v>
      </c>
      <c r="K368" s="71">
        <f t="shared" si="137"/>
        <v>0</v>
      </c>
      <c r="L368" s="71">
        <f t="shared" si="137"/>
        <v>0</v>
      </c>
      <c r="M368" s="71">
        <f t="shared" si="137"/>
        <v>0</v>
      </c>
      <c r="N368" s="71">
        <f t="shared" si="137"/>
        <v>0</v>
      </c>
      <c r="O368" s="71">
        <f t="shared" si="137"/>
        <v>0</v>
      </c>
      <c r="P368" s="71">
        <f t="shared" si="137"/>
        <v>0</v>
      </c>
      <c r="Q368" s="4">
        <f t="shared" si="137"/>
        <v>1613.2</v>
      </c>
      <c r="R368" s="4">
        <f t="shared" si="137"/>
        <v>1580.4</v>
      </c>
      <c r="S368" s="5">
        <f t="shared" si="127"/>
        <v>102.07542394330548</v>
      </c>
    </row>
    <row r="369" spans="1:19" ht="14.25" thickBot="1" x14ac:dyDescent="0.2">
      <c r="A369" s="69"/>
      <c r="B369" s="208"/>
      <c r="C369" s="210"/>
      <c r="D369" s="63" t="s">
        <v>38</v>
      </c>
      <c r="E369" s="7">
        <f t="shared" si="137"/>
        <v>205.8</v>
      </c>
      <c r="F369" s="7">
        <f t="shared" si="137"/>
        <v>267.5</v>
      </c>
      <c r="G369" s="7">
        <f t="shared" si="137"/>
        <v>262.29999999999995</v>
      </c>
      <c r="H369" s="7">
        <f t="shared" si="137"/>
        <v>345.59999999999997</v>
      </c>
      <c r="I369" s="7">
        <f t="shared" si="137"/>
        <v>381.79999999999995</v>
      </c>
      <c r="J369" s="7">
        <f t="shared" si="137"/>
        <v>291.3</v>
      </c>
      <c r="K369" s="72">
        <f t="shared" si="137"/>
        <v>0</v>
      </c>
      <c r="L369" s="72">
        <f t="shared" si="137"/>
        <v>0</v>
      </c>
      <c r="M369" s="72">
        <f t="shared" si="137"/>
        <v>0</v>
      </c>
      <c r="N369" s="72">
        <f t="shared" si="137"/>
        <v>0</v>
      </c>
      <c r="O369" s="72">
        <f t="shared" si="137"/>
        <v>0</v>
      </c>
      <c r="P369" s="72">
        <f t="shared" si="137"/>
        <v>0</v>
      </c>
      <c r="Q369" s="7">
        <f t="shared" si="137"/>
        <v>1754.3000000000002</v>
      </c>
      <c r="R369" s="7">
        <f t="shared" si="137"/>
        <v>1673.4</v>
      </c>
      <c r="S369" s="8">
        <f t="shared" si="127"/>
        <v>104.8344687462651</v>
      </c>
    </row>
    <row r="370" spans="1:19" ht="13.5" customHeight="1" x14ac:dyDescent="0.15">
      <c r="A370" s="69"/>
      <c r="B370" s="69"/>
      <c r="C370" s="203" t="s">
        <v>103</v>
      </c>
      <c r="D370" s="55" t="s">
        <v>33</v>
      </c>
      <c r="E370" s="2">
        <v>73.5</v>
      </c>
      <c r="F370" s="2">
        <v>148.80000000000001</v>
      </c>
      <c r="G370" s="2">
        <v>97.6</v>
      </c>
      <c r="H370" s="2">
        <v>182.5</v>
      </c>
      <c r="I370" s="2">
        <v>211.3</v>
      </c>
      <c r="J370" s="2">
        <v>169</v>
      </c>
      <c r="K370" s="70"/>
      <c r="L370" s="70"/>
      <c r="M370" s="70"/>
      <c r="N370" s="70"/>
      <c r="O370" s="70"/>
      <c r="P370" s="70"/>
      <c r="Q370" s="2">
        <f>SUM(E370:P370)</f>
        <v>882.7</v>
      </c>
      <c r="R370" s="10">
        <v>926.6</v>
      </c>
      <c r="S370" s="3">
        <f t="shared" si="127"/>
        <v>95.262249082667822</v>
      </c>
    </row>
    <row r="371" spans="1:19" x14ac:dyDescent="0.15">
      <c r="A371" s="69"/>
      <c r="B371" s="48"/>
      <c r="C371" s="204"/>
      <c r="D371" s="60" t="s">
        <v>34</v>
      </c>
      <c r="E371" s="4">
        <v>31.8</v>
      </c>
      <c r="F371" s="4">
        <v>62.6</v>
      </c>
      <c r="G371" s="4">
        <v>42.4</v>
      </c>
      <c r="H371" s="4">
        <v>84.9</v>
      </c>
      <c r="I371" s="4">
        <v>83.4</v>
      </c>
      <c r="J371" s="4">
        <v>60.4</v>
      </c>
      <c r="K371" s="71"/>
      <c r="L371" s="71"/>
      <c r="M371" s="71"/>
      <c r="N371" s="71"/>
      <c r="O371" s="71"/>
      <c r="P371" s="71"/>
      <c r="Q371" s="4">
        <f t="shared" ref="Q371:Q374" si="138">SUM(E371:P371)</f>
        <v>365.5</v>
      </c>
      <c r="R371" s="9">
        <v>356.9</v>
      </c>
      <c r="S371" s="5">
        <f t="shared" si="127"/>
        <v>102.40963855421687</v>
      </c>
    </row>
    <row r="372" spans="1:19" x14ac:dyDescent="0.15">
      <c r="A372" s="69"/>
      <c r="B372" s="48"/>
      <c r="C372" s="204"/>
      <c r="D372" s="60" t="s">
        <v>35</v>
      </c>
      <c r="E372" s="4">
        <f t="shared" ref="E372:Q372" si="139">+E370-E371</f>
        <v>41.7</v>
      </c>
      <c r="F372" s="4">
        <f t="shared" si="139"/>
        <v>86.200000000000017</v>
      </c>
      <c r="G372" s="4">
        <f t="shared" si="139"/>
        <v>55.199999999999996</v>
      </c>
      <c r="H372" s="4">
        <f t="shared" si="139"/>
        <v>97.6</v>
      </c>
      <c r="I372" s="4">
        <f t="shared" si="139"/>
        <v>127.9</v>
      </c>
      <c r="J372" s="4">
        <f t="shared" si="139"/>
        <v>108.6</v>
      </c>
      <c r="K372" s="71">
        <f t="shared" si="139"/>
        <v>0</v>
      </c>
      <c r="L372" s="71">
        <f t="shared" si="139"/>
        <v>0</v>
      </c>
      <c r="M372" s="71">
        <f t="shared" si="139"/>
        <v>0</v>
      </c>
      <c r="N372" s="71">
        <f t="shared" si="139"/>
        <v>0</v>
      </c>
      <c r="O372" s="71">
        <f t="shared" si="139"/>
        <v>0</v>
      </c>
      <c r="P372" s="71">
        <f t="shared" si="139"/>
        <v>0</v>
      </c>
      <c r="Q372" s="4">
        <f t="shared" si="139"/>
        <v>517.20000000000005</v>
      </c>
      <c r="R372" s="6">
        <v>569.70000000000005</v>
      </c>
      <c r="S372" s="5">
        <f t="shared" si="127"/>
        <v>90.784623486045291</v>
      </c>
    </row>
    <row r="373" spans="1:19" x14ac:dyDescent="0.15">
      <c r="A373" s="69"/>
      <c r="B373" s="48"/>
      <c r="C373" s="204"/>
      <c r="D373" s="60" t="s">
        <v>36</v>
      </c>
      <c r="E373" s="4">
        <f t="shared" ref="E373:Q373" si="140">+E370-E374</f>
        <v>56.3</v>
      </c>
      <c r="F373" s="4">
        <f t="shared" si="140"/>
        <v>128.60000000000002</v>
      </c>
      <c r="G373" s="4">
        <f t="shared" si="140"/>
        <v>78.3</v>
      </c>
      <c r="H373" s="4">
        <f t="shared" si="140"/>
        <v>159.9</v>
      </c>
      <c r="I373" s="4">
        <f t="shared" si="140"/>
        <v>187.5</v>
      </c>
      <c r="J373" s="4">
        <f t="shared" si="140"/>
        <v>148.4</v>
      </c>
      <c r="K373" s="71">
        <f t="shared" si="140"/>
        <v>0</v>
      </c>
      <c r="L373" s="71">
        <f t="shared" si="140"/>
        <v>0</v>
      </c>
      <c r="M373" s="71">
        <f t="shared" si="140"/>
        <v>0</v>
      </c>
      <c r="N373" s="71">
        <f t="shared" si="140"/>
        <v>0</v>
      </c>
      <c r="O373" s="71">
        <f t="shared" si="140"/>
        <v>0</v>
      </c>
      <c r="P373" s="71">
        <f t="shared" si="140"/>
        <v>0</v>
      </c>
      <c r="Q373" s="4">
        <f t="shared" si="140"/>
        <v>759</v>
      </c>
      <c r="R373" s="6">
        <v>793.9</v>
      </c>
      <c r="S373" s="5">
        <f t="shared" si="127"/>
        <v>95.603980350170048</v>
      </c>
    </row>
    <row r="374" spans="1:19" x14ac:dyDescent="0.15">
      <c r="A374" s="69"/>
      <c r="B374" s="48"/>
      <c r="C374" s="204"/>
      <c r="D374" s="60" t="s">
        <v>37</v>
      </c>
      <c r="E374" s="4">
        <v>17.2</v>
      </c>
      <c r="F374" s="4">
        <v>20.2</v>
      </c>
      <c r="G374" s="4">
        <v>19.3</v>
      </c>
      <c r="H374" s="4">
        <v>22.6</v>
      </c>
      <c r="I374" s="4">
        <v>23.8</v>
      </c>
      <c r="J374" s="4">
        <v>20.6</v>
      </c>
      <c r="K374" s="71"/>
      <c r="L374" s="71"/>
      <c r="M374" s="71"/>
      <c r="N374" s="71"/>
      <c r="O374" s="71"/>
      <c r="P374" s="71"/>
      <c r="Q374" s="4">
        <f t="shared" si="138"/>
        <v>123.70000000000002</v>
      </c>
      <c r="R374" s="6">
        <v>132.69999999999999</v>
      </c>
      <c r="S374" s="5">
        <f t="shared" si="127"/>
        <v>93.217784476262267</v>
      </c>
    </row>
    <row r="375" spans="1:19" ht="14.25" thickBot="1" x14ac:dyDescent="0.2">
      <c r="A375" s="69"/>
      <c r="B375" s="48"/>
      <c r="C375" s="205"/>
      <c r="D375" s="63" t="s">
        <v>38</v>
      </c>
      <c r="E375" s="7">
        <v>27.6</v>
      </c>
      <c r="F375" s="7">
        <v>33.4</v>
      </c>
      <c r="G375" s="7">
        <v>31.8</v>
      </c>
      <c r="H375" s="7">
        <v>35.799999999999997</v>
      </c>
      <c r="I375" s="7">
        <v>37.5</v>
      </c>
      <c r="J375" s="7">
        <v>33.6</v>
      </c>
      <c r="K375" s="72"/>
      <c r="L375" s="72"/>
      <c r="M375" s="72"/>
      <c r="N375" s="72"/>
      <c r="O375" s="72"/>
      <c r="P375" s="72"/>
      <c r="Q375" s="7">
        <f>SUM(E375:P375)</f>
        <v>199.7</v>
      </c>
      <c r="R375" s="79">
        <v>174.5</v>
      </c>
      <c r="S375" s="8">
        <f t="shared" si="127"/>
        <v>114.44126074498567</v>
      </c>
    </row>
    <row r="376" spans="1:19" ht="13.5" customHeight="1" x14ac:dyDescent="0.15">
      <c r="A376" s="69"/>
      <c r="B376" s="48"/>
      <c r="C376" s="203" t="s">
        <v>104</v>
      </c>
      <c r="D376" s="55" t="s">
        <v>33</v>
      </c>
      <c r="E376" s="2">
        <v>115.5</v>
      </c>
      <c r="F376" s="2">
        <v>177.3</v>
      </c>
      <c r="G376" s="2">
        <v>169.3</v>
      </c>
      <c r="H376" s="2">
        <v>271.60000000000002</v>
      </c>
      <c r="I376" s="2">
        <v>307.2</v>
      </c>
      <c r="J376" s="2">
        <v>199.2</v>
      </c>
      <c r="K376" s="70"/>
      <c r="L376" s="70"/>
      <c r="M376" s="70"/>
      <c r="N376" s="70"/>
      <c r="O376" s="70"/>
      <c r="P376" s="70"/>
      <c r="Q376" s="2">
        <f t="shared" ref="Q376:Q399" si="141">SUM(E376:P376)</f>
        <v>1240.1000000000001</v>
      </c>
      <c r="R376" s="10">
        <v>1240.2</v>
      </c>
      <c r="S376" s="3">
        <f t="shared" si="127"/>
        <v>99.991936784389623</v>
      </c>
    </row>
    <row r="377" spans="1:19" x14ac:dyDescent="0.15">
      <c r="A377" s="69"/>
      <c r="B377" s="48"/>
      <c r="C377" s="204"/>
      <c r="D377" s="60" t="s">
        <v>34</v>
      </c>
      <c r="E377" s="4">
        <v>40.700000000000003</v>
      </c>
      <c r="F377" s="4">
        <v>59.4</v>
      </c>
      <c r="G377" s="4">
        <v>56</v>
      </c>
      <c r="H377" s="4">
        <v>90.3</v>
      </c>
      <c r="I377" s="4">
        <v>81.2</v>
      </c>
      <c r="J377" s="4">
        <v>64.900000000000006</v>
      </c>
      <c r="K377" s="71"/>
      <c r="L377" s="71"/>
      <c r="M377" s="71"/>
      <c r="N377" s="71"/>
      <c r="O377" s="71"/>
      <c r="P377" s="71"/>
      <c r="Q377" s="4">
        <f t="shared" si="141"/>
        <v>392.5</v>
      </c>
      <c r="R377" s="9">
        <v>377.6</v>
      </c>
      <c r="S377" s="5">
        <f t="shared" si="127"/>
        <v>103.94597457627117</v>
      </c>
    </row>
    <row r="378" spans="1:19" x14ac:dyDescent="0.15">
      <c r="A378" s="69"/>
      <c r="B378" s="48"/>
      <c r="C378" s="204"/>
      <c r="D378" s="60" t="s">
        <v>35</v>
      </c>
      <c r="E378" s="4">
        <f t="shared" ref="E378:H378" si="142">+E376-E377</f>
        <v>74.8</v>
      </c>
      <c r="F378" s="4">
        <f t="shared" si="142"/>
        <v>117.9</v>
      </c>
      <c r="G378" s="4">
        <f t="shared" si="142"/>
        <v>113.30000000000001</v>
      </c>
      <c r="H378" s="4">
        <f t="shared" si="142"/>
        <v>181.3</v>
      </c>
      <c r="I378" s="4">
        <f t="shared" ref="I378:Q378" si="143">+I376-I377</f>
        <v>226</v>
      </c>
      <c r="J378" s="4">
        <f t="shared" ref="J378" si="144">+J376-J377</f>
        <v>134.29999999999998</v>
      </c>
      <c r="K378" s="71">
        <f t="shared" si="143"/>
        <v>0</v>
      </c>
      <c r="L378" s="71">
        <f t="shared" si="143"/>
        <v>0</v>
      </c>
      <c r="M378" s="71">
        <f t="shared" si="143"/>
        <v>0</v>
      </c>
      <c r="N378" s="71">
        <f t="shared" si="143"/>
        <v>0</v>
      </c>
      <c r="O378" s="71">
        <f t="shared" si="143"/>
        <v>0</v>
      </c>
      <c r="P378" s="71">
        <f t="shared" si="143"/>
        <v>0</v>
      </c>
      <c r="Q378" s="4">
        <f t="shared" si="143"/>
        <v>847.60000000000014</v>
      </c>
      <c r="R378" s="6">
        <v>862.60000000000014</v>
      </c>
      <c r="S378" s="5">
        <f t="shared" si="127"/>
        <v>98.261071180153024</v>
      </c>
    </row>
    <row r="379" spans="1:19" x14ac:dyDescent="0.15">
      <c r="A379" s="69"/>
      <c r="B379" s="48"/>
      <c r="C379" s="204"/>
      <c r="D379" s="60" t="s">
        <v>36</v>
      </c>
      <c r="E379" s="4">
        <f t="shared" ref="E379:H379" si="145">+E376-E380</f>
        <v>108.9</v>
      </c>
      <c r="F379" s="4">
        <f t="shared" si="145"/>
        <v>166.9</v>
      </c>
      <c r="G379" s="4">
        <f t="shared" si="145"/>
        <v>159.10000000000002</v>
      </c>
      <c r="H379" s="4">
        <f t="shared" si="145"/>
        <v>256.20000000000005</v>
      </c>
      <c r="I379" s="4">
        <f t="shared" ref="I379:Q379" si="146">+I376-I380</f>
        <v>287</v>
      </c>
      <c r="J379" s="4">
        <f t="shared" ref="J379" si="147">+J376-J380</f>
        <v>186.6</v>
      </c>
      <c r="K379" s="71">
        <f t="shared" si="146"/>
        <v>0</v>
      </c>
      <c r="L379" s="71">
        <f t="shared" si="146"/>
        <v>0</v>
      </c>
      <c r="M379" s="71">
        <f t="shared" si="146"/>
        <v>0</v>
      </c>
      <c r="N379" s="71">
        <f t="shared" si="146"/>
        <v>0</v>
      </c>
      <c r="O379" s="71">
        <f t="shared" si="146"/>
        <v>0</v>
      </c>
      <c r="P379" s="71">
        <f t="shared" si="146"/>
        <v>0</v>
      </c>
      <c r="Q379" s="4">
        <f t="shared" si="146"/>
        <v>1164.7</v>
      </c>
      <c r="R379" s="6">
        <v>1161.3999999999999</v>
      </c>
      <c r="S379" s="5">
        <f t="shared" si="127"/>
        <v>100.28413983123818</v>
      </c>
    </row>
    <row r="380" spans="1:19" x14ac:dyDescent="0.15">
      <c r="A380" s="69"/>
      <c r="B380" s="48"/>
      <c r="C380" s="204"/>
      <c r="D380" s="60" t="s">
        <v>37</v>
      </c>
      <c r="E380" s="4">
        <v>6.6</v>
      </c>
      <c r="F380" s="4">
        <v>10.4</v>
      </c>
      <c r="G380" s="4">
        <v>10.199999999999999</v>
      </c>
      <c r="H380" s="4">
        <v>15.4</v>
      </c>
      <c r="I380" s="4">
        <v>20.2</v>
      </c>
      <c r="J380" s="4">
        <v>12.6</v>
      </c>
      <c r="K380" s="71"/>
      <c r="L380" s="71"/>
      <c r="M380" s="71"/>
      <c r="N380" s="71"/>
      <c r="O380" s="71"/>
      <c r="P380" s="71"/>
      <c r="Q380" s="4">
        <f t="shared" si="141"/>
        <v>75.399999999999991</v>
      </c>
      <c r="R380" s="6">
        <v>78.8</v>
      </c>
      <c r="S380" s="5">
        <f t="shared" si="127"/>
        <v>95.685279187817258</v>
      </c>
    </row>
    <row r="381" spans="1:19" ht="14.25" thickBot="1" x14ac:dyDescent="0.2">
      <c r="A381" s="69"/>
      <c r="B381" s="48"/>
      <c r="C381" s="205"/>
      <c r="D381" s="63" t="s">
        <v>38</v>
      </c>
      <c r="E381" s="7">
        <v>10.1</v>
      </c>
      <c r="F381" s="7">
        <v>14.6</v>
      </c>
      <c r="G381" s="7">
        <v>14.5</v>
      </c>
      <c r="H381" s="7">
        <v>20.2</v>
      </c>
      <c r="I381" s="7">
        <v>26</v>
      </c>
      <c r="J381" s="7">
        <v>17.100000000000001</v>
      </c>
      <c r="K381" s="72"/>
      <c r="L381" s="72"/>
      <c r="M381" s="72"/>
      <c r="N381" s="72"/>
      <c r="O381" s="72"/>
      <c r="P381" s="72"/>
      <c r="Q381" s="7">
        <f t="shared" si="141"/>
        <v>102.5</v>
      </c>
      <c r="R381" s="79">
        <v>90.899999999999991</v>
      </c>
      <c r="S381" s="8">
        <f t="shared" si="127"/>
        <v>112.76127612761277</v>
      </c>
    </row>
    <row r="382" spans="1:19" x14ac:dyDescent="0.15">
      <c r="A382" s="69"/>
      <c r="B382" s="48"/>
      <c r="C382" s="203" t="s">
        <v>105</v>
      </c>
      <c r="D382" s="55" t="s">
        <v>33</v>
      </c>
      <c r="E382" s="2">
        <v>246.6</v>
      </c>
      <c r="F382" s="2">
        <v>332.6</v>
      </c>
      <c r="G382" s="2">
        <v>315.7</v>
      </c>
      <c r="H382" s="2">
        <v>399.9</v>
      </c>
      <c r="I382" s="2">
        <v>481.5</v>
      </c>
      <c r="J382" s="2">
        <v>344.9</v>
      </c>
      <c r="K382" s="70"/>
      <c r="L382" s="70"/>
      <c r="M382" s="70"/>
      <c r="N382" s="70"/>
      <c r="O382" s="70"/>
      <c r="P382" s="70"/>
      <c r="Q382" s="2">
        <f t="shared" si="141"/>
        <v>2121.2000000000003</v>
      </c>
      <c r="R382" s="10">
        <v>2030.2</v>
      </c>
      <c r="S382" s="3">
        <f t="shared" si="127"/>
        <v>104.48231701310218</v>
      </c>
    </row>
    <row r="383" spans="1:19" x14ac:dyDescent="0.15">
      <c r="A383" s="69"/>
      <c r="B383" s="48"/>
      <c r="C383" s="204"/>
      <c r="D383" s="60" t="s">
        <v>34</v>
      </c>
      <c r="E383" s="4">
        <v>119.3</v>
      </c>
      <c r="F383" s="4">
        <v>152.5</v>
      </c>
      <c r="G383" s="4">
        <v>167.8</v>
      </c>
      <c r="H383" s="4">
        <v>213.4</v>
      </c>
      <c r="I383" s="4">
        <v>250.1</v>
      </c>
      <c r="J383" s="4">
        <v>172.4</v>
      </c>
      <c r="K383" s="71"/>
      <c r="L383" s="71"/>
      <c r="M383" s="71"/>
      <c r="N383" s="71"/>
      <c r="O383" s="71"/>
      <c r="P383" s="71"/>
      <c r="Q383" s="4">
        <f t="shared" si="141"/>
        <v>1075.5</v>
      </c>
      <c r="R383" s="6">
        <v>1018.4</v>
      </c>
      <c r="S383" s="5">
        <f t="shared" si="127"/>
        <v>105.60683424980361</v>
      </c>
    </row>
    <row r="384" spans="1:19" x14ac:dyDescent="0.15">
      <c r="A384" s="69"/>
      <c r="B384" s="48"/>
      <c r="C384" s="204"/>
      <c r="D384" s="60" t="s">
        <v>35</v>
      </c>
      <c r="E384" s="4">
        <f t="shared" ref="E384:Q384" si="148">+E382-E383</f>
        <v>127.3</v>
      </c>
      <c r="F384" s="4">
        <f t="shared" si="148"/>
        <v>180.10000000000002</v>
      </c>
      <c r="G384" s="4">
        <f t="shared" si="148"/>
        <v>147.89999999999998</v>
      </c>
      <c r="H384" s="4">
        <f t="shared" si="148"/>
        <v>186.49999999999997</v>
      </c>
      <c r="I384" s="4">
        <f t="shared" si="148"/>
        <v>231.4</v>
      </c>
      <c r="J384" s="4">
        <f t="shared" si="148"/>
        <v>172.49999999999997</v>
      </c>
      <c r="K384" s="71">
        <f t="shared" si="148"/>
        <v>0</v>
      </c>
      <c r="L384" s="71">
        <f t="shared" si="148"/>
        <v>0</v>
      </c>
      <c r="M384" s="71">
        <f t="shared" si="148"/>
        <v>0</v>
      </c>
      <c r="N384" s="71">
        <f t="shared" si="148"/>
        <v>0</v>
      </c>
      <c r="O384" s="71">
        <f t="shared" si="148"/>
        <v>0</v>
      </c>
      <c r="P384" s="71">
        <f t="shared" si="148"/>
        <v>0</v>
      </c>
      <c r="Q384" s="4">
        <f t="shared" si="148"/>
        <v>1045.7000000000003</v>
      </c>
      <c r="R384" s="6">
        <v>1011.8000000000001</v>
      </c>
      <c r="S384" s="5">
        <f t="shared" si="127"/>
        <v>103.3504645186796</v>
      </c>
    </row>
    <row r="385" spans="1:19" x14ac:dyDescent="0.15">
      <c r="A385" s="69"/>
      <c r="B385" s="48"/>
      <c r="C385" s="204"/>
      <c r="D385" s="60" t="s">
        <v>36</v>
      </c>
      <c r="E385" s="4">
        <f t="shared" ref="E385:Q385" si="149">+E382-E386</f>
        <v>163.30000000000001</v>
      </c>
      <c r="F385" s="4">
        <f t="shared" si="149"/>
        <v>232.40000000000003</v>
      </c>
      <c r="G385" s="4">
        <f t="shared" si="149"/>
        <v>215.89999999999998</v>
      </c>
      <c r="H385" s="4">
        <f t="shared" si="149"/>
        <v>282.29999999999995</v>
      </c>
      <c r="I385" s="4">
        <f t="shared" si="149"/>
        <v>352.1</v>
      </c>
      <c r="J385" s="4">
        <f t="shared" si="149"/>
        <v>242.59999999999997</v>
      </c>
      <c r="K385" s="71">
        <f t="shared" si="149"/>
        <v>0</v>
      </c>
      <c r="L385" s="71">
        <f t="shared" si="149"/>
        <v>0</v>
      </c>
      <c r="M385" s="71">
        <f t="shared" si="149"/>
        <v>0</v>
      </c>
      <c r="N385" s="71">
        <f t="shared" si="149"/>
        <v>0</v>
      </c>
      <c r="O385" s="71">
        <f t="shared" si="149"/>
        <v>0</v>
      </c>
      <c r="P385" s="71">
        <f t="shared" si="149"/>
        <v>0</v>
      </c>
      <c r="Q385" s="4">
        <f t="shared" si="149"/>
        <v>1488.6000000000004</v>
      </c>
      <c r="R385" s="6">
        <v>1407.1999999999998</v>
      </c>
      <c r="S385" s="5">
        <f t="shared" si="127"/>
        <v>105.78453666856171</v>
      </c>
    </row>
    <row r="386" spans="1:19" x14ac:dyDescent="0.15">
      <c r="A386" s="69"/>
      <c r="B386" s="48"/>
      <c r="C386" s="204"/>
      <c r="D386" s="60" t="s">
        <v>37</v>
      </c>
      <c r="E386" s="4">
        <v>83.3</v>
      </c>
      <c r="F386" s="4">
        <v>100.2</v>
      </c>
      <c r="G386" s="4">
        <v>99.8</v>
      </c>
      <c r="H386" s="4">
        <v>117.6</v>
      </c>
      <c r="I386" s="4">
        <v>129.4</v>
      </c>
      <c r="J386" s="4">
        <v>102.3</v>
      </c>
      <c r="K386" s="71"/>
      <c r="L386" s="71"/>
      <c r="M386" s="71"/>
      <c r="N386" s="71"/>
      <c r="O386" s="71"/>
      <c r="P386" s="71"/>
      <c r="Q386" s="4">
        <f t="shared" si="141"/>
        <v>632.59999999999991</v>
      </c>
      <c r="R386" s="6">
        <v>623.00000000000011</v>
      </c>
      <c r="S386" s="5">
        <f t="shared" si="127"/>
        <v>101.54093097913319</v>
      </c>
    </row>
    <row r="387" spans="1:19" ht="14.25" thickBot="1" x14ac:dyDescent="0.2">
      <c r="A387" s="69"/>
      <c r="B387" s="48"/>
      <c r="C387" s="205"/>
      <c r="D387" s="63" t="s">
        <v>38</v>
      </c>
      <c r="E387" s="7">
        <v>84.2</v>
      </c>
      <c r="F387" s="7">
        <v>101.1</v>
      </c>
      <c r="G387" s="7">
        <v>100.7</v>
      </c>
      <c r="H387" s="7">
        <v>118.9</v>
      </c>
      <c r="I387" s="7">
        <v>130.4</v>
      </c>
      <c r="J387" s="7">
        <v>103.1</v>
      </c>
      <c r="K387" s="72"/>
      <c r="L387" s="72"/>
      <c r="M387" s="72"/>
      <c r="N387" s="72"/>
      <c r="O387" s="72"/>
      <c r="P387" s="72"/>
      <c r="Q387" s="7">
        <f t="shared" si="141"/>
        <v>638.4</v>
      </c>
      <c r="R387" s="79">
        <v>627.00000000000011</v>
      </c>
      <c r="S387" s="8">
        <f t="shared" si="127"/>
        <v>101.81818181818178</v>
      </c>
    </row>
    <row r="388" spans="1:19" ht="13.5" customHeight="1" x14ac:dyDescent="0.15">
      <c r="A388" s="69"/>
      <c r="B388" s="48"/>
      <c r="C388" s="203" t="s">
        <v>214</v>
      </c>
      <c r="D388" s="55" t="s">
        <v>33</v>
      </c>
      <c r="E388" s="2">
        <v>134.9</v>
      </c>
      <c r="F388" s="2">
        <v>209.9</v>
      </c>
      <c r="G388" s="2">
        <v>153.1</v>
      </c>
      <c r="H388" s="2">
        <v>192</v>
      </c>
      <c r="I388" s="2">
        <v>204.4</v>
      </c>
      <c r="J388" s="2">
        <v>149.69999999999999</v>
      </c>
      <c r="K388" s="70"/>
      <c r="L388" s="70"/>
      <c r="M388" s="70"/>
      <c r="N388" s="70"/>
      <c r="O388" s="70"/>
      <c r="P388" s="70"/>
      <c r="Q388" s="2">
        <f t="shared" si="141"/>
        <v>1044</v>
      </c>
      <c r="R388" s="10">
        <v>1022.5000000000001</v>
      </c>
      <c r="S388" s="3">
        <f t="shared" si="127"/>
        <v>102.10268948655256</v>
      </c>
    </row>
    <row r="389" spans="1:19" x14ac:dyDescent="0.15">
      <c r="A389" s="69"/>
      <c r="B389" s="48"/>
      <c r="C389" s="204"/>
      <c r="D389" s="60" t="s">
        <v>34</v>
      </c>
      <c r="E389" s="4">
        <v>2.8</v>
      </c>
      <c r="F389" s="4">
        <v>4.5999999999999996</v>
      </c>
      <c r="G389" s="4">
        <v>7.2</v>
      </c>
      <c r="H389" s="4">
        <v>8.9</v>
      </c>
      <c r="I389" s="4">
        <v>12.1</v>
      </c>
      <c r="J389" s="4">
        <v>5.8</v>
      </c>
      <c r="K389" s="71"/>
      <c r="L389" s="71"/>
      <c r="M389" s="71"/>
      <c r="N389" s="71"/>
      <c r="O389" s="71"/>
      <c r="P389" s="71"/>
      <c r="Q389" s="4">
        <f t="shared" si="141"/>
        <v>41.4</v>
      </c>
      <c r="R389" s="6">
        <v>40.4</v>
      </c>
      <c r="S389" s="5">
        <f t="shared" si="127"/>
        <v>102.47524752475248</v>
      </c>
    </row>
    <row r="390" spans="1:19" x14ac:dyDescent="0.15">
      <c r="A390" s="69"/>
      <c r="B390" s="48"/>
      <c r="C390" s="204"/>
      <c r="D390" s="60" t="s">
        <v>35</v>
      </c>
      <c r="E390" s="4">
        <f t="shared" ref="E390:Q390" si="150">+E388-E389</f>
        <v>132.1</v>
      </c>
      <c r="F390" s="4">
        <f t="shared" si="150"/>
        <v>205.3</v>
      </c>
      <c r="G390" s="4">
        <f t="shared" si="150"/>
        <v>145.9</v>
      </c>
      <c r="H390" s="4">
        <f t="shared" si="150"/>
        <v>183.1</v>
      </c>
      <c r="I390" s="4">
        <f t="shared" si="150"/>
        <v>192.3</v>
      </c>
      <c r="J390" s="4">
        <f t="shared" si="150"/>
        <v>143.89999999999998</v>
      </c>
      <c r="K390" s="71">
        <f t="shared" si="150"/>
        <v>0</v>
      </c>
      <c r="L390" s="71">
        <f t="shared" si="150"/>
        <v>0</v>
      </c>
      <c r="M390" s="71">
        <f t="shared" si="150"/>
        <v>0</v>
      </c>
      <c r="N390" s="71">
        <f t="shared" si="150"/>
        <v>0</v>
      </c>
      <c r="O390" s="71">
        <f t="shared" si="150"/>
        <v>0</v>
      </c>
      <c r="P390" s="71">
        <f t="shared" si="150"/>
        <v>0</v>
      </c>
      <c r="Q390" s="4">
        <f t="shared" si="150"/>
        <v>1002.6</v>
      </c>
      <c r="R390" s="6">
        <v>982.10000000000014</v>
      </c>
      <c r="S390" s="5">
        <f t="shared" si="127"/>
        <v>102.08736381223906</v>
      </c>
    </row>
    <row r="391" spans="1:19" x14ac:dyDescent="0.15">
      <c r="A391" s="69"/>
      <c r="B391" s="48"/>
      <c r="C391" s="204"/>
      <c r="D391" s="60" t="s">
        <v>36</v>
      </c>
      <c r="E391" s="4">
        <f t="shared" ref="E391:Q391" si="151">+E388-E392</f>
        <v>124.80000000000001</v>
      </c>
      <c r="F391" s="4">
        <f t="shared" si="151"/>
        <v>191.3</v>
      </c>
      <c r="G391" s="4">
        <f t="shared" si="151"/>
        <v>136.4</v>
      </c>
      <c r="H391" s="4">
        <f t="shared" si="151"/>
        <v>170.1</v>
      </c>
      <c r="I391" s="4">
        <f t="shared" si="151"/>
        <v>173.6</v>
      </c>
      <c r="J391" s="4">
        <f t="shared" si="151"/>
        <v>127.49999999999999</v>
      </c>
      <c r="K391" s="71">
        <f t="shared" si="151"/>
        <v>0</v>
      </c>
      <c r="L391" s="71">
        <f t="shared" si="151"/>
        <v>0</v>
      </c>
      <c r="M391" s="71">
        <f t="shared" si="151"/>
        <v>0</v>
      </c>
      <c r="N391" s="71">
        <f t="shared" si="151"/>
        <v>0</v>
      </c>
      <c r="O391" s="71">
        <f t="shared" si="151"/>
        <v>0</v>
      </c>
      <c r="P391" s="71">
        <f t="shared" si="151"/>
        <v>0</v>
      </c>
      <c r="Q391" s="4">
        <f t="shared" si="151"/>
        <v>923.7</v>
      </c>
      <c r="R391" s="6">
        <v>903.7</v>
      </c>
      <c r="S391" s="5">
        <f t="shared" si="127"/>
        <v>102.21312382427796</v>
      </c>
    </row>
    <row r="392" spans="1:19" x14ac:dyDescent="0.15">
      <c r="A392" s="69"/>
      <c r="B392" s="48"/>
      <c r="C392" s="204"/>
      <c r="D392" s="60" t="s">
        <v>37</v>
      </c>
      <c r="E392" s="4">
        <v>10.1</v>
      </c>
      <c r="F392" s="4">
        <v>18.600000000000001</v>
      </c>
      <c r="G392" s="4">
        <v>16.7</v>
      </c>
      <c r="H392" s="4">
        <v>21.9</v>
      </c>
      <c r="I392" s="4">
        <v>30.8</v>
      </c>
      <c r="J392" s="4">
        <v>22.2</v>
      </c>
      <c r="K392" s="71"/>
      <c r="L392" s="71"/>
      <c r="M392" s="71"/>
      <c r="N392" s="71"/>
      <c r="O392" s="71"/>
      <c r="P392" s="71"/>
      <c r="Q392" s="4">
        <f t="shared" si="141"/>
        <v>120.30000000000001</v>
      </c>
      <c r="R392" s="6">
        <v>118.80000000000001</v>
      </c>
      <c r="S392" s="5">
        <f t="shared" si="127"/>
        <v>101.26262626262626</v>
      </c>
    </row>
    <row r="393" spans="1:19" ht="14.25" thickBot="1" x14ac:dyDescent="0.2">
      <c r="A393" s="69"/>
      <c r="B393" s="48"/>
      <c r="C393" s="205"/>
      <c r="D393" s="63" t="s">
        <v>38</v>
      </c>
      <c r="E393" s="7">
        <v>11.8</v>
      </c>
      <c r="F393" s="7">
        <v>20.100000000000001</v>
      </c>
      <c r="G393" s="7">
        <v>18.2</v>
      </c>
      <c r="H393" s="7">
        <v>24.2</v>
      </c>
      <c r="I393" s="7">
        <v>32.6</v>
      </c>
      <c r="J393" s="7">
        <v>24.6</v>
      </c>
      <c r="K393" s="72"/>
      <c r="L393" s="72"/>
      <c r="M393" s="72"/>
      <c r="N393" s="72"/>
      <c r="O393" s="72"/>
      <c r="P393" s="72"/>
      <c r="Q393" s="7">
        <f t="shared" si="141"/>
        <v>131.5</v>
      </c>
      <c r="R393" s="79">
        <v>132.80000000000001</v>
      </c>
      <c r="S393" s="8">
        <f t="shared" si="127"/>
        <v>99.021084337349379</v>
      </c>
    </row>
    <row r="394" spans="1:19" ht="13.5" customHeight="1" x14ac:dyDescent="0.15">
      <c r="A394" s="69"/>
      <c r="B394" s="48"/>
      <c r="C394" s="203" t="s">
        <v>106</v>
      </c>
      <c r="D394" s="55" t="s">
        <v>33</v>
      </c>
      <c r="E394" s="2">
        <v>29.8</v>
      </c>
      <c r="F394" s="2">
        <v>45.9</v>
      </c>
      <c r="G394" s="2">
        <v>41.5</v>
      </c>
      <c r="H394" s="2">
        <v>45.7</v>
      </c>
      <c r="I394" s="2">
        <v>56.8</v>
      </c>
      <c r="J394" s="2">
        <v>37.1</v>
      </c>
      <c r="K394" s="70"/>
      <c r="L394" s="70"/>
      <c r="M394" s="70"/>
      <c r="N394" s="70"/>
      <c r="O394" s="70"/>
      <c r="P394" s="70"/>
      <c r="Q394" s="2">
        <f t="shared" si="141"/>
        <v>256.8</v>
      </c>
      <c r="R394" s="10">
        <v>284.5</v>
      </c>
      <c r="S394" s="3">
        <f t="shared" si="127"/>
        <v>90.26362038664324</v>
      </c>
    </row>
    <row r="395" spans="1:19" x14ac:dyDescent="0.15">
      <c r="A395" s="69"/>
      <c r="B395" s="48"/>
      <c r="C395" s="204"/>
      <c r="D395" s="60" t="s">
        <v>34</v>
      </c>
      <c r="E395" s="4">
        <v>2.7</v>
      </c>
      <c r="F395" s="4">
        <v>12.9</v>
      </c>
      <c r="G395" s="4">
        <v>11.5</v>
      </c>
      <c r="H395" s="4">
        <v>17.5</v>
      </c>
      <c r="I395" s="4">
        <v>17.8</v>
      </c>
      <c r="J395" s="4">
        <v>11.2</v>
      </c>
      <c r="K395" s="71"/>
      <c r="L395" s="71"/>
      <c r="M395" s="71"/>
      <c r="N395" s="71"/>
      <c r="O395" s="71"/>
      <c r="P395" s="71"/>
      <c r="Q395" s="4">
        <f t="shared" si="141"/>
        <v>73.600000000000009</v>
      </c>
      <c r="R395" s="6">
        <v>81.500000000000014</v>
      </c>
      <c r="S395" s="5">
        <f t="shared" si="127"/>
        <v>90.306748466257659</v>
      </c>
    </row>
    <row r="396" spans="1:19" x14ac:dyDescent="0.15">
      <c r="A396" s="69"/>
      <c r="B396" s="48"/>
      <c r="C396" s="204"/>
      <c r="D396" s="60" t="s">
        <v>35</v>
      </c>
      <c r="E396" s="4">
        <f t="shared" ref="E396:Q396" si="152">+E394-E395</f>
        <v>27.1</v>
      </c>
      <c r="F396" s="4">
        <f t="shared" si="152"/>
        <v>33</v>
      </c>
      <c r="G396" s="4">
        <f t="shared" si="152"/>
        <v>30</v>
      </c>
      <c r="H396" s="4">
        <f t="shared" si="152"/>
        <v>28.200000000000003</v>
      </c>
      <c r="I396" s="4">
        <f t="shared" si="152"/>
        <v>39</v>
      </c>
      <c r="J396" s="4">
        <f t="shared" si="152"/>
        <v>25.900000000000002</v>
      </c>
      <c r="K396" s="71">
        <f t="shared" si="152"/>
        <v>0</v>
      </c>
      <c r="L396" s="71">
        <f t="shared" si="152"/>
        <v>0</v>
      </c>
      <c r="M396" s="71">
        <f t="shared" si="152"/>
        <v>0</v>
      </c>
      <c r="N396" s="71">
        <f t="shared" si="152"/>
        <v>0</v>
      </c>
      <c r="O396" s="71">
        <f t="shared" si="152"/>
        <v>0</v>
      </c>
      <c r="P396" s="71">
        <f t="shared" si="152"/>
        <v>0</v>
      </c>
      <c r="Q396" s="4">
        <f t="shared" si="152"/>
        <v>183.2</v>
      </c>
      <c r="R396" s="6">
        <v>203</v>
      </c>
      <c r="S396" s="5">
        <f t="shared" si="127"/>
        <v>90.246305418719203</v>
      </c>
    </row>
    <row r="397" spans="1:19" x14ac:dyDescent="0.15">
      <c r="A397" s="69"/>
      <c r="B397" s="48"/>
      <c r="C397" s="204"/>
      <c r="D397" s="60" t="s">
        <v>36</v>
      </c>
      <c r="E397" s="4">
        <f t="shared" ref="E397:Q397" si="153">+E394-E398</f>
        <v>29.5</v>
      </c>
      <c r="F397" s="4">
        <f t="shared" si="153"/>
        <v>44.9</v>
      </c>
      <c r="G397" s="4">
        <f t="shared" si="153"/>
        <v>40.4</v>
      </c>
      <c r="H397" s="4">
        <f t="shared" si="153"/>
        <v>40.200000000000003</v>
      </c>
      <c r="I397" s="4">
        <f t="shared" si="153"/>
        <v>46.5</v>
      </c>
      <c r="J397" s="4">
        <f t="shared" si="153"/>
        <v>35.4</v>
      </c>
      <c r="K397" s="71">
        <f t="shared" si="153"/>
        <v>0</v>
      </c>
      <c r="L397" s="71">
        <f t="shared" si="153"/>
        <v>0</v>
      </c>
      <c r="M397" s="71">
        <f t="shared" si="153"/>
        <v>0</v>
      </c>
      <c r="N397" s="71">
        <f t="shared" si="153"/>
        <v>0</v>
      </c>
      <c r="O397" s="71">
        <f t="shared" si="153"/>
        <v>0</v>
      </c>
      <c r="P397" s="71">
        <f t="shared" si="153"/>
        <v>0</v>
      </c>
      <c r="Q397" s="4">
        <f t="shared" si="153"/>
        <v>236.9</v>
      </c>
      <c r="R397" s="6">
        <v>264.8</v>
      </c>
      <c r="S397" s="5">
        <f t="shared" si="127"/>
        <v>89.463746223564954</v>
      </c>
    </row>
    <row r="398" spans="1:19" x14ac:dyDescent="0.15">
      <c r="A398" s="69"/>
      <c r="B398" s="74"/>
      <c r="C398" s="204"/>
      <c r="D398" s="60" t="s">
        <v>37</v>
      </c>
      <c r="E398" s="4">
        <v>0.3</v>
      </c>
      <c r="F398" s="4">
        <v>1</v>
      </c>
      <c r="G398" s="4">
        <v>1.1000000000000001</v>
      </c>
      <c r="H398" s="4">
        <v>5.5</v>
      </c>
      <c r="I398" s="4">
        <v>10.3</v>
      </c>
      <c r="J398" s="4">
        <v>1.7</v>
      </c>
      <c r="K398" s="71"/>
      <c r="L398" s="71"/>
      <c r="M398" s="71"/>
      <c r="N398" s="71"/>
      <c r="O398" s="71"/>
      <c r="P398" s="71"/>
      <c r="Q398" s="4">
        <f t="shared" si="141"/>
        <v>19.900000000000002</v>
      </c>
      <c r="R398" s="6">
        <v>19.7</v>
      </c>
      <c r="S398" s="5">
        <f t="shared" si="127"/>
        <v>101.01522842639596</v>
      </c>
    </row>
    <row r="399" spans="1:19" ht="14.25" thickBot="1" x14ac:dyDescent="0.2">
      <c r="A399" s="69"/>
      <c r="B399" s="74"/>
      <c r="C399" s="205"/>
      <c r="D399" s="63" t="s">
        <v>38</v>
      </c>
      <c r="E399" s="7">
        <v>0.3</v>
      </c>
      <c r="F399" s="7">
        <v>1</v>
      </c>
      <c r="G399" s="7">
        <v>1.1000000000000001</v>
      </c>
      <c r="H399" s="7">
        <v>5.5</v>
      </c>
      <c r="I399" s="7">
        <v>10.3</v>
      </c>
      <c r="J399" s="7">
        <v>1.7</v>
      </c>
      <c r="K399" s="72"/>
      <c r="L399" s="72"/>
      <c r="M399" s="72"/>
      <c r="N399" s="72"/>
      <c r="O399" s="72"/>
      <c r="P399" s="72"/>
      <c r="Q399" s="7">
        <f t="shared" si="141"/>
        <v>19.900000000000002</v>
      </c>
      <c r="R399" s="79">
        <v>19.7</v>
      </c>
      <c r="S399" s="8">
        <f t="shared" si="127"/>
        <v>101.01522842639596</v>
      </c>
    </row>
    <row r="400" spans="1:19" ht="18.75" customHeight="1" x14ac:dyDescent="0.2">
      <c r="A400" s="44" t="str">
        <f>$A$1</f>
        <v>１　平成29年度上期　市町村別・月別観光入込客数</v>
      </c>
      <c r="K400" s="75"/>
      <c r="L400" s="75"/>
      <c r="M400" s="75"/>
      <c r="N400" s="75"/>
      <c r="O400" s="75"/>
      <c r="P400" s="75"/>
      <c r="Q400" s="187"/>
    </row>
    <row r="401" spans="1:19" ht="13.5" customHeight="1" thickBot="1" x14ac:dyDescent="0.2">
      <c r="K401" s="75"/>
      <c r="L401" s="75"/>
      <c r="M401" s="75"/>
      <c r="N401" s="75"/>
      <c r="O401" s="75"/>
      <c r="P401" s="75"/>
      <c r="Q401" s="187"/>
      <c r="S401" s="49" t="s">
        <v>232</v>
      </c>
    </row>
    <row r="402" spans="1:19" ht="13.5" customHeight="1" thickBot="1" x14ac:dyDescent="0.2">
      <c r="A402" s="50" t="s">
        <v>20</v>
      </c>
      <c r="B402" s="50" t="s">
        <v>266</v>
      </c>
      <c r="C402" s="50" t="s">
        <v>21</v>
      </c>
      <c r="D402" s="51" t="s">
        <v>22</v>
      </c>
      <c r="E402" s="52" t="s">
        <v>23</v>
      </c>
      <c r="F402" s="52" t="s">
        <v>24</v>
      </c>
      <c r="G402" s="52" t="s">
        <v>25</v>
      </c>
      <c r="H402" s="52" t="s">
        <v>26</v>
      </c>
      <c r="I402" s="52" t="s">
        <v>27</v>
      </c>
      <c r="J402" s="52" t="s">
        <v>28</v>
      </c>
      <c r="K402" s="73" t="s">
        <v>29</v>
      </c>
      <c r="L402" s="73" t="s">
        <v>30</v>
      </c>
      <c r="M402" s="73" t="s">
        <v>31</v>
      </c>
      <c r="N402" s="73" t="s">
        <v>11</v>
      </c>
      <c r="O402" s="73" t="s">
        <v>12</v>
      </c>
      <c r="P402" s="73" t="s">
        <v>13</v>
      </c>
      <c r="Q402" s="188" t="s">
        <v>267</v>
      </c>
      <c r="R402" s="53" t="str">
        <f>$R$3</f>
        <v>28年度上期</v>
      </c>
      <c r="S402" s="54" t="s">
        <v>32</v>
      </c>
    </row>
    <row r="403" spans="1:19" ht="13.5" customHeight="1" x14ac:dyDescent="0.15">
      <c r="A403" s="69"/>
      <c r="B403" s="74"/>
      <c r="C403" s="203" t="s">
        <v>107</v>
      </c>
      <c r="D403" s="55" t="s">
        <v>33</v>
      </c>
      <c r="E403" s="2">
        <v>142.1</v>
      </c>
      <c r="F403" s="2">
        <v>196</v>
      </c>
      <c r="G403" s="2">
        <v>193.4</v>
      </c>
      <c r="H403" s="2">
        <v>257.2</v>
      </c>
      <c r="I403" s="2">
        <v>264.10000000000002</v>
      </c>
      <c r="J403" s="2">
        <v>208.9</v>
      </c>
      <c r="K403" s="70"/>
      <c r="L403" s="70"/>
      <c r="M403" s="70"/>
      <c r="N403" s="70"/>
      <c r="O403" s="70"/>
      <c r="P403" s="70"/>
      <c r="Q403" s="2">
        <f t="shared" ref="Q403:Q438" si="154">SUM(E403:P403)</f>
        <v>1261.7000000000003</v>
      </c>
      <c r="R403" s="10">
        <v>1257.8</v>
      </c>
      <c r="S403" s="3">
        <f t="shared" ref="S403:S456" si="155">IF(Q403=0,"－",Q403/R403*100)</f>
        <v>100.3100651931945</v>
      </c>
    </row>
    <row r="404" spans="1:19" x14ac:dyDescent="0.15">
      <c r="A404" s="69"/>
      <c r="B404" s="74"/>
      <c r="C404" s="204"/>
      <c r="D404" s="60" t="s">
        <v>34</v>
      </c>
      <c r="E404" s="4">
        <v>42.6</v>
      </c>
      <c r="F404" s="4">
        <v>58.8</v>
      </c>
      <c r="G404" s="4">
        <v>58</v>
      </c>
      <c r="H404" s="4">
        <v>77.2</v>
      </c>
      <c r="I404" s="4">
        <v>79.3</v>
      </c>
      <c r="J404" s="4">
        <v>62.7</v>
      </c>
      <c r="K404" s="71"/>
      <c r="L404" s="71"/>
      <c r="M404" s="71"/>
      <c r="N404" s="71"/>
      <c r="O404" s="71"/>
      <c r="P404" s="71"/>
      <c r="Q404" s="4">
        <f t="shared" si="154"/>
        <v>378.6</v>
      </c>
      <c r="R404" s="6">
        <v>377.4</v>
      </c>
      <c r="S404" s="5">
        <f t="shared" si="155"/>
        <v>100.31796502384739</v>
      </c>
    </row>
    <row r="405" spans="1:19" x14ac:dyDescent="0.15">
      <c r="A405" s="69" t="s">
        <v>303</v>
      </c>
      <c r="B405" s="48" t="s">
        <v>271</v>
      </c>
      <c r="C405" s="204"/>
      <c r="D405" s="60" t="s">
        <v>35</v>
      </c>
      <c r="E405" s="4">
        <f t="shared" ref="E405:Q405" si="156">+E403-E404</f>
        <v>99.5</v>
      </c>
      <c r="F405" s="4">
        <f t="shared" si="156"/>
        <v>137.19999999999999</v>
      </c>
      <c r="G405" s="4">
        <f t="shared" si="156"/>
        <v>135.4</v>
      </c>
      <c r="H405" s="4">
        <f t="shared" si="156"/>
        <v>180</v>
      </c>
      <c r="I405" s="4">
        <f t="shared" si="156"/>
        <v>184.8</v>
      </c>
      <c r="J405" s="4">
        <f t="shared" si="156"/>
        <v>146.19999999999999</v>
      </c>
      <c r="K405" s="71">
        <f t="shared" si="156"/>
        <v>0</v>
      </c>
      <c r="L405" s="71">
        <f t="shared" si="156"/>
        <v>0</v>
      </c>
      <c r="M405" s="71">
        <f t="shared" si="156"/>
        <v>0</v>
      </c>
      <c r="N405" s="71">
        <f t="shared" si="156"/>
        <v>0</v>
      </c>
      <c r="O405" s="71">
        <f t="shared" si="156"/>
        <v>0</v>
      </c>
      <c r="P405" s="71">
        <f t="shared" si="156"/>
        <v>0</v>
      </c>
      <c r="Q405" s="4">
        <f t="shared" si="156"/>
        <v>883.10000000000025</v>
      </c>
      <c r="R405" s="6">
        <v>880.4</v>
      </c>
      <c r="S405" s="5">
        <f t="shared" si="155"/>
        <v>100.30667878237168</v>
      </c>
    </row>
    <row r="406" spans="1:19" x14ac:dyDescent="0.15">
      <c r="A406" s="69"/>
      <c r="B406" s="74"/>
      <c r="C406" s="204"/>
      <c r="D406" s="60" t="s">
        <v>36</v>
      </c>
      <c r="E406" s="4">
        <f t="shared" ref="E406:Q406" si="157">+E403-E407</f>
        <v>121.5</v>
      </c>
      <c r="F406" s="4">
        <f t="shared" si="157"/>
        <v>170.6</v>
      </c>
      <c r="G406" s="4">
        <f t="shared" si="157"/>
        <v>169.8</v>
      </c>
      <c r="H406" s="4">
        <f t="shared" si="157"/>
        <v>207.1</v>
      </c>
      <c r="I406" s="4">
        <f t="shared" si="157"/>
        <v>216.20000000000002</v>
      </c>
      <c r="J406" s="4">
        <f t="shared" si="157"/>
        <v>177.8</v>
      </c>
      <c r="K406" s="71">
        <f t="shared" si="157"/>
        <v>0</v>
      </c>
      <c r="L406" s="71">
        <f t="shared" si="157"/>
        <v>0</v>
      </c>
      <c r="M406" s="71">
        <f t="shared" si="157"/>
        <v>0</v>
      </c>
      <c r="N406" s="71">
        <f t="shared" si="157"/>
        <v>0</v>
      </c>
      <c r="O406" s="71">
        <f t="shared" si="157"/>
        <v>0</v>
      </c>
      <c r="P406" s="71">
        <f t="shared" si="157"/>
        <v>0</v>
      </c>
      <c r="Q406" s="4">
        <f t="shared" si="157"/>
        <v>1063.0000000000002</v>
      </c>
      <c r="R406" s="6">
        <v>1070.2</v>
      </c>
      <c r="S406" s="5">
        <f t="shared" si="155"/>
        <v>99.327228555410215</v>
      </c>
    </row>
    <row r="407" spans="1:19" x14ac:dyDescent="0.15">
      <c r="A407" s="69"/>
      <c r="B407" s="74"/>
      <c r="C407" s="204"/>
      <c r="D407" s="60" t="s">
        <v>37</v>
      </c>
      <c r="E407" s="4">
        <v>20.6</v>
      </c>
      <c r="F407" s="4">
        <v>25.4</v>
      </c>
      <c r="G407" s="4">
        <v>23.6</v>
      </c>
      <c r="H407" s="4">
        <v>50.1</v>
      </c>
      <c r="I407" s="4">
        <v>47.9</v>
      </c>
      <c r="J407" s="4">
        <v>31.1</v>
      </c>
      <c r="K407" s="71"/>
      <c r="L407" s="71"/>
      <c r="M407" s="71"/>
      <c r="N407" s="71"/>
      <c r="O407" s="71"/>
      <c r="P407" s="71"/>
      <c r="Q407" s="4">
        <f t="shared" si="154"/>
        <v>198.7</v>
      </c>
      <c r="R407" s="6">
        <v>187.60000000000002</v>
      </c>
      <c r="S407" s="5">
        <f t="shared" si="155"/>
        <v>105.91684434968016</v>
      </c>
    </row>
    <row r="408" spans="1:19" ht="14.25" thickBot="1" x14ac:dyDescent="0.2">
      <c r="A408" s="69"/>
      <c r="B408" s="48"/>
      <c r="C408" s="205"/>
      <c r="D408" s="63" t="s">
        <v>38</v>
      </c>
      <c r="E408" s="7">
        <v>20.6</v>
      </c>
      <c r="F408" s="7">
        <v>25.4</v>
      </c>
      <c r="G408" s="7">
        <v>23.6</v>
      </c>
      <c r="H408" s="7">
        <v>50.1</v>
      </c>
      <c r="I408" s="7">
        <v>47.9</v>
      </c>
      <c r="J408" s="7">
        <v>31.1</v>
      </c>
      <c r="K408" s="72"/>
      <c r="L408" s="72"/>
      <c r="M408" s="72"/>
      <c r="N408" s="72"/>
      <c r="O408" s="72"/>
      <c r="P408" s="72"/>
      <c r="Q408" s="7">
        <f t="shared" si="154"/>
        <v>198.7</v>
      </c>
      <c r="R408" s="79">
        <v>187.60000000000002</v>
      </c>
      <c r="S408" s="8">
        <f t="shared" si="155"/>
        <v>105.91684434968016</v>
      </c>
    </row>
    <row r="409" spans="1:19" ht="13.5" customHeight="1" x14ac:dyDescent="0.15">
      <c r="A409" s="69"/>
      <c r="B409" s="48"/>
      <c r="C409" s="203" t="s">
        <v>108</v>
      </c>
      <c r="D409" s="55" t="s">
        <v>33</v>
      </c>
      <c r="E409" s="2">
        <v>107.6</v>
      </c>
      <c r="F409" s="2">
        <v>165.4</v>
      </c>
      <c r="G409" s="2">
        <v>181.2</v>
      </c>
      <c r="H409" s="2">
        <v>207.7</v>
      </c>
      <c r="I409" s="2">
        <v>176.5</v>
      </c>
      <c r="J409" s="2">
        <v>204.5</v>
      </c>
      <c r="K409" s="70"/>
      <c r="L409" s="70"/>
      <c r="M409" s="70"/>
      <c r="N409" s="70"/>
      <c r="O409" s="70"/>
      <c r="P409" s="70"/>
      <c r="Q409" s="2">
        <f t="shared" si="154"/>
        <v>1042.9000000000001</v>
      </c>
      <c r="R409" s="10">
        <v>1066.0999999999999</v>
      </c>
      <c r="S409" s="3">
        <f t="shared" si="155"/>
        <v>97.823843917080964</v>
      </c>
    </row>
    <row r="410" spans="1:19" x14ac:dyDescent="0.15">
      <c r="A410" s="69"/>
      <c r="B410" s="48"/>
      <c r="C410" s="204"/>
      <c r="D410" s="60" t="s">
        <v>34</v>
      </c>
      <c r="E410" s="4">
        <v>16.100000000000001</v>
      </c>
      <c r="F410" s="4">
        <v>37.4</v>
      </c>
      <c r="G410" s="4">
        <v>35</v>
      </c>
      <c r="H410" s="4">
        <v>35.200000000000003</v>
      </c>
      <c r="I410" s="4">
        <v>31.2</v>
      </c>
      <c r="J410" s="4">
        <v>34</v>
      </c>
      <c r="K410" s="71"/>
      <c r="L410" s="71"/>
      <c r="M410" s="71"/>
      <c r="N410" s="71"/>
      <c r="O410" s="71"/>
      <c r="P410" s="71"/>
      <c r="Q410" s="4">
        <f t="shared" si="154"/>
        <v>188.9</v>
      </c>
      <c r="R410" s="6">
        <v>196.10000000000002</v>
      </c>
      <c r="S410" s="5">
        <f t="shared" si="155"/>
        <v>96.32840387557367</v>
      </c>
    </row>
    <row r="411" spans="1:19" x14ac:dyDescent="0.15">
      <c r="A411" s="69"/>
      <c r="B411" s="48"/>
      <c r="C411" s="204"/>
      <c r="D411" s="60" t="s">
        <v>35</v>
      </c>
      <c r="E411" s="4">
        <f t="shared" ref="E411:Q411" si="158">+E409-E410</f>
        <v>91.5</v>
      </c>
      <c r="F411" s="4">
        <f t="shared" si="158"/>
        <v>128</v>
      </c>
      <c r="G411" s="4">
        <f t="shared" si="158"/>
        <v>146.19999999999999</v>
      </c>
      <c r="H411" s="4">
        <f t="shared" si="158"/>
        <v>172.5</v>
      </c>
      <c r="I411" s="4">
        <f t="shared" si="158"/>
        <v>145.30000000000001</v>
      </c>
      <c r="J411" s="4">
        <f t="shared" si="158"/>
        <v>170.5</v>
      </c>
      <c r="K411" s="71">
        <f t="shared" si="158"/>
        <v>0</v>
      </c>
      <c r="L411" s="71">
        <f t="shared" si="158"/>
        <v>0</v>
      </c>
      <c r="M411" s="71">
        <f t="shared" si="158"/>
        <v>0</v>
      </c>
      <c r="N411" s="71">
        <f t="shared" si="158"/>
        <v>0</v>
      </c>
      <c r="O411" s="71">
        <f t="shared" si="158"/>
        <v>0</v>
      </c>
      <c r="P411" s="71">
        <f t="shared" si="158"/>
        <v>0</v>
      </c>
      <c r="Q411" s="4">
        <f t="shared" si="158"/>
        <v>854.00000000000011</v>
      </c>
      <c r="R411" s="6">
        <v>870</v>
      </c>
      <c r="S411" s="5">
        <f t="shared" si="155"/>
        <v>98.160919540229898</v>
      </c>
    </row>
    <row r="412" spans="1:19" x14ac:dyDescent="0.15">
      <c r="A412" s="69"/>
      <c r="B412" s="48"/>
      <c r="C412" s="204"/>
      <c r="D412" s="60" t="s">
        <v>36</v>
      </c>
      <c r="E412" s="4">
        <f t="shared" ref="E412:Q412" si="159">+E409-E413</f>
        <v>102.1</v>
      </c>
      <c r="F412" s="4">
        <f t="shared" si="159"/>
        <v>157.5</v>
      </c>
      <c r="G412" s="4">
        <f t="shared" si="159"/>
        <v>173.2</v>
      </c>
      <c r="H412" s="4">
        <f t="shared" si="159"/>
        <v>198.7</v>
      </c>
      <c r="I412" s="4">
        <f t="shared" si="159"/>
        <v>167.5</v>
      </c>
      <c r="J412" s="4">
        <f t="shared" si="159"/>
        <v>195.2</v>
      </c>
      <c r="K412" s="71">
        <f t="shared" si="159"/>
        <v>0</v>
      </c>
      <c r="L412" s="71">
        <f t="shared" si="159"/>
        <v>0</v>
      </c>
      <c r="M412" s="71">
        <f t="shared" si="159"/>
        <v>0</v>
      </c>
      <c r="N412" s="71">
        <f t="shared" si="159"/>
        <v>0</v>
      </c>
      <c r="O412" s="71">
        <f t="shared" si="159"/>
        <v>0</v>
      </c>
      <c r="P412" s="71">
        <f t="shared" si="159"/>
        <v>0</v>
      </c>
      <c r="Q412" s="4">
        <f t="shared" si="159"/>
        <v>994.2</v>
      </c>
      <c r="R412" s="6">
        <v>1023.3</v>
      </c>
      <c r="S412" s="5">
        <f t="shared" si="155"/>
        <v>97.156259161536212</v>
      </c>
    </row>
    <row r="413" spans="1:19" x14ac:dyDescent="0.15">
      <c r="A413" s="69"/>
      <c r="B413" s="48"/>
      <c r="C413" s="204"/>
      <c r="D413" s="60" t="s">
        <v>37</v>
      </c>
      <c r="E413" s="4">
        <v>5.5</v>
      </c>
      <c r="F413" s="4">
        <v>7.9</v>
      </c>
      <c r="G413" s="4">
        <v>8</v>
      </c>
      <c r="H413" s="4">
        <v>9</v>
      </c>
      <c r="I413" s="4">
        <v>9</v>
      </c>
      <c r="J413" s="4">
        <v>9.3000000000000007</v>
      </c>
      <c r="K413" s="71"/>
      <c r="L413" s="71"/>
      <c r="M413" s="71"/>
      <c r="N413" s="71"/>
      <c r="O413" s="71"/>
      <c r="P413" s="71"/>
      <c r="Q413" s="4">
        <f t="shared" si="154"/>
        <v>48.7</v>
      </c>
      <c r="R413" s="6">
        <v>42.8</v>
      </c>
      <c r="S413" s="5">
        <f t="shared" si="155"/>
        <v>113.78504672897198</v>
      </c>
    </row>
    <row r="414" spans="1:19" ht="14.25" thickBot="1" x14ac:dyDescent="0.2">
      <c r="A414" s="69"/>
      <c r="B414" s="48"/>
      <c r="C414" s="205"/>
      <c r="D414" s="63" t="s">
        <v>38</v>
      </c>
      <c r="E414" s="7">
        <v>5.5</v>
      </c>
      <c r="F414" s="7">
        <v>7.9</v>
      </c>
      <c r="G414" s="7">
        <v>8</v>
      </c>
      <c r="H414" s="7">
        <v>9</v>
      </c>
      <c r="I414" s="7">
        <v>9</v>
      </c>
      <c r="J414" s="7">
        <v>9.3000000000000007</v>
      </c>
      <c r="K414" s="72"/>
      <c r="L414" s="72"/>
      <c r="M414" s="72"/>
      <c r="N414" s="72"/>
      <c r="O414" s="72"/>
      <c r="P414" s="72"/>
      <c r="Q414" s="7">
        <f t="shared" si="154"/>
        <v>48.7</v>
      </c>
      <c r="R414" s="79">
        <v>42.8</v>
      </c>
      <c r="S414" s="8">
        <f t="shared" si="155"/>
        <v>113.78504672897198</v>
      </c>
    </row>
    <row r="415" spans="1:19" ht="13.5" customHeight="1" x14ac:dyDescent="0.15">
      <c r="A415" s="69"/>
      <c r="B415" s="48"/>
      <c r="C415" s="203" t="s">
        <v>109</v>
      </c>
      <c r="D415" s="55" t="s">
        <v>33</v>
      </c>
      <c r="E415" s="2">
        <v>6.8</v>
      </c>
      <c r="F415" s="2">
        <v>14</v>
      </c>
      <c r="G415" s="2">
        <v>42.7</v>
      </c>
      <c r="H415" s="2">
        <v>21.4</v>
      </c>
      <c r="I415" s="2">
        <v>19.100000000000001</v>
      </c>
      <c r="J415" s="2">
        <v>18.100000000000001</v>
      </c>
      <c r="K415" s="70"/>
      <c r="L415" s="70"/>
      <c r="M415" s="70"/>
      <c r="N415" s="70"/>
      <c r="O415" s="70"/>
      <c r="P415" s="70"/>
      <c r="Q415" s="2">
        <f t="shared" si="154"/>
        <v>122.1</v>
      </c>
      <c r="R415" s="10">
        <v>120</v>
      </c>
      <c r="S415" s="3">
        <f t="shared" si="155"/>
        <v>101.74999999999999</v>
      </c>
    </row>
    <row r="416" spans="1:19" x14ac:dyDescent="0.15">
      <c r="A416" s="69"/>
      <c r="B416" s="48"/>
      <c r="C416" s="204"/>
      <c r="D416" s="60" t="s">
        <v>34</v>
      </c>
      <c r="E416" s="4">
        <v>0.1</v>
      </c>
      <c r="F416" s="4">
        <v>0.4</v>
      </c>
      <c r="G416" s="4">
        <v>0.6</v>
      </c>
      <c r="H416" s="4">
        <v>0.7</v>
      </c>
      <c r="I416" s="4">
        <v>0.6</v>
      </c>
      <c r="J416" s="4">
        <v>0.5</v>
      </c>
      <c r="K416" s="71"/>
      <c r="L416" s="71"/>
      <c r="M416" s="71"/>
      <c r="N416" s="71"/>
      <c r="O416" s="71"/>
      <c r="P416" s="71"/>
      <c r="Q416" s="4">
        <f t="shared" si="154"/>
        <v>2.9</v>
      </c>
      <c r="R416" s="6">
        <v>2.8000000000000003</v>
      </c>
      <c r="S416" s="5">
        <f t="shared" si="155"/>
        <v>103.57142857142856</v>
      </c>
    </row>
    <row r="417" spans="1:19" x14ac:dyDescent="0.15">
      <c r="A417" s="69"/>
      <c r="B417" s="48"/>
      <c r="C417" s="204"/>
      <c r="D417" s="60" t="s">
        <v>35</v>
      </c>
      <c r="E417" s="4">
        <f t="shared" ref="E417:Q417" si="160">+E415-E416</f>
        <v>6.7</v>
      </c>
      <c r="F417" s="4">
        <f t="shared" si="160"/>
        <v>13.6</v>
      </c>
      <c r="G417" s="4">
        <f t="shared" si="160"/>
        <v>42.1</v>
      </c>
      <c r="H417" s="4">
        <f t="shared" si="160"/>
        <v>20.7</v>
      </c>
      <c r="I417" s="4">
        <f t="shared" si="160"/>
        <v>18.5</v>
      </c>
      <c r="J417" s="4">
        <f t="shared" si="160"/>
        <v>17.600000000000001</v>
      </c>
      <c r="K417" s="71">
        <f t="shared" si="160"/>
        <v>0</v>
      </c>
      <c r="L417" s="71">
        <f t="shared" si="160"/>
        <v>0</v>
      </c>
      <c r="M417" s="71">
        <f t="shared" si="160"/>
        <v>0</v>
      </c>
      <c r="N417" s="71">
        <f t="shared" si="160"/>
        <v>0</v>
      </c>
      <c r="O417" s="71">
        <f t="shared" si="160"/>
        <v>0</v>
      </c>
      <c r="P417" s="71">
        <f t="shared" si="160"/>
        <v>0</v>
      </c>
      <c r="Q417" s="4">
        <f t="shared" si="160"/>
        <v>119.19999999999999</v>
      </c>
      <c r="R417" s="6">
        <v>117.19999999999999</v>
      </c>
      <c r="S417" s="5">
        <f t="shared" si="155"/>
        <v>101.70648464163823</v>
      </c>
    </row>
    <row r="418" spans="1:19" x14ac:dyDescent="0.15">
      <c r="A418" s="69"/>
      <c r="B418" s="48"/>
      <c r="C418" s="204"/>
      <c r="D418" s="60" t="s">
        <v>36</v>
      </c>
      <c r="E418" s="4">
        <f t="shared" ref="E418:Q418" si="161">+E415-E419</f>
        <v>6.3</v>
      </c>
      <c r="F418" s="4">
        <f t="shared" si="161"/>
        <v>13.3</v>
      </c>
      <c r="G418" s="4">
        <f t="shared" si="161"/>
        <v>41.800000000000004</v>
      </c>
      <c r="H418" s="4">
        <f t="shared" si="161"/>
        <v>20.2</v>
      </c>
      <c r="I418" s="4">
        <f t="shared" si="161"/>
        <v>18</v>
      </c>
      <c r="J418" s="4">
        <f t="shared" si="161"/>
        <v>17.3</v>
      </c>
      <c r="K418" s="71">
        <f t="shared" si="161"/>
        <v>0</v>
      </c>
      <c r="L418" s="71">
        <f t="shared" si="161"/>
        <v>0</v>
      </c>
      <c r="M418" s="71">
        <f t="shared" si="161"/>
        <v>0</v>
      </c>
      <c r="N418" s="71">
        <f t="shared" si="161"/>
        <v>0</v>
      </c>
      <c r="O418" s="71">
        <f t="shared" si="161"/>
        <v>0</v>
      </c>
      <c r="P418" s="71">
        <f t="shared" si="161"/>
        <v>0</v>
      </c>
      <c r="Q418" s="4">
        <f t="shared" si="161"/>
        <v>116.89999999999999</v>
      </c>
      <c r="R418" s="6">
        <v>114.4</v>
      </c>
      <c r="S418" s="5">
        <f t="shared" si="155"/>
        <v>102.18531468531467</v>
      </c>
    </row>
    <row r="419" spans="1:19" x14ac:dyDescent="0.15">
      <c r="A419" s="69"/>
      <c r="B419" s="48"/>
      <c r="C419" s="204"/>
      <c r="D419" s="60" t="s">
        <v>37</v>
      </c>
      <c r="E419" s="4">
        <v>0.5</v>
      </c>
      <c r="F419" s="4">
        <v>0.7</v>
      </c>
      <c r="G419" s="4">
        <v>0.9</v>
      </c>
      <c r="H419" s="4">
        <v>1.2</v>
      </c>
      <c r="I419" s="4">
        <v>1.1000000000000001</v>
      </c>
      <c r="J419" s="4">
        <v>0.8</v>
      </c>
      <c r="K419" s="71"/>
      <c r="L419" s="71"/>
      <c r="M419" s="71"/>
      <c r="N419" s="71"/>
      <c r="O419" s="71"/>
      <c r="P419" s="71"/>
      <c r="Q419" s="4">
        <f t="shared" si="154"/>
        <v>5.2</v>
      </c>
      <c r="R419" s="6">
        <v>5.6000000000000005</v>
      </c>
      <c r="S419" s="5">
        <f t="shared" si="155"/>
        <v>92.857142857142847</v>
      </c>
    </row>
    <row r="420" spans="1:19" ht="14.25" thickBot="1" x14ac:dyDescent="0.2">
      <c r="A420" s="69"/>
      <c r="B420" s="48"/>
      <c r="C420" s="205"/>
      <c r="D420" s="63" t="s">
        <v>38</v>
      </c>
      <c r="E420" s="7">
        <v>0.5</v>
      </c>
      <c r="F420" s="7">
        <v>0.7</v>
      </c>
      <c r="G420" s="7">
        <v>0.9</v>
      </c>
      <c r="H420" s="7">
        <v>1.2</v>
      </c>
      <c r="I420" s="7">
        <v>1.1000000000000001</v>
      </c>
      <c r="J420" s="7">
        <v>0.8</v>
      </c>
      <c r="K420" s="72"/>
      <c r="L420" s="72"/>
      <c r="M420" s="72"/>
      <c r="N420" s="72"/>
      <c r="O420" s="72"/>
      <c r="P420" s="72"/>
      <c r="Q420" s="7">
        <f t="shared" si="154"/>
        <v>5.2</v>
      </c>
      <c r="R420" s="79">
        <v>5.6000000000000005</v>
      </c>
      <c r="S420" s="8">
        <f t="shared" si="155"/>
        <v>92.857142857142847</v>
      </c>
    </row>
    <row r="421" spans="1:19" ht="13.5" customHeight="1" x14ac:dyDescent="0.15">
      <c r="A421" s="69"/>
      <c r="B421" s="48"/>
      <c r="C421" s="203" t="s">
        <v>227</v>
      </c>
      <c r="D421" s="55" t="s">
        <v>33</v>
      </c>
      <c r="E421" s="2">
        <v>161.9</v>
      </c>
      <c r="F421" s="2">
        <v>256.7</v>
      </c>
      <c r="G421" s="2">
        <v>287.5</v>
      </c>
      <c r="H421" s="2">
        <v>430</v>
      </c>
      <c r="I421" s="2">
        <v>458</v>
      </c>
      <c r="J421" s="2">
        <v>300.89999999999998</v>
      </c>
      <c r="K421" s="70"/>
      <c r="L421" s="70"/>
      <c r="M421" s="70"/>
      <c r="N421" s="70"/>
      <c r="O421" s="70"/>
      <c r="P421" s="70"/>
      <c r="Q421" s="2">
        <f t="shared" si="154"/>
        <v>1895</v>
      </c>
      <c r="R421" s="2">
        <v>1816.8000000000002</v>
      </c>
      <c r="S421" s="3">
        <f t="shared" si="155"/>
        <v>104.30427124614705</v>
      </c>
    </row>
    <row r="422" spans="1:19" ht="13.5" customHeight="1" x14ac:dyDescent="0.15">
      <c r="A422" s="69"/>
      <c r="B422" s="48"/>
      <c r="C422" s="204"/>
      <c r="D422" s="60" t="s">
        <v>34</v>
      </c>
      <c r="E422" s="4">
        <v>109.7</v>
      </c>
      <c r="F422" s="4">
        <v>170.3</v>
      </c>
      <c r="G422" s="4">
        <v>189.7</v>
      </c>
      <c r="H422" s="4">
        <v>296.7</v>
      </c>
      <c r="I422" s="4">
        <v>330</v>
      </c>
      <c r="J422" s="4">
        <v>208</v>
      </c>
      <c r="K422" s="71"/>
      <c r="L422" s="71"/>
      <c r="M422" s="71"/>
      <c r="N422" s="71"/>
      <c r="O422" s="71"/>
      <c r="P422" s="71"/>
      <c r="Q422" s="4">
        <f t="shared" si="154"/>
        <v>1304.4000000000001</v>
      </c>
      <c r="R422" s="4">
        <v>1198.5</v>
      </c>
      <c r="S422" s="5">
        <f t="shared" si="155"/>
        <v>108.8360450563204</v>
      </c>
    </row>
    <row r="423" spans="1:19" ht="13.5" customHeight="1" x14ac:dyDescent="0.15">
      <c r="A423" s="69"/>
      <c r="B423" s="48"/>
      <c r="C423" s="204"/>
      <c r="D423" s="60" t="s">
        <v>35</v>
      </c>
      <c r="E423" s="4">
        <f t="shared" ref="E423:Q423" si="162">+E421-E422</f>
        <v>52.2</v>
      </c>
      <c r="F423" s="4">
        <f t="shared" si="162"/>
        <v>86.399999999999977</v>
      </c>
      <c r="G423" s="4">
        <f t="shared" si="162"/>
        <v>97.800000000000011</v>
      </c>
      <c r="H423" s="4">
        <f t="shared" si="162"/>
        <v>133.30000000000001</v>
      </c>
      <c r="I423" s="4">
        <f t="shared" si="162"/>
        <v>128</v>
      </c>
      <c r="J423" s="4">
        <f t="shared" si="162"/>
        <v>92.899999999999977</v>
      </c>
      <c r="K423" s="71">
        <f t="shared" si="162"/>
        <v>0</v>
      </c>
      <c r="L423" s="71">
        <f t="shared" si="162"/>
        <v>0</v>
      </c>
      <c r="M423" s="71">
        <f t="shared" si="162"/>
        <v>0</v>
      </c>
      <c r="N423" s="71">
        <f t="shared" si="162"/>
        <v>0</v>
      </c>
      <c r="O423" s="71">
        <f t="shared" si="162"/>
        <v>0</v>
      </c>
      <c r="P423" s="71">
        <f t="shared" si="162"/>
        <v>0</v>
      </c>
      <c r="Q423" s="4">
        <f t="shared" si="162"/>
        <v>590.59999999999991</v>
      </c>
      <c r="R423" s="4">
        <v>618.29999999999984</v>
      </c>
      <c r="S423" s="5">
        <f t="shared" si="155"/>
        <v>95.51997412259422</v>
      </c>
    </row>
    <row r="424" spans="1:19" ht="13.5" customHeight="1" x14ac:dyDescent="0.15">
      <c r="A424" s="69"/>
      <c r="B424" s="48"/>
      <c r="C424" s="204"/>
      <c r="D424" s="60" t="s">
        <v>36</v>
      </c>
      <c r="E424" s="4">
        <f t="shared" ref="E424:Q424" si="163">+E421-E425</f>
        <v>119.10000000000001</v>
      </c>
      <c r="F424" s="4">
        <f t="shared" si="163"/>
        <v>199.6</v>
      </c>
      <c r="G424" s="4">
        <f t="shared" si="163"/>
        <v>229.9</v>
      </c>
      <c r="H424" s="4">
        <f t="shared" si="163"/>
        <v>361.1</v>
      </c>
      <c r="I424" s="4">
        <f t="shared" si="163"/>
        <v>387.5</v>
      </c>
      <c r="J424" s="4">
        <f t="shared" si="163"/>
        <v>239.29999999999998</v>
      </c>
      <c r="K424" s="71">
        <f t="shared" si="163"/>
        <v>0</v>
      </c>
      <c r="L424" s="71">
        <f t="shared" si="163"/>
        <v>0</v>
      </c>
      <c r="M424" s="71">
        <f t="shared" si="163"/>
        <v>0</v>
      </c>
      <c r="N424" s="71">
        <f t="shared" si="163"/>
        <v>0</v>
      </c>
      <c r="O424" s="71">
        <f t="shared" si="163"/>
        <v>0</v>
      </c>
      <c r="P424" s="71">
        <f t="shared" si="163"/>
        <v>0</v>
      </c>
      <c r="Q424" s="4">
        <f t="shared" si="163"/>
        <v>1536.5</v>
      </c>
      <c r="R424" s="4">
        <v>1472.3999999999999</v>
      </c>
      <c r="S424" s="5">
        <f t="shared" si="155"/>
        <v>104.35343656615051</v>
      </c>
    </row>
    <row r="425" spans="1:19" ht="13.5" customHeight="1" x14ac:dyDescent="0.15">
      <c r="A425" s="69"/>
      <c r="B425" s="48"/>
      <c r="C425" s="204"/>
      <c r="D425" s="60" t="s">
        <v>37</v>
      </c>
      <c r="E425" s="4">
        <v>42.8</v>
      </c>
      <c r="F425" s="4">
        <v>57.1</v>
      </c>
      <c r="G425" s="4">
        <v>57.6</v>
      </c>
      <c r="H425" s="4">
        <v>68.900000000000006</v>
      </c>
      <c r="I425" s="4">
        <v>70.5</v>
      </c>
      <c r="J425" s="4">
        <v>61.6</v>
      </c>
      <c r="K425" s="71"/>
      <c r="L425" s="71"/>
      <c r="M425" s="71"/>
      <c r="N425" s="71"/>
      <c r="O425" s="71"/>
      <c r="P425" s="71"/>
      <c r="Q425" s="4">
        <f t="shared" si="154"/>
        <v>358.5</v>
      </c>
      <c r="R425" s="4">
        <v>344.4</v>
      </c>
      <c r="S425" s="5">
        <f t="shared" si="155"/>
        <v>104.09407665505228</v>
      </c>
    </row>
    <row r="426" spans="1:19" ht="14.25" customHeight="1" thickBot="1" x14ac:dyDescent="0.2">
      <c r="A426" s="69"/>
      <c r="B426" s="48"/>
      <c r="C426" s="205"/>
      <c r="D426" s="63" t="s">
        <v>38</v>
      </c>
      <c r="E426" s="7">
        <v>44.2</v>
      </c>
      <c r="F426" s="7">
        <v>60</v>
      </c>
      <c r="G426" s="7">
        <v>60.5</v>
      </c>
      <c r="H426" s="7">
        <v>73.099999999999994</v>
      </c>
      <c r="I426" s="7">
        <v>76.099999999999994</v>
      </c>
      <c r="J426" s="7">
        <v>64.8</v>
      </c>
      <c r="K426" s="72"/>
      <c r="L426" s="72"/>
      <c r="M426" s="72"/>
      <c r="N426" s="72"/>
      <c r="O426" s="72"/>
      <c r="P426" s="72"/>
      <c r="Q426" s="7">
        <f t="shared" si="154"/>
        <v>378.7</v>
      </c>
      <c r="R426" s="7">
        <v>364.6</v>
      </c>
      <c r="S426" s="8">
        <f t="shared" si="155"/>
        <v>103.86725178277563</v>
      </c>
    </row>
    <row r="427" spans="1:19" ht="13.5" customHeight="1" x14ac:dyDescent="0.15">
      <c r="A427" s="69"/>
      <c r="B427" s="48"/>
      <c r="C427" s="203" t="s">
        <v>249</v>
      </c>
      <c r="D427" s="55" t="s">
        <v>33</v>
      </c>
      <c r="E427" s="2">
        <v>20.5</v>
      </c>
      <c r="F427" s="2">
        <v>33.799999999999997</v>
      </c>
      <c r="G427" s="2">
        <v>31.5</v>
      </c>
      <c r="H427" s="2">
        <v>66.2</v>
      </c>
      <c r="I427" s="2">
        <v>43.6</v>
      </c>
      <c r="J427" s="2">
        <v>37.200000000000003</v>
      </c>
      <c r="K427" s="70"/>
      <c r="L427" s="70"/>
      <c r="M427" s="70"/>
      <c r="N427" s="70"/>
      <c r="O427" s="70"/>
      <c r="P427" s="70"/>
      <c r="Q427" s="2">
        <f t="shared" si="154"/>
        <v>232.8</v>
      </c>
      <c r="R427" s="10">
        <v>220.7</v>
      </c>
      <c r="S427" s="3">
        <f t="shared" si="155"/>
        <v>105.48255550521071</v>
      </c>
    </row>
    <row r="428" spans="1:19" x14ac:dyDescent="0.15">
      <c r="A428" s="69"/>
      <c r="B428" s="48"/>
      <c r="C428" s="204"/>
      <c r="D428" s="60" t="s">
        <v>34</v>
      </c>
      <c r="E428" s="4">
        <v>2.1</v>
      </c>
      <c r="F428" s="4">
        <v>5.8</v>
      </c>
      <c r="G428" s="4">
        <v>8.6999999999999993</v>
      </c>
      <c r="H428" s="4">
        <v>12.8</v>
      </c>
      <c r="I428" s="4">
        <v>8.3000000000000007</v>
      </c>
      <c r="J428" s="4">
        <v>8</v>
      </c>
      <c r="K428" s="71"/>
      <c r="L428" s="71"/>
      <c r="M428" s="71"/>
      <c r="N428" s="71"/>
      <c r="O428" s="71"/>
      <c r="P428" s="71"/>
      <c r="Q428" s="4">
        <f t="shared" si="154"/>
        <v>45.7</v>
      </c>
      <c r="R428" s="6">
        <v>39.9</v>
      </c>
      <c r="S428" s="5">
        <f t="shared" si="155"/>
        <v>114.53634085213034</v>
      </c>
    </row>
    <row r="429" spans="1:19" x14ac:dyDescent="0.15">
      <c r="A429" s="69"/>
      <c r="B429" s="74"/>
      <c r="C429" s="204"/>
      <c r="D429" s="60" t="s">
        <v>35</v>
      </c>
      <c r="E429" s="4">
        <f t="shared" ref="E429:Q429" si="164">+E427-E428</f>
        <v>18.399999999999999</v>
      </c>
      <c r="F429" s="4">
        <f t="shared" si="164"/>
        <v>27.999999999999996</v>
      </c>
      <c r="G429" s="4">
        <f t="shared" si="164"/>
        <v>22.8</v>
      </c>
      <c r="H429" s="4">
        <f t="shared" si="164"/>
        <v>53.400000000000006</v>
      </c>
      <c r="I429" s="4">
        <f t="shared" si="164"/>
        <v>35.299999999999997</v>
      </c>
      <c r="J429" s="4">
        <f t="shared" si="164"/>
        <v>29.200000000000003</v>
      </c>
      <c r="K429" s="71">
        <f t="shared" si="164"/>
        <v>0</v>
      </c>
      <c r="L429" s="71">
        <f t="shared" si="164"/>
        <v>0</v>
      </c>
      <c r="M429" s="71">
        <f t="shared" si="164"/>
        <v>0</v>
      </c>
      <c r="N429" s="71">
        <f t="shared" si="164"/>
        <v>0</v>
      </c>
      <c r="O429" s="71">
        <f t="shared" si="164"/>
        <v>0</v>
      </c>
      <c r="P429" s="71">
        <f t="shared" si="164"/>
        <v>0</v>
      </c>
      <c r="Q429" s="4">
        <f t="shared" si="164"/>
        <v>187.10000000000002</v>
      </c>
      <c r="R429" s="6">
        <v>180.8</v>
      </c>
      <c r="S429" s="5">
        <f t="shared" si="155"/>
        <v>103.48451327433629</v>
      </c>
    </row>
    <row r="430" spans="1:19" x14ac:dyDescent="0.15">
      <c r="A430" s="69"/>
      <c r="B430" s="74"/>
      <c r="C430" s="204"/>
      <c r="D430" s="60" t="s">
        <v>36</v>
      </c>
      <c r="E430" s="4">
        <f t="shared" ref="E430:Q430" si="165">+E427-E431</f>
        <v>20.2</v>
      </c>
      <c r="F430" s="4">
        <f t="shared" si="165"/>
        <v>32.199999999999996</v>
      </c>
      <c r="G430" s="4">
        <f t="shared" si="165"/>
        <v>30</v>
      </c>
      <c r="H430" s="4">
        <f t="shared" si="165"/>
        <v>62.400000000000006</v>
      </c>
      <c r="I430" s="4">
        <f t="shared" si="165"/>
        <v>37.6</v>
      </c>
      <c r="J430" s="4">
        <f t="shared" si="165"/>
        <v>34.200000000000003</v>
      </c>
      <c r="K430" s="71">
        <f t="shared" si="165"/>
        <v>0</v>
      </c>
      <c r="L430" s="71">
        <f t="shared" si="165"/>
        <v>0</v>
      </c>
      <c r="M430" s="71">
        <f t="shared" si="165"/>
        <v>0</v>
      </c>
      <c r="N430" s="71">
        <f t="shared" si="165"/>
        <v>0</v>
      </c>
      <c r="O430" s="71">
        <f t="shared" si="165"/>
        <v>0</v>
      </c>
      <c r="P430" s="71">
        <f t="shared" si="165"/>
        <v>0</v>
      </c>
      <c r="Q430" s="4">
        <f t="shared" si="165"/>
        <v>216.60000000000002</v>
      </c>
      <c r="R430" s="6">
        <v>207.10000000000002</v>
      </c>
      <c r="S430" s="5">
        <f t="shared" si="155"/>
        <v>104.58715596330275</v>
      </c>
    </row>
    <row r="431" spans="1:19" x14ac:dyDescent="0.15">
      <c r="A431" s="69"/>
      <c r="B431" s="74"/>
      <c r="C431" s="204"/>
      <c r="D431" s="60" t="s">
        <v>37</v>
      </c>
      <c r="E431" s="4">
        <v>0.3</v>
      </c>
      <c r="F431" s="4">
        <v>1.6</v>
      </c>
      <c r="G431" s="4">
        <v>1.5</v>
      </c>
      <c r="H431" s="4">
        <v>3.8</v>
      </c>
      <c r="I431" s="4">
        <v>6</v>
      </c>
      <c r="J431" s="4">
        <v>3</v>
      </c>
      <c r="K431" s="71"/>
      <c r="L431" s="71"/>
      <c r="M431" s="71"/>
      <c r="N431" s="71"/>
      <c r="O431" s="71"/>
      <c r="P431" s="71"/>
      <c r="Q431" s="4">
        <f t="shared" si="154"/>
        <v>16.2</v>
      </c>
      <c r="R431" s="6">
        <v>13.6</v>
      </c>
      <c r="S431" s="5">
        <f t="shared" si="155"/>
        <v>119.11764705882352</v>
      </c>
    </row>
    <row r="432" spans="1:19" ht="14.25" thickBot="1" x14ac:dyDescent="0.2">
      <c r="A432" s="69"/>
      <c r="B432" s="74"/>
      <c r="C432" s="205"/>
      <c r="D432" s="63" t="s">
        <v>38</v>
      </c>
      <c r="E432" s="7">
        <v>0.3</v>
      </c>
      <c r="F432" s="7">
        <v>1.7</v>
      </c>
      <c r="G432" s="7">
        <v>1.7</v>
      </c>
      <c r="H432" s="7">
        <v>3.9</v>
      </c>
      <c r="I432" s="7">
        <v>6.2</v>
      </c>
      <c r="J432" s="7">
        <v>3.2</v>
      </c>
      <c r="K432" s="72"/>
      <c r="L432" s="72"/>
      <c r="M432" s="72"/>
      <c r="N432" s="72"/>
      <c r="O432" s="72"/>
      <c r="P432" s="72"/>
      <c r="Q432" s="7">
        <f t="shared" si="154"/>
        <v>17</v>
      </c>
      <c r="R432" s="79">
        <v>14.5</v>
      </c>
      <c r="S432" s="8">
        <f t="shared" si="155"/>
        <v>117.24137931034481</v>
      </c>
    </row>
    <row r="433" spans="1:19" x14ac:dyDescent="0.15">
      <c r="A433" s="69"/>
      <c r="B433" s="74"/>
      <c r="C433" s="203" t="s">
        <v>304</v>
      </c>
      <c r="D433" s="55" t="s">
        <v>33</v>
      </c>
      <c r="E433" s="2">
        <v>8.1</v>
      </c>
      <c r="F433" s="2">
        <v>19.899999999999999</v>
      </c>
      <c r="G433" s="2">
        <v>11.8</v>
      </c>
      <c r="H433" s="2">
        <v>22.3</v>
      </c>
      <c r="I433" s="2">
        <v>25.1</v>
      </c>
      <c r="J433" s="2">
        <v>19.399999999999999</v>
      </c>
      <c r="K433" s="70"/>
      <c r="L433" s="70"/>
      <c r="M433" s="70"/>
      <c r="N433" s="70"/>
      <c r="O433" s="70"/>
      <c r="P433" s="70"/>
      <c r="Q433" s="2">
        <f t="shared" si="154"/>
        <v>106.6</v>
      </c>
      <c r="R433" s="10">
        <v>93.7</v>
      </c>
      <c r="S433" s="3">
        <f t="shared" si="155"/>
        <v>113.76734258271077</v>
      </c>
    </row>
    <row r="434" spans="1:19" x14ac:dyDescent="0.15">
      <c r="A434" s="69"/>
      <c r="B434" s="74"/>
      <c r="C434" s="204"/>
      <c r="D434" s="60" t="s">
        <v>34</v>
      </c>
      <c r="E434" s="4">
        <v>0.3</v>
      </c>
      <c r="F434" s="4">
        <v>0.5</v>
      </c>
      <c r="G434" s="4">
        <v>0.4</v>
      </c>
      <c r="H434" s="4">
        <v>0.6</v>
      </c>
      <c r="I434" s="4">
        <v>0.9</v>
      </c>
      <c r="J434" s="4">
        <v>0.4</v>
      </c>
      <c r="K434" s="71"/>
      <c r="L434" s="71"/>
      <c r="M434" s="71"/>
      <c r="N434" s="71"/>
      <c r="O434" s="71"/>
      <c r="P434" s="71"/>
      <c r="Q434" s="4">
        <f t="shared" si="154"/>
        <v>3.1</v>
      </c>
      <c r="R434" s="6">
        <v>3</v>
      </c>
      <c r="S434" s="5">
        <f t="shared" si="155"/>
        <v>103.33333333333334</v>
      </c>
    </row>
    <row r="435" spans="1:19" x14ac:dyDescent="0.15">
      <c r="A435" s="69"/>
      <c r="B435" s="74"/>
      <c r="C435" s="204"/>
      <c r="D435" s="60" t="s">
        <v>35</v>
      </c>
      <c r="E435" s="4">
        <f t="shared" ref="E435:Q435" si="166">+E433-E434</f>
        <v>7.8</v>
      </c>
      <c r="F435" s="4">
        <f t="shared" si="166"/>
        <v>19.399999999999999</v>
      </c>
      <c r="G435" s="4">
        <f t="shared" si="166"/>
        <v>11.4</v>
      </c>
      <c r="H435" s="4">
        <f t="shared" si="166"/>
        <v>21.7</v>
      </c>
      <c r="I435" s="4">
        <f t="shared" si="166"/>
        <v>24.200000000000003</v>
      </c>
      <c r="J435" s="4">
        <f t="shared" si="166"/>
        <v>19</v>
      </c>
      <c r="K435" s="71">
        <f t="shared" si="166"/>
        <v>0</v>
      </c>
      <c r="L435" s="71">
        <f t="shared" si="166"/>
        <v>0</v>
      </c>
      <c r="M435" s="71">
        <f t="shared" si="166"/>
        <v>0</v>
      </c>
      <c r="N435" s="71">
        <f t="shared" si="166"/>
        <v>0</v>
      </c>
      <c r="O435" s="71">
        <f t="shared" si="166"/>
        <v>0</v>
      </c>
      <c r="P435" s="71">
        <f t="shared" si="166"/>
        <v>0</v>
      </c>
      <c r="Q435" s="4">
        <f t="shared" si="166"/>
        <v>103.5</v>
      </c>
      <c r="R435" s="6">
        <v>90.7</v>
      </c>
      <c r="S435" s="5">
        <f t="shared" si="155"/>
        <v>114.11245865490629</v>
      </c>
    </row>
    <row r="436" spans="1:19" x14ac:dyDescent="0.15">
      <c r="A436" s="69"/>
      <c r="B436" s="48"/>
      <c r="C436" s="204"/>
      <c r="D436" s="60" t="s">
        <v>36</v>
      </c>
      <c r="E436" s="4">
        <f t="shared" ref="E436:Q436" si="167">+E433-E437</f>
        <v>7.3999999999999995</v>
      </c>
      <c r="F436" s="4">
        <f t="shared" si="167"/>
        <v>18.299999999999997</v>
      </c>
      <c r="G436" s="4">
        <f t="shared" si="167"/>
        <v>10.5</v>
      </c>
      <c r="H436" s="4">
        <f t="shared" si="167"/>
        <v>18.600000000000001</v>
      </c>
      <c r="I436" s="4">
        <f t="shared" si="167"/>
        <v>20.400000000000002</v>
      </c>
      <c r="J436" s="4">
        <f t="shared" si="167"/>
        <v>17.399999999999999</v>
      </c>
      <c r="K436" s="71">
        <f t="shared" si="167"/>
        <v>0</v>
      </c>
      <c r="L436" s="71">
        <f t="shared" si="167"/>
        <v>0</v>
      </c>
      <c r="M436" s="71">
        <f t="shared" si="167"/>
        <v>0</v>
      </c>
      <c r="N436" s="71">
        <f t="shared" si="167"/>
        <v>0</v>
      </c>
      <c r="O436" s="71">
        <f t="shared" si="167"/>
        <v>0</v>
      </c>
      <c r="P436" s="71">
        <f t="shared" si="167"/>
        <v>0</v>
      </c>
      <c r="Q436" s="4">
        <f t="shared" si="167"/>
        <v>92.6</v>
      </c>
      <c r="R436" s="6">
        <v>80.3</v>
      </c>
      <c r="S436" s="5">
        <f t="shared" si="155"/>
        <v>115.31755915317558</v>
      </c>
    </row>
    <row r="437" spans="1:19" x14ac:dyDescent="0.15">
      <c r="A437" s="69"/>
      <c r="B437" s="48"/>
      <c r="C437" s="204"/>
      <c r="D437" s="60" t="s">
        <v>37</v>
      </c>
      <c r="E437" s="4">
        <v>0.7</v>
      </c>
      <c r="F437" s="4">
        <v>1.6</v>
      </c>
      <c r="G437" s="4">
        <v>1.3</v>
      </c>
      <c r="H437" s="4">
        <v>3.7</v>
      </c>
      <c r="I437" s="4">
        <v>4.7</v>
      </c>
      <c r="J437" s="4">
        <v>2</v>
      </c>
      <c r="K437" s="71"/>
      <c r="L437" s="71"/>
      <c r="M437" s="71"/>
      <c r="N437" s="71"/>
      <c r="O437" s="71"/>
      <c r="P437" s="71"/>
      <c r="Q437" s="4">
        <f t="shared" si="154"/>
        <v>14</v>
      </c>
      <c r="R437" s="6">
        <v>13.4</v>
      </c>
      <c r="S437" s="5">
        <f t="shared" si="155"/>
        <v>104.4776119402985</v>
      </c>
    </row>
    <row r="438" spans="1:19" ht="14.25" thickBot="1" x14ac:dyDescent="0.2">
      <c r="A438" s="69"/>
      <c r="B438" s="48"/>
      <c r="C438" s="205"/>
      <c r="D438" s="63" t="s">
        <v>38</v>
      </c>
      <c r="E438" s="7">
        <v>0.7</v>
      </c>
      <c r="F438" s="7">
        <v>1.6</v>
      </c>
      <c r="G438" s="7">
        <v>1.3</v>
      </c>
      <c r="H438" s="7">
        <v>3.7</v>
      </c>
      <c r="I438" s="7">
        <v>4.7</v>
      </c>
      <c r="J438" s="7">
        <v>2</v>
      </c>
      <c r="K438" s="72"/>
      <c r="L438" s="72"/>
      <c r="M438" s="72"/>
      <c r="N438" s="72"/>
      <c r="O438" s="72"/>
      <c r="P438" s="72"/>
      <c r="Q438" s="7">
        <f t="shared" si="154"/>
        <v>14</v>
      </c>
      <c r="R438" s="79">
        <v>13.4</v>
      </c>
      <c r="S438" s="8">
        <f t="shared" si="155"/>
        <v>104.4776119402985</v>
      </c>
    </row>
    <row r="439" spans="1:19" x14ac:dyDescent="0.15">
      <c r="A439" s="69"/>
      <c r="B439" s="206" t="s">
        <v>250</v>
      </c>
      <c r="C439" s="207"/>
      <c r="D439" s="55" t="s">
        <v>33</v>
      </c>
      <c r="E439" s="2">
        <f t="shared" ref="E439:R444" si="168">+E445+E451+E460+E466+E472+E478+E484</f>
        <v>101.7</v>
      </c>
      <c r="F439" s="2">
        <f t="shared" si="168"/>
        <v>312.2</v>
      </c>
      <c r="G439" s="2">
        <f t="shared" si="168"/>
        <v>127.89999999999999</v>
      </c>
      <c r="H439" s="2">
        <f t="shared" si="168"/>
        <v>193.79999999999998</v>
      </c>
      <c r="I439" s="2">
        <f t="shared" si="168"/>
        <v>270.5</v>
      </c>
      <c r="J439" s="2">
        <f t="shared" si="168"/>
        <v>172.3</v>
      </c>
      <c r="K439" s="70">
        <f t="shared" si="168"/>
        <v>0</v>
      </c>
      <c r="L439" s="70">
        <f t="shared" si="168"/>
        <v>0</v>
      </c>
      <c r="M439" s="70">
        <f t="shared" si="168"/>
        <v>0</v>
      </c>
      <c r="N439" s="70">
        <f t="shared" si="168"/>
        <v>0</v>
      </c>
      <c r="O439" s="70">
        <f t="shared" si="168"/>
        <v>0</v>
      </c>
      <c r="P439" s="70">
        <f t="shared" si="168"/>
        <v>0</v>
      </c>
      <c r="Q439" s="2">
        <f t="shared" si="168"/>
        <v>1178.4000000000001</v>
      </c>
      <c r="R439" s="2">
        <f t="shared" si="168"/>
        <v>1199.0999999999999</v>
      </c>
      <c r="S439" s="3">
        <f t="shared" si="155"/>
        <v>98.273705278959227</v>
      </c>
    </row>
    <row r="440" spans="1:19" x14ac:dyDescent="0.15">
      <c r="A440" s="69"/>
      <c r="B440" s="208"/>
      <c r="C440" s="209"/>
      <c r="D440" s="60" t="s">
        <v>34</v>
      </c>
      <c r="E440" s="4">
        <f t="shared" si="168"/>
        <v>24.299999999999997</v>
      </c>
      <c r="F440" s="4">
        <f t="shared" si="168"/>
        <v>60</v>
      </c>
      <c r="G440" s="4">
        <f t="shared" si="168"/>
        <v>26.900000000000002</v>
      </c>
      <c r="H440" s="4">
        <f t="shared" si="168"/>
        <v>36.4</v>
      </c>
      <c r="I440" s="4">
        <f t="shared" si="168"/>
        <v>54.6</v>
      </c>
      <c r="J440" s="4">
        <f t="shared" si="168"/>
        <v>37</v>
      </c>
      <c r="K440" s="71">
        <f t="shared" si="168"/>
        <v>0</v>
      </c>
      <c r="L440" s="71">
        <f t="shared" si="168"/>
        <v>0</v>
      </c>
      <c r="M440" s="71">
        <f t="shared" si="168"/>
        <v>0</v>
      </c>
      <c r="N440" s="71">
        <f t="shared" si="168"/>
        <v>0</v>
      </c>
      <c r="O440" s="71">
        <f t="shared" si="168"/>
        <v>0</v>
      </c>
      <c r="P440" s="71">
        <f t="shared" si="168"/>
        <v>0</v>
      </c>
      <c r="Q440" s="4">
        <f t="shared" si="168"/>
        <v>239.20000000000002</v>
      </c>
      <c r="R440" s="4">
        <f t="shared" si="168"/>
        <v>230.79999999999995</v>
      </c>
      <c r="S440" s="5">
        <f t="shared" si="155"/>
        <v>103.63951473136919</v>
      </c>
    </row>
    <row r="441" spans="1:19" x14ac:dyDescent="0.15">
      <c r="A441" s="69"/>
      <c r="B441" s="208"/>
      <c r="C441" s="209"/>
      <c r="D441" s="60" t="s">
        <v>35</v>
      </c>
      <c r="E441" s="4">
        <f t="shared" si="168"/>
        <v>77.400000000000006</v>
      </c>
      <c r="F441" s="4">
        <f t="shared" si="168"/>
        <v>252.2</v>
      </c>
      <c r="G441" s="4">
        <f t="shared" si="168"/>
        <v>101</v>
      </c>
      <c r="H441" s="4">
        <f t="shared" si="168"/>
        <v>157.4</v>
      </c>
      <c r="I441" s="4">
        <f t="shared" si="168"/>
        <v>215.89999999999998</v>
      </c>
      <c r="J441" s="4">
        <f t="shared" si="168"/>
        <v>135.30000000000001</v>
      </c>
      <c r="K441" s="71">
        <f t="shared" si="168"/>
        <v>0</v>
      </c>
      <c r="L441" s="71">
        <f t="shared" si="168"/>
        <v>0</v>
      </c>
      <c r="M441" s="71">
        <f t="shared" si="168"/>
        <v>0</v>
      </c>
      <c r="N441" s="71">
        <f t="shared" si="168"/>
        <v>0</v>
      </c>
      <c r="O441" s="71">
        <f t="shared" si="168"/>
        <v>0</v>
      </c>
      <c r="P441" s="71">
        <f t="shared" si="168"/>
        <v>0</v>
      </c>
      <c r="Q441" s="4">
        <f t="shared" si="168"/>
        <v>939.19999999999982</v>
      </c>
      <c r="R441" s="4">
        <f t="shared" si="168"/>
        <v>968.3</v>
      </c>
      <c r="S441" s="5">
        <f t="shared" si="155"/>
        <v>96.994733037281819</v>
      </c>
    </row>
    <row r="442" spans="1:19" x14ac:dyDescent="0.15">
      <c r="A442" s="69"/>
      <c r="B442" s="208"/>
      <c r="C442" s="209"/>
      <c r="D442" s="60" t="s">
        <v>36</v>
      </c>
      <c r="E442" s="4">
        <f t="shared" si="168"/>
        <v>89.9</v>
      </c>
      <c r="F442" s="4">
        <f t="shared" si="168"/>
        <v>286.7</v>
      </c>
      <c r="G442" s="4">
        <f t="shared" si="168"/>
        <v>112.5</v>
      </c>
      <c r="H442" s="4">
        <f t="shared" si="168"/>
        <v>168.29999999999998</v>
      </c>
      <c r="I442" s="4">
        <f t="shared" si="168"/>
        <v>240</v>
      </c>
      <c r="J442" s="4">
        <f t="shared" si="168"/>
        <v>153.60000000000002</v>
      </c>
      <c r="K442" s="71">
        <f t="shared" si="168"/>
        <v>0</v>
      </c>
      <c r="L442" s="71">
        <f t="shared" si="168"/>
        <v>0</v>
      </c>
      <c r="M442" s="71">
        <f t="shared" si="168"/>
        <v>0</v>
      </c>
      <c r="N442" s="71">
        <f t="shared" si="168"/>
        <v>0</v>
      </c>
      <c r="O442" s="71">
        <f t="shared" si="168"/>
        <v>0</v>
      </c>
      <c r="P442" s="71">
        <f t="shared" si="168"/>
        <v>0</v>
      </c>
      <c r="Q442" s="4">
        <f t="shared" si="168"/>
        <v>1051</v>
      </c>
      <c r="R442" s="4">
        <f t="shared" si="168"/>
        <v>1079.2</v>
      </c>
      <c r="S442" s="5">
        <f t="shared" si="155"/>
        <v>97.386953298739797</v>
      </c>
    </row>
    <row r="443" spans="1:19" x14ac:dyDescent="0.15">
      <c r="A443" s="69"/>
      <c r="B443" s="208"/>
      <c r="C443" s="209"/>
      <c r="D443" s="60" t="s">
        <v>37</v>
      </c>
      <c r="E443" s="4">
        <f t="shared" si="168"/>
        <v>11.8</v>
      </c>
      <c r="F443" s="4">
        <f t="shared" si="168"/>
        <v>25.5</v>
      </c>
      <c r="G443" s="4">
        <f t="shared" si="168"/>
        <v>15.400000000000002</v>
      </c>
      <c r="H443" s="4">
        <f t="shared" si="168"/>
        <v>25.5</v>
      </c>
      <c r="I443" s="4">
        <f t="shared" si="168"/>
        <v>30.5</v>
      </c>
      <c r="J443" s="4">
        <f t="shared" si="168"/>
        <v>18.7</v>
      </c>
      <c r="K443" s="71">
        <f t="shared" si="168"/>
        <v>0</v>
      </c>
      <c r="L443" s="71">
        <f t="shared" si="168"/>
        <v>0</v>
      </c>
      <c r="M443" s="71">
        <f t="shared" si="168"/>
        <v>0</v>
      </c>
      <c r="N443" s="71">
        <f t="shared" si="168"/>
        <v>0</v>
      </c>
      <c r="O443" s="71">
        <f t="shared" si="168"/>
        <v>0</v>
      </c>
      <c r="P443" s="71">
        <f t="shared" si="168"/>
        <v>0</v>
      </c>
      <c r="Q443" s="4">
        <f t="shared" si="168"/>
        <v>127.4</v>
      </c>
      <c r="R443" s="4">
        <f t="shared" si="168"/>
        <v>119.89999999999999</v>
      </c>
      <c r="S443" s="5">
        <f t="shared" si="155"/>
        <v>106.25521267723104</v>
      </c>
    </row>
    <row r="444" spans="1:19" ht="14.25" thickBot="1" x14ac:dyDescent="0.2">
      <c r="A444" s="69"/>
      <c r="B444" s="208"/>
      <c r="C444" s="210"/>
      <c r="D444" s="63" t="s">
        <v>38</v>
      </c>
      <c r="E444" s="7">
        <f t="shared" si="168"/>
        <v>16</v>
      </c>
      <c r="F444" s="7">
        <f t="shared" si="168"/>
        <v>31.699999999999996</v>
      </c>
      <c r="G444" s="7">
        <f t="shared" si="168"/>
        <v>19.8</v>
      </c>
      <c r="H444" s="7">
        <f t="shared" si="168"/>
        <v>31.400000000000002</v>
      </c>
      <c r="I444" s="7">
        <f t="shared" si="168"/>
        <v>40.1</v>
      </c>
      <c r="J444" s="7">
        <f t="shared" si="168"/>
        <v>24.900000000000002</v>
      </c>
      <c r="K444" s="72">
        <f t="shared" si="168"/>
        <v>0</v>
      </c>
      <c r="L444" s="72">
        <f t="shared" si="168"/>
        <v>0</v>
      </c>
      <c r="M444" s="72">
        <f t="shared" si="168"/>
        <v>0</v>
      </c>
      <c r="N444" s="72">
        <f t="shared" si="168"/>
        <v>0</v>
      </c>
      <c r="O444" s="72">
        <f t="shared" si="168"/>
        <v>0</v>
      </c>
      <c r="P444" s="72">
        <f t="shared" si="168"/>
        <v>0</v>
      </c>
      <c r="Q444" s="7">
        <f t="shared" si="168"/>
        <v>163.9</v>
      </c>
      <c r="R444" s="7">
        <f t="shared" si="168"/>
        <v>158.1</v>
      </c>
      <c r="S444" s="8">
        <f t="shared" si="155"/>
        <v>103.66856419987352</v>
      </c>
    </row>
    <row r="445" spans="1:19" ht="13.5" customHeight="1" x14ac:dyDescent="0.15">
      <c r="A445" s="69"/>
      <c r="B445" s="69"/>
      <c r="C445" s="203" t="s">
        <v>215</v>
      </c>
      <c r="D445" s="55" t="s">
        <v>33</v>
      </c>
      <c r="E445" s="2">
        <v>19.7</v>
      </c>
      <c r="F445" s="2">
        <v>36.6</v>
      </c>
      <c r="G445" s="2">
        <v>25.4</v>
      </c>
      <c r="H445" s="2">
        <v>41.4</v>
      </c>
      <c r="I445" s="2">
        <v>45.2</v>
      </c>
      <c r="J445" s="2">
        <v>30.6</v>
      </c>
      <c r="K445" s="70"/>
      <c r="L445" s="70"/>
      <c r="M445" s="70"/>
      <c r="N445" s="70"/>
      <c r="O445" s="70"/>
      <c r="P445" s="70"/>
      <c r="Q445" s="2">
        <f t="shared" ref="Q445:Q456" si="169">SUM(E445:P445)</f>
        <v>198.9</v>
      </c>
      <c r="R445" s="2">
        <v>245</v>
      </c>
      <c r="S445" s="3">
        <f t="shared" si="155"/>
        <v>81.183673469387756</v>
      </c>
    </row>
    <row r="446" spans="1:19" x14ac:dyDescent="0.15">
      <c r="A446" s="69"/>
      <c r="B446" s="48"/>
      <c r="C446" s="204"/>
      <c r="D446" s="60" t="s">
        <v>34</v>
      </c>
      <c r="E446" s="4">
        <v>4.2</v>
      </c>
      <c r="F446" s="4">
        <v>7.4</v>
      </c>
      <c r="G446" s="4">
        <v>5.0999999999999996</v>
      </c>
      <c r="H446" s="4">
        <v>7</v>
      </c>
      <c r="I446" s="4">
        <v>8</v>
      </c>
      <c r="J446" s="4">
        <v>5.7</v>
      </c>
      <c r="K446" s="71"/>
      <c r="L446" s="71"/>
      <c r="M446" s="71"/>
      <c r="N446" s="71"/>
      <c r="O446" s="71"/>
      <c r="P446" s="71"/>
      <c r="Q446" s="4">
        <f t="shared" si="169"/>
        <v>37.400000000000006</v>
      </c>
      <c r="R446" s="4">
        <v>43</v>
      </c>
      <c r="S446" s="5">
        <f t="shared" si="155"/>
        <v>86.976744186046531</v>
      </c>
    </row>
    <row r="447" spans="1:19" x14ac:dyDescent="0.15">
      <c r="A447" s="69"/>
      <c r="B447" s="48"/>
      <c r="C447" s="204"/>
      <c r="D447" s="60" t="s">
        <v>35</v>
      </c>
      <c r="E447" s="4">
        <f t="shared" ref="E447:Q447" si="170">+E445-E446</f>
        <v>15.5</v>
      </c>
      <c r="F447" s="4">
        <f t="shared" si="170"/>
        <v>29.200000000000003</v>
      </c>
      <c r="G447" s="4">
        <f t="shared" si="170"/>
        <v>20.299999999999997</v>
      </c>
      <c r="H447" s="4">
        <f t="shared" si="170"/>
        <v>34.4</v>
      </c>
      <c r="I447" s="4">
        <f t="shared" si="170"/>
        <v>37.200000000000003</v>
      </c>
      <c r="J447" s="4">
        <f t="shared" si="170"/>
        <v>24.900000000000002</v>
      </c>
      <c r="K447" s="71">
        <f t="shared" si="170"/>
        <v>0</v>
      </c>
      <c r="L447" s="71">
        <f t="shared" si="170"/>
        <v>0</v>
      </c>
      <c r="M447" s="71">
        <f t="shared" si="170"/>
        <v>0</v>
      </c>
      <c r="N447" s="71">
        <f t="shared" si="170"/>
        <v>0</v>
      </c>
      <c r="O447" s="71">
        <f t="shared" si="170"/>
        <v>0</v>
      </c>
      <c r="P447" s="71">
        <f t="shared" si="170"/>
        <v>0</v>
      </c>
      <c r="Q447" s="4">
        <f t="shared" si="170"/>
        <v>161.5</v>
      </c>
      <c r="R447" s="4">
        <v>202</v>
      </c>
      <c r="S447" s="5">
        <f t="shared" si="155"/>
        <v>79.950495049504951</v>
      </c>
    </row>
    <row r="448" spans="1:19" x14ac:dyDescent="0.15">
      <c r="A448" s="69"/>
      <c r="B448" s="48"/>
      <c r="C448" s="204"/>
      <c r="D448" s="60" t="s">
        <v>36</v>
      </c>
      <c r="E448" s="4">
        <f t="shared" ref="E448:Q448" si="171">+E445-E449</f>
        <v>15.6</v>
      </c>
      <c r="F448" s="4">
        <f t="shared" si="171"/>
        <v>30.5</v>
      </c>
      <c r="G448" s="4">
        <f t="shared" si="171"/>
        <v>22.099999999999998</v>
      </c>
      <c r="H448" s="4">
        <f t="shared" si="171"/>
        <v>34.799999999999997</v>
      </c>
      <c r="I448" s="4">
        <f t="shared" si="171"/>
        <v>38.400000000000006</v>
      </c>
      <c r="J448" s="4">
        <f t="shared" si="171"/>
        <v>26.5</v>
      </c>
      <c r="K448" s="71">
        <f t="shared" si="171"/>
        <v>0</v>
      </c>
      <c r="L448" s="71">
        <f t="shared" si="171"/>
        <v>0</v>
      </c>
      <c r="M448" s="71">
        <f t="shared" si="171"/>
        <v>0</v>
      </c>
      <c r="N448" s="71">
        <f t="shared" si="171"/>
        <v>0</v>
      </c>
      <c r="O448" s="71">
        <f t="shared" si="171"/>
        <v>0</v>
      </c>
      <c r="P448" s="71">
        <f t="shared" si="171"/>
        <v>0</v>
      </c>
      <c r="Q448" s="4">
        <f t="shared" si="171"/>
        <v>167.9</v>
      </c>
      <c r="R448" s="4">
        <v>219.8</v>
      </c>
      <c r="S448" s="5">
        <f t="shared" si="155"/>
        <v>76.387625113739759</v>
      </c>
    </row>
    <row r="449" spans="1:19" x14ac:dyDescent="0.15">
      <c r="A449" s="69"/>
      <c r="B449" s="48"/>
      <c r="C449" s="204"/>
      <c r="D449" s="60" t="s">
        <v>37</v>
      </c>
      <c r="E449" s="4">
        <v>4.0999999999999996</v>
      </c>
      <c r="F449" s="4">
        <v>6.1</v>
      </c>
      <c r="G449" s="4">
        <v>3.3</v>
      </c>
      <c r="H449" s="4">
        <v>6.6</v>
      </c>
      <c r="I449" s="4">
        <v>6.8</v>
      </c>
      <c r="J449" s="4">
        <v>4.0999999999999996</v>
      </c>
      <c r="K449" s="71"/>
      <c r="L449" s="71"/>
      <c r="M449" s="71"/>
      <c r="N449" s="71"/>
      <c r="O449" s="71"/>
      <c r="P449" s="71"/>
      <c r="Q449" s="4">
        <f t="shared" si="169"/>
        <v>31</v>
      </c>
      <c r="R449" s="4">
        <v>25.2</v>
      </c>
      <c r="S449" s="5">
        <f t="shared" si="155"/>
        <v>123.01587301587303</v>
      </c>
    </row>
    <row r="450" spans="1:19" ht="14.25" thickBot="1" x14ac:dyDescent="0.2">
      <c r="A450" s="69"/>
      <c r="B450" s="48"/>
      <c r="C450" s="205"/>
      <c r="D450" s="63" t="s">
        <v>38</v>
      </c>
      <c r="E450" s="7">
        <v>6.7</v>
      </c>
      <c r="F450" s="7">
        <v>6.5</v>
      </c>
      <c r="G450" s="7">
        <v>4.9000000000000004</v>
      </c>
      <c r="H450" s="7">
        <v>8.3000000000000007</v>
      </c>
      <c r="I450" s="7">
        <v>11.3</v>
      </c>
      <c r="J450" s="7">
        <v>6.6</v>
      </c>
      <c r="K450" s="72"/>
      <c r="L450" s="72"/>
      <c r="M450" s="72"/>
      <c r="N450" s="72"/>
      <c r="O450" s="72"/>
      <c r="P450" s="72"/>
      <c r="Q450" s="7">
        <f t="shared" si="169"/>
        <v>44.300000000000004</v>
      </c>
      <c r="R450" s="7">
        <v>39.4</v>
      </c>
      <c r="S450" s="8">
        <f t="shared" si="155"/>
        <v>112.43654822335027</v>
      </c>
    </row>
    <row r="451" spans="1:19" ht="13.5" customHeight="1" x14ac:dyDescent="0.15">
      <c r="A451" s="69"/>
      <c r="B451" s="48"/>
      <c r="C451" s="203" t="s">
        <v>228</v>
      </c>
      <c r="D451" s="55" t="s">
        <v>33</v>
      </c>
      <c r="E451" s="2">
        <v>12.3</v>
      </c>
      <c r="F451" s="2">
        <v>24.1</v>
      </c>
      <c r="G451" s="2">
        <v>21.5</v>
      </c>
      <c r="H451" s="2">
        <v>23.2</v>
      </c>
      <c r="I451" s="2">
        <v>29.2</v>
      </c>
      <c r="J451" s="2">
        <v>37.5</v>
      </c>
      <c r="K451" s="70"/>
      <c r="L451" s="70"/>
      <c r="M451" s="70"/>
      <c r="N451" s="70"/>
      <c r="O451" s="70"/>
      <c r="P451" s="70"/>
      <c r="Q451" s="2">
        <f t="shared" si="169"/>
        <v>147.80000000000001</v>
      </c>
      <c r="R451" s="2">
        <v>142.29999999999998</v>
      </c>
      <c r="S451" s="3">
        <f t="shared" si="155"/>
        <v>103.86507378777232</v>
      </c>
    </row>
    <row r="452" spans="1:19" x14ac:dyDescent="0.15">
      <c r="A452" s="69"/>
      <c r="B452" s="48"/>
      <c r="C452" s="204"/>
      <c r="D452" s="60" t="s">
        <v>34</v>
      </c>
      <c r="E452" s="4">
        <v>1</v>
      </c>
      <c r="F452" s="4">
        <v>2</v>
      </c>
      <c r="G452" s="4">
        <v>1.8</v>
      </c>
      <c r="H452" s="4">
        <v>1.9</v>
      </c>
      <c r="I452" s="4">
        <v>2.5</v>
      </c>
      <c r="J452" s="4">
        <v>3.2</v>
      </c>
      <c r="K452" s="71"/>
      <c r="L452" s="71"/>
      <c r="M452" s="71"/>
      <c r="N452" s="71"/>
      <c r="O452" s="71"/>
      <c r="P452" s="71"/>
      <c r="Q452" s="4">
        <f t="shared" si="169"/>
        <v>12.399999999999999</v>
      </c>
      <c r="R452" s="4">
        <v>7.8999999999999995</v>
      </c>
      <c r="S452" s="5">
        <f t="shared" si="155"/>
        <v>156.96202531645568</v>
      </c>
    </row>
    <row r="453" spans="1:19" x14ac:dyDescent="0.15">
      <c r="A453" s="69"/>
      <c r="B453" s="48"/>
      <c r="C453" s="204"/>
      <c r="D453" s="60" t="s">
        <v>35</v>
      </c>
      <c r="E453" s="4">
        <f t="shared" ref="E453:Q453" si="172">+E451-E452</f>
        <v>11.3</v>
      </c>
      <c r="F453" s="4">
        <f t="shared" si="172"/>
        <v>22.1</v>
      </c>
      <c r="G453" s="4">
        <f t="shared" si="172"/>
        <v>19.7</v>
      </c>
      <c r="H453" s="4">
        <f t="shared" si="172"/>
        <v>21.3</v>
      </c>
      <c r="I453" s="4">
        <f t="shared" si="172"/>
        <v>26.7</v>
      </c>
      <c r="J453" s="4">
        <f t="shared" si="172"/>
        <v>34.299999999999997</v>
      </c>
      <c r="K453" s="71">
        <f t="shared" si="172"/>
        <v>0</v>
      </c>
      <c r="L453" s="71">
        <f t="shared" si="172"/>
        <v>0</v>
      </c>
      <c r="M453" s="71">
        <f t="shared" si="172"/>
        <v>0</v>
      </c>
      <c r="N453" s="71">
        <f t="shared" si="172"/>
        <v>0</v>
      </c>
      <c r="O453" s="71">
        <f t="shared" si="172"/>
        <v>0</v>
      </c>
      <c r="P453" s="71">
        <f t="shared" si="172"/>
        <v>0</v>
      </c>
      <c r="Q453" s="4">
        <f t="shared" si="172"/>
        <v>135.4</v>
      </c>
      <c r="R453" s="4">
        <v>134.4</v>
      </c>
      <c r="S453" s="5">
        <f t="shared" si="155"/>
        <v>100.74404761904762</v>
      </c>
    </row>
    <row r="454" spans="1:19" x14ac:dyDescent="0.15">
      <c r="A454" s="69"/>
      <c r="B454" s="48"/>
      <c r="C454" s="204"/>
      <c r="D454" s="60" t="s">
        <v>36</v>
      </c>
      <c r="E454" s="4">
        <f t="shared" ref="E454:Q454" si="173">+E451-E455</f>
        <v>11.8</v>
      </c>
      <c r="F454" s="4">
        <f t="shared" si="173"/>
        <v>23.5</v>
      </c>
      <c r="G454" s="4">
        <f t="shared" si="173"/>
        <v>20.6</v>
      </c>
      <c r="H454" s="4">
        <f t="shared" si="173"/>
        <v>21.9</v>
      </c>
      <c r="I454" s="4">
        <f t="shared" si="173"/>
        <v>28.099999999999998</v>
      </c>
      <c r="J454" s="4">
        <f t="shared" si="173"/>
        <v>36.799999999999997</v>
      </c>
      <c r="K454" s="71">
        <f t="shared" si="173"/>
        <v>0</v>
      </c>
      <c r="L454" s="71">
        <f t="shared" si="173"/>
        <v>0</v>
      </c>
      <c r="M454" s="71">
        <f t="shared" si="173"/>
        <v>0</v>
      </c>
      <c r="N454" s="71">
        <f t="shared" si="173"/>
        <v>0</v>
      </c>
      <c r="O454" s="71">
        <f t="shared" si="173"/>
        <v>0</v>
      </c>
      <c r="P454" s="71">
        <f t="shared" si="173"/>
        <v>0</v>
      </c>
      <c r="Q454" s="4">
        <f t="shared" si="173"/>
        <v>142.70000000000002</v>
      </c>
      <c r="R454" s="4">
        <v>137.4</v>
      </c>
      <c r="S454" s="5">
        <f t="shared" si="155"/>
        <v>103.85735080058225</v>
      </c>
    </row>
    <row r="455" spans="1:19" x14ac:dyDescent="0.15">
      <c r="A455" s="69"/>
      <c r="B455" s="48"/>
      <c r="C455" s="204"/>
      <c r="D455" s="60" t="s">
        <v>37</v>
      </c>
      <c r="E455" s="4">
        <v>0.5</v>
      </c>
      <c r="F455" s="4">
        <v>0.6</v>
      </c>
      <c r="G455" s="4">
        <v>0.9</v>
      </c>
      <c r="H455" s="4">
        <v>1.3</v>
      </c>
      <c r="I455" s="4">
        <v>1.1000000000000001</v>
      </c>
      <c r="J455" s="4">
        <v>0.7</v>
      </c>
      <c r="K455" s="71"/>
      <c r="L455" s="71"/>
      <c r="M455" s="71"/>
      <c r="N455" s="71"/>
      <c r="O455" s="71"/>
      <c r="P455" s="71"/>
      <c r="Q455" s="4">
        <f t="shared" si="169"/>
        <v>5.1000000000000005</v>
      </c>
      <c r="R455" s="4">
        <v>4.9000000000000004</v>
      </c>
      <c r="S455" s="5">
        <f t="shared" si="155"/>
        <v>104.08163265306123</v>
      </c>
    </row>
    <row r="456" spans="1:19" ht="14.25" thickBot="1" x14ac:dyDescent="0.2">
      <c r="A456" s="69"/>
      <c r="B456" s="48"/>
      <c r="C456" s="205"/>
      <c r="D456" s="63" t="s">
        <v>38</v>
      </c>
      <c r="E456" s="7">
        <v>0.5</v>
      </c>
      <c r="F456" s="7">
        <v>0.6</v>
      </c>
      <c r="G456" s="7">
        <v>0.9</v>
      </c>
      <c r="H456" s="7">
        <v>1.3</v>
      </c>
      <c r="I456" s="7">
        <v>1.1000000000000001</v>
      </c>
      <c r="J456" s="7">
        <v>0.7</v>
      </c>
      <c r="K456" s="72"/>
      <c r="L456" s="72"/>
      <c r="M456" s="72"/>
      <c r="N456" s="72"/>
      <c r="O456" s="72"/>
      <c r="P456" s="72"/>
      <c r="Q456" s="7">
        <f t="shared" si="169"/>
        <v>5.1000000000000005</v>
      </c>
      <c r="R456" s="7">
        <v>4.9000000000000004</v>
      </c>
      <c r="S456" s="8">
        <f t="shared" si="155"/>
        <v>104.08163265306123</v>
      </c>
    </row>
    <row r="457" spans="1:19" ht="18.75" customHeight="1" x14ac:dyDescent="0.2">
      <c r="A457" s="44" t="str">
        <f>$A$1</f>
        <v>１　平成29年度上期　市町村別・月別観光入込客数</v>
      </c>
      <c r="K457" s="75"/>
      <c r="L457" s="75"/>
      <c r="M457" s="75"/>
      <c r="N457" s="75"/>
      <c r="O457" s="75"/>
      <c r="P457" s="75"/>
      <c r="Q457" s="187"/>
    </row>
    <row r="458" spans="1:19" ht="13.5" customHeight="1" thickBot="1" x14ac:dyDescent="0.2">
      <c r="K458" s="75"/>
      <c r="L458" s="75"/>
      <c r="M458" s="75"/>
      <c r="N458" s="75"/>
      <c r="O458" s="75"/>
      <c r="P458" s="75"/>
      <c r="Q458" s="187"/>
      <c r="S458" s="49" t="s">
        <v>232</v>
      </c>
    </row>
    <row r="459" spans="1:19" ht="13.5" customHeight="1" thickBot="1" x14ac:dyDescent="0.2">
      <c r="A459" s="50" t="s">
        <v>20</v>
      </c>
      <c r="B459" s="50" t="s">
        <v>266</v>
      </c>
      <c r="C459" s="50" t="s">
        <v>21</v>
      </c>
      <c r="D459" s="51" t="s">
        <v>22</v>
      </c>
      <c r="E459" s="52" t="s">
        <v>23</v>
      </c>
      <c r="F459" s="52" t="s">
        <v>24</v>
      </c>
      <c r="G459" s="52" t="s">
        <v>25</v>
      </c>
      <c r="H459" s="52" t="s">
        <v>26</v>
      </c>
      <c r="I459" s="52" t="s">
        <v>27</v>
      </c>
      <c r="J459" s="52" t="s">
        <v>28</v>
      </c>
      <c r="K459" s="73" t="s">
        <v>29</v>
      </c>
      <c r="L459" s="73" t="s">
        <v>30</v>
      </c>
      <c r="M459" s="73" t="s">
        <v>31</v>
      </c>
      <c r="N459" s="73" t="s">
        <v>11</v>
      </c>
      <c r="O459" s="73" t="s">
        <v>12</v>
      </c>
      <c r="P459" s="73" t="s">
        <v>13</v>
      </c>
      <c r="Q459" s="188" t="s">
        <v>302</v>
      </c>
      <c r="R459" s="53" t="str">
        <f>$R$3</f>
        <v>28年度上期</v>
      </c>
      <c r="S459" s="54" t="s">
        <v>32</v>
      </c>
    </row>
    <row r="460" spans="1:19" ht="13.5" customHeight="1" x14ac:dyDescent="0.15">
      <c r="A460" s="69"/>
      <c r="B460" s="48"/>
      <c r="C460" s="203" t="s">
        <v>110</v>
      </c>
      <c r="D460" s="55" t="s">
        <v>33</v>
      </c>
      <c r="E460" s="2">
        <v>23.7</v>
      </c>
      <c r="F460" s="2">
        <v>61.7</v>
      </c>
      <c r="G460" s="2">
        <v>33.200000000000003</v>
      </c>
      <c r="H460" s="2">
        <v>48.2</v>
      </c>
      <c r="I460" s="2">
        <v>56</v>
      </c>
      <c r="J460" s="2">
        <v>39.9</v>
      </c>
      <c r="K460" s="70"/>
      <c r="L460" s="70"/>
      <c r="M460" s="70"/>
      <c r="N460" s="70"/>
      <c r="O460" s="70"/>
      <c r="P460" s="70"/>
      <c r="Q460" s="2">
        <f t="shared" ref="Q460:Q489" si="174">SUM(E460:P460)</f>
        <v>262.7</v>
      </c>
      <c r="R460" s="2">
        <v>254.8</v>
      </c>
      <c r="S460" s="3">
        <f t="shared" ref="S460:S513" si="175">IF(Q460=0,"－",Q460/R460*100)</f>
        <v>103.10047095761381</v>
      </c>
    </row>
    <row r="461" spans="1:19" x14ac:dyDescent="0.15">
      <c r="A461" s="69"/>
      <c r="B461" s="48"/>
      <c r="C461" s="204"/>
      <c r="D461" s="60" t="s">
        <v>34</v>
      </c>
      <c r="E461" s="4">
        <v>2.8</v>
      </c>
      <c r="F461" s="4">
        <v>7.5</v>
      </c>
      <c r="G461" s="4">
        <v>4.3</v>
      </c>
      <c r="H461" s="4">
        <v>5.9</v>
      </c>
      <c r="I461" s="4">
        <v>7.6</v>
      </c>
      <c r="J461" s="4">
        <v>5.3</v>
      </c>
      <c r="K461" s="71"/>
      <c r="L461" s="71"/>
      <c r="M461" s="71"/>
      <c r="N461" s="71"/>
      <c r="O461" s="71"/>
      <c r="P461" s="71"/>
      <c r="Q461" s="4">
        <f t="shared" si="174"/>
        <v>33.4</v>
      </c>
      <c r="R461" s="4">
        <v>32.700000000000003</v>
      </c>
      <c r="S461" s="5">
        <f t="shared" si="175"/>
        <v>102.1406727828746</v>
      </c>
    </row>
    <row r="462" spans="1:19" x14ac:dyDescent="0.15">
      <c r="A462" s="69"/>
      <c r="B462" s="48"/>
      <c r="C462" s="204"/>
      <c r="D462" s="60" t="s">
        <v>35</v>
      </c>
      <c r="E462" s="4">
        <f t="shared" ref="E462:Q462" si="176">+E460-E461</f>
        <v>20.9</v>
      </c>
      <c r="F462" s="4">
        <f t="shared" si="176"/>
        <v>54.2</v>
      </c>
      <c r="G462" s="4">
        <f t="shared" si="176"/>
        <v>28.900000000000002</v>
      </c>
      <c r="H462" s="4">
        <f t="shared" si="176"/>
        <v>42.300000000000004</v>
      </c>
      <c r="I462" s="4">
        <f t="shared" si="176"/>
        <v>48.4</v>
      </c>
      <c r="J462" s="4">
        <f t="shared" si="176"/>
        <v>34.6</v>
      </c>
      <c r="K462" s="71">
        <f t="shared" si="176"/>
        <v>0</v>
      </c>
      <c r="L462" s="71">
        <f t="shared" si="176"/>
        <v>0</v>
      </c>
      <c r="M462" s="71">
        <f t="shared" si="176"/>
        <v>0</v>
      </c>
      <c r="N462" s="71">
        <f t="shared" si="176"/>
        <v>0</v>
      </c>
      <c r="O462" s="71">
        <f t="shared" si="176"/>
        <v>0</v>
      </c>
      <c r="P462" s="71">
        <f t="shared" si="176"/>
        <v>0</v>
      </c>
      <c r="Q462" s="4">
        <f t="shared" si="176"/>
        <v>229.29999999999998</v>
      </c>
      <c r="R462" s="4">
        <v>222.1</v>
      </c>
      <c r="S462" s="5">
        <f t="shared" si="175"/>
        <v>103.24178298063936</v>
      </c>
    </row>
    <row r="463" spans="1:19" x14ac:dyDescent="0.15">
      <c r="A463" s="69"/>
      <c r="B463" s="48"/>
      <c r="C463" s="204"/>
      <c r="D463" s="60" t="s">
        <v>36</v>
      </c>
      <c r="E463" s="4">
        <f t="shared" ref="E463:Q463" si="177">+E460-E464</f>
        <v>22.599999999999998</v>
      </c>
      <c r="F463" s="4">
        <f t="shared" si="177"/>
        <v>59.7</v>
      </c>
      <c r="G463" s="4">
        <f t="shared" si="177"/>
        <v>31.800000000000004</v>
      </c>
      <c r="H463" s="4">
        <f t="shared" si="177"/>
        <v>45.900000000000006</v>
      </c>
      <c r="I463" s="4">
        <f t="shared" si="177"/>
        <v>53</v>
      </c>
      <c r="J463" s="4">
        <f t="shared" si="177"/>
        <v>38</v>
      </c>
      <c r="K463" s="71">
        <f t="shared" si="177"/>
        <v>0</v>
      </c>
      <c r="L463" s="71">
        <f t="shared" si="177"/>
        <v>0</v>
      </c>
      <c r="M463" s="71">
        <f t="shared" si="177"/>
        <v>0</v>
      </c>
      <c r="N463" s="71">
        <f t="shared" si="177"/>
        <v>0</v>
      </c>
      <c r="O463" s="71">
        <f t="shared" si="177"/>
        <v>0</v>
      </c>
      <c r="P463" s="71">
        <f t="shared" si="177"/>
        <v>0</v>
      </c>
      <c r="Q463" s="4">
        <f t="shared" si="177"/>
        <v>251</v>
      </c>
      <c r="R463" s="4">
        <v>243.5</v>
      </c>
      <c r="S463" s="5">
        <f t="shared" si="175"/>
        <v>103.08008213552363</v>
      </c>
    </row>
    <row r="464" spans="1:19" x14ac:dyDescent="0.15">
      <c r="A464" s="69"/>
      <c r="B464" s="48"/>
      <c r="C464" s="204"/>
      <c r="D464" s="60" t="s">
        <v>37</v>
      </c>
      <c r="E464" s="4">
        <v>1.1000000000000001</v>
      </c>
      <c r="F464" s="4">
        <v>2</v>
      </c>
      <c r="G464" s="4">
        <v>1.4</v>
      </c>
      <c r="H464" s="4">
        <v>2.2999999999999998</v>
      </c>
      <c r="I464" s="4">
        <v>3</v>
      </c>
      <c r="J464" s="4">
        <v>1.9</v>
      </c>
      <c r="K464" s="71"/>
      <c r="L464" s="71"/>
      <c r="M464" s="71"/>
      <c r="N464" s="71"/>
      <c r="O464" s="71"/>
      <c r="P464" s="71"/>
      <c r="Q464" s="4">
        <f t="shared" si="174"/>
        <v>11.700000000000001</v>
      </c>
      <c r="R464" s="4">
        <v>11.299999999999999</v>
      </c>
      <c r="S464" s="5">
        <f t="shared" si="175"/>
        <v>103.53982300884958</v>
      </c>
    </row>
    <row r="465" spans="1:19" ht="14.25" thickBot="1" x14ac:dyDescent="0.2">
      <c r="A465" s="69"/>
      <c r="B465" s="48"/>
      <c r="C465" s="205"/>
      <c r="D465" s="63" t="s">
        <v>38</v>
      </c>
      <c r="E465" s="7">
        <v>1.2</v>
      </c>
      <c r="F465" s="7">
        <v>2.4</v>
      </c>
      <c r="G465" s="7">
        <v>1.7</v>
      </c>
      <c r="H465" s="7">
        <v>2.8</v>
      </c>
      <c r="I465" s="7">
        <v>3.9</v>
      </c>
      <c r="J465" s="7">
        <v>2.2999999999999998</v>
      </c>
      <c r="K465" s="72"/>
      <c r="L465" s="72"/>
      <c r="M465" s="72"/>
      <c r="N465" s="72"/>
      <c r="O465" s="72"/>
      <c r="P465" s="72"/>
      <c r="Q465" s="7">
        <f t="shared" si="174"/>
        <v>14.3</v>
      </c>
      <c r="R465" s="7">
        <v>14.6</v>
      </c>
      <c r="S465" s="8">
        <f t="shared" si="175"/>
        <v>97.945205479452056</v>
      </c>
    </row>
    <row r="466" spans="1:19" ht="13.5" customHeight="1" x14ac:dyDescent="0.15">
      <c r="A466" s="69"/>
      <c r="B466" s="48"/>
      <c r="C466" s="203" t="s">
        <v>111</v>
      </c>
      <c r="D466" s="55" t="s">
        <v>33</v>
      </c>
      <c r="E466" s="2">
        <v>8.6</v>
      </c>
      <c r="F466" s="2">
        <v>27.1</v>
      </c>
      <c r="G466" s="2">
        <v>9.6999999999999993</v>
      </c>
      <c r="H466" s="2">
        <v>16.5</v>
      </c>
      <c r="I466" s="2">
        <v>30.4</v>
      </c>
      <c r="J466" s="2">
        <v>13.3</v>
      </c>
      <c r="K466" s="70"/>
      <c r="L466" s="70"/>
      <c r="M466" s="70"/>
      <c r="N466" s="70"/>
      <c r="O466" s="70"/>
      <c r="P466" s="70"/>
      <c r="Q466" s="2">
        <f t="shared" si="174"/>
        <v>105.60000000000001</v>
      </c>
      <c r="R466" s="2">
        <v>102.39999999999999</v>
      </c>
      <c r="S466" s="3">
        <f t="shared" si="175"/>
        <v>103.12500000000003</v>
      </c>
    </row>
    <row r="467" spans="1:19" x14ac:dyDescent="0.15">
      <c r="A467" s="69"/>
      <c r="B467" s="48"/>
      <c r="C467" s="204"/>
      <c r="D467" s="60" t="s">
        <v>34</v>
      </c>
      <c r="E467" s="4">
        <v>4.7</v>
      </c>
      <c r="F467" s="4">
        <v>7.2</v>
      </c>
      <c r="G467" s="4">
        <v>4.4000000000000004</v>
      </c>
      <c r="H467" s="4">
        <v>6</v>
      </c>
      <c r="I467" s="4">
        <v>7.3</v>
      </c>
      <c r="J467" s="4">
        <v>5.5</v>
      </c>
      <c r="K467" s="71"/>
      <c r="L467" s="71"/>
      <c r="M467" s="71"/>
      <c r="N467" s="71"/>
      <c r="O467" s="71"/>
      <c r="P467" s="71"/>
      <c r="Q467" s="4">
        <f t="shared" si="174"/>
        <v>35.1</v>
      </c>
      <c r="R467" s="4">
        <v>31.299999999999997</v>
      </c>
      <c r="S467" s="5">
        <f t="shared" si="175"/>
        <v>112.14057507987224</v>
      </c>
    </row>
    <row r="468" spans="1:19" x14ac:dyDescent="0.15">
      <c r="A468" s="69"/>
      <c r="B468" s="48"/>
      <c r="C468" s="204"/>
      <c r="D468" s="60" t="s">
        <v>35</v>
      </c>
      <c r="E468" s="4">
        <f t="shared" ref="E468:Q468" si="178">+E466-E467</f>
        <v>3.8999999999999995</v>
      </c>
      <c r="F468" s="4">
        <f t="shared" si="178"/>
        <v>19.900000000000002</v>
      </c>
      <c r="G468" s="4">
        <f t="shared" si="178"/>
        <v>5.2999999999999989</v>
      </c>
      <c r="H468" s="4">
        <f t="shared" si="178"/>
        <v>10.5</v>
      </c>
      <c r="I468" s="4">
        <f t="shared" si="178"/>
        <v>23.099999999999998</v>
      </c>
      <c r="J468" s="4">
        <f t="shared" si="178"/>
        <v>7.8000000000000007</v>
      </c>
      <c r="K468" s="71">
        <f t="shared" si="178"/>
        <v>0</v>
      </c>
      <c r="L468" s="71">
        <f t="shared" si="178"/>
        <v>0</v>
      </c>
      <c r="M468" s="71">
        <f t="shared" si="178"/>
        <v>0</v>
      </c>
      <c r="N468" s="71">
        <f t="shared" si="178"/>
        <v>0</v>
      </c>
      <c r="O468" s="71">
        <f t="shared" si="178"/>
        <v>0</v>
      </c>
      <c r="P468" s="71">
        <f t="shared" si="178"/>
        <v>0</v>
      </c>
      <c r="Q468" s="4">
        <f t="shared" si="178"/>
        <v>70.5</v>
      </c>
      <c r="R468" s="4">
        <v>71.099999999999994</v>
      </c>
      <c r="S468" s="5">
        <f t="shared" si="175"/>
        <v>99.156118143459921</v>
      </c>
    </row>
    <row r="469" spans="1:19" x14ac:dyDescent="0.15">
      <c r="A469" s="69"/>
      <c r="B469" s="48"/>
      <c r="C469" s="204"/>
      <c r="D469" s="60" t="s">
        <v>36</v>
      </c>
      <c r="E469" s="4">
        <f>+E466-E470</f>
        <v>4.1999999999999993</v>
      </c>
      <c r="F469" s="4">
        <f t="shared" ref="F469:Q469" si="179">+F466-F470</f>
        <v>20.3</v>
      </c>
      <c r="G469" s="4">
        <f t="shared" si="179"/>
        <v>3.4999999999999991</v>
      </c>
      <c r="H469" s="4">
        <f t="shared" si="179"/>
        <v>8.3000000000000007</v>
      </c>
      <c r="I469" s="4">
        <f t="shared" si="179"/>
        <v>21.2</v>
      </c>
      <c r="J469" s="4">
        <f t="shared" si="179"/>
        <v>6.2000000000000011</v>
      </c>
      <c r="K469" s="71">
        <f t="shared" si="179"/>
        <v>0</v>
      </c>
      <c r="L469" s="71">
        <f t="shared" si="179"/>
        <v>0</v>
      </c>
      <c r="M469" s="71">
        <f t="shared" si="179"/>
        <v>0</v>
      </c>
      <c r="N469" s="71">
        <f t="shared" si="179"/>
        <v>0</v>
      </c>
      <c r="O469" s="71">
        <f t="shared" si="179"/>
        <v>0</v>
      </c>
      <c r="P469" s="71">
        <f t="shared" si="179"/>
        <v>0</v>
      </c>
      <c r="Q469" s="4">
        <f t="shared" si="179"/>
        <v>63.70000000000001</v>
      </c>
      <c r="R469" s="4">
        <v>63.400000000000006</v>
      </c>
      <c r="S469" s="5">
        <f t="shared" si="175"/>
        <v>100.47318611987382</v>
      </c>
    </row>
    <row r="470" spans="1:19" x14ac:dyDescent="0.15">
      <c r="A470" s="69"/>
      <c r="B470" s="48"/>
      <c r="C470" s="204"/>
      <c r="D470" s="60" t="s">
        <v>37</v>
      </c>
      <c r="E470" s="4">
        <v>4.4000000000000004</v>
      </c>
      <c r="F470" s="4">
        <v>6.8</v>
      </c>
      <c r="G470" s="4">
        <v>6.2</v>
      </c>
      <c r="H470" s="4">
        <v>8.1999999999999993</v>
      </c>
      <c r="I470" s="4">
        <v>9.1999999999999993</v>
      </c>
      <c r="J470" s="4">
        <v>7.1</v>
      </c>
      <c r="K470" s="71"/>
      <c r="L470" s="71"/>
      <c r="M470" s="71"/>
      <c r="N470" s="71"/>
      <c r="O470" s="71"/>
      <c r="P470" s="71"/>
      <c r="Q470" s="4">
        <f t="shared" si="174"/>
        <v>41.9</v>
      </c>
      <c r="R470" s="4">
        <v>39</v>
      </c>
      <c r="S470" s="5">
        <f t="shared" si="175"/>
        <v>107.43589743589743</v>
      </c>
    </row>
    <row r="471" spans="1:19" ht="14.25" thickBot="1" x14ac:dyDescent="0.2">
      <c r="A471" s="69"/>
      <c r="B471" s="48"/>
      <c r="C471" s="205"/>
      <c r="D471" s="63" t="s">
        <v>38</v>
      </c>
      <c r="E471" s="7">
        <v>4.5999999999999996</v>
      </c>
      <c r="F471" s="7">
        <v>7.2</v>
      </c>
      <c r="G471" s="7">
        <v>6.5</v>
      </c>
      <c r="H471" s="7">
        <v>8.6999999999999993</v>
      </c>
      <c r="I471" s="7">
        <v>9.8000000000000007</v>
      </c>
      <c r="J471" s="7">
        <v>7.5</v>
      </c>
      <c r="K471" s="72"/>
      <c r="L471" s="72"/>
      <c r="M471" s="72"/>
      <c r="N471" s="72"/>
      <c r="O471" s="72"/>
      <c r="P471" s="72"/>
      <c r="Q471" s="7">
        <f t="shared" si="174"/>
        <v>44.3</v>
      </c>
      <c r="R471" s="7">
        <v>41.3</v>
      </c>
      <c r="S471" s="8">
        <f t="shared" si="175"/>
        <v>107.26392251815982</v>
      </c>
    </row>
    <row r="472" spans="1:19" ht="13.5" customHeight="1" x14ac:dyDescent="0.15">
      <c r="A472" s="69"/>
      <c r="B472" s="48"/>
      <c r="C472" s="203" t="s">
        <v>112</v>
      </c>
      <c r="D472" s="55" t="s">
        <v>33</v>
      </c>
      <c r="E472" s="2">
        <v>5.0999999999999996</v>
      </c>
      <c r="F472" s="2">
        <v>13.2</v>
      </c>
      <c r="G472" s="2">
        <v>8.6999999999999993</v>
      </c>
      <c r="H472" s="2">
        <v>13.2</v>
      </c>
      <c r="I472" s="2">
        <v>31.7</v>
      </c>
      <c r="J472" s="2">
        <v>7.1</v>
      </c>
      <c r="K472" s="70"/>
      <c r="L472" s="70"/>
      <c r="M472" s="70"/>
      <c r="N472" s="70"/>
      <c r="O472" s="70"/>
      <c r="P472" s="70"/>
      <c r="Q472" s="2">
        <f t="shared" si="174"/>
        <v>78.999999999999986</v>
      </c>
      <c r="R472" s="2">
        <v>83.9</v>
      </c>
      <c r="S472" s="3">
        <f t="shared" si="175"/>
        <v>94.159713945172797</v>
      </c>
    </row>
    <row r="473" spans="1:19" x14ac:dyDescent="0.15">
      <c r="A473" s="69"/>
      <c r="B473" s="48"/>
      <c r="C473" s="204"/>
      <c r="D473" s="60" t="s">
        <v>34</v>
      </c>
      <c r="E473" s="4">
        <v>1.1000000000000001</v>
      </c>
      <c r="F473" s="4">
        <v>2.2000000000000002</v>
      </c>
      <c r="G473" s="4">
        <v>2</v>
      </c>
      <c r="H473" s="4">
        <v>2.9</v>
      </c>
      <c r="I473" s="4">
        <v>4</v>
      </c>
      <c r="J473" s="4">
        <v>1.6</v>
      </c>
      <c r="K473" s="71"/>
      <c r="L473" s="71"/>
      <c r="M473" s="71"/>
      <c r="N473" s="71"/>
      <c r="O473" s="71"/>
      <c r="P473" s="71"/>
      <c r="Q473" s="4">
        <f t="shared" si="174"/>
        <v>13.8</v>
      </c>
      <c r="R473" s="4">
        <v>14.5</v>
      </c>
      <c r="S473" s="5">
        <f t="shared" si="175"/>
        <v>95.172413793103445</v>
      </c>
    </row>
    <row r="474" spans="1:19" x14ac:dyDescent="0.15">
      <c r="A474" s="69"/>
      <c r="B474" s="48"/>
      <c r="C474" s="204"/>
      <c r="D474" s="60" t="s">
        <v>35</v>
      </c>
      <c r="E474" s="4">
        <f t="shared" ref="E474:Q474" si="180">+E472-E473</f>
        <v>3.9999999999999996</v>
      </c>
      <c r="F474" s="4">
        <f t="shared" si="180"/>
        <v>11</v>
      </c>
      <c r="G474" s="4">
        <f t="shared" si="180"/>
        <v>6.6999999999999993</v>
      </c>
      <c r="H474" s="4">
        <f t="shared" si="180"/>
        <v>10.299999999999999</v>
      </c>
      <c r="I474" s="4">
        <f t="shared" si="180"/>
        <v>27.7</v>
      </c>
      <c r="J474" s="4">
        <f t="shared" si="180"/>
        <v>5.5</v>
      </c>
      <c r="K474" s="71">
        <f t="shared" si="180"/>
        <v>0</v>
      </c>
      <c r="L474" s="71">
        <f t="shared" si="180"/>
        <v>0</v>
      </c>
      <c r="M474" s="71">
        <f t="shared" si="180"/>
        <v>0</v>
      </c>
      <c r="N474" s="71">
        <f t="shared" si="180"/>
        <v>0</v>
      </c>
      <c r="O474" s="71">
        <f t="shared" si="180"/>
        <v>0</v>
      </c>
      <c r="P474" s="71">
        <f t="shared" si="180"/>
        <v>0</v>
      </c>
      <c r="Q474" s="4">
        <f t="shared" si="180"/>
        <v>65.199999999999989</v>
      </c>
      <c r="R474" s="4">
        <v>69.399999999999991</v>
      </c>
      <c r="S474" s="5">
        <f t="shared" si="175"/>
        <v>93.948126801152725</v>
      </c>
    </row>
    <row r="475" spans="1:19" x14ac:dyDescent="0.15">
      <c r="A475" s="69"/>
      <c r="B475" s="48"/>
      <c r="C475" s="204"/>
      <c r="D475" s="60" t="s">
        <v>36</v>
      </c>
      <c r="E475" s="4">
        <f t="shared" ref="E475:Q475" si="181">+E472-E476</f>
        <v>4.6999999999999993</v>
      </c>
      <c r="F475" s="4">
        <f t="shared" si="181"/>
        <v>11.799999999999999</v>
      </c>
      <c r="G475" s="4">
        <f t="shared" si="181"/>
        <v>7.3999999999999995</v>
      </c>
      <c r="H475" s="4">
        <f t="shared" si="181"/>
        <v>11.399999999999999</v>
      </c>
      <c r="I475" s="4">
        <f t="shared" si="181"/>
        <v>29.3</v>
      </c>
      <c r="J475" s="4">
        <f t="shared" si="181"/>
        <v>6</v>
      </c>
      <c r="K475" s="71">
        <f t="shared" si="181"/>
        <v>0</v>
      </c>
      <c r="L475" s="71">
        <f t="shared" si="181"/>
        <v>0</v>
      </c>
      <c r="M475" s="71">
        <f t="shared" si="181"/>
        <v>0</v>
      </c>
      <c r="N475" s="71">
        <f t="shared" si="181"/>
        <v>0</v>
      </c>
      <c r="O475" s="71">
        <f t="shared" si="181"/>
        <v>0</v>
      </c>
      <c r="P475" s="71">
        <f t="shared" si="181"/>
        <v>0</v>
      </c>
      <c r="Q475" s="4">
        <f t="shared" si="181"/>
        <v>70.599999999999994</v>
      </c>
      <c r="R475" s="4">
        <v>75.300000000000011</v>
      </c>
      <c r="S475" s="5">
        <f t="shared" si="175"/>
        <v>93.758300132802106</v>
      </c>
    </row>
    <row r="476" spans="1:19" x14ac:dyDescent="0.15">
      <c r="A476" s="69"/>
      <c r="B476" s="74"/>
      <c r="C476" s="204"/>
      <c r="D476" s="60" t="s">
        <v>37</v>
      </c>
      <c r="E476" s="4">
        <v>0.4</v>
      </c>
      <c r="F476" s="4">
        <v>1.4</v>
      </c>
      <c r="G476" s="4">
        <v>1.3</v>
      </c>
      <c r="H476" s="4">
        <v>1.8</v>
      </c>
      <c r="I476" s="4">
        <v>2.4</v>
      </c>
      <c r="J476" s="4">
        <v>1.1000000000000001</v>
      </c>
      <c r="K476" s="71"/>
      <c r="L476" s="71"/>
      <c r="M476" s="71"/>
      <c r="N476" s="71"/>
      <c r="O476" s="71"/>
      <c r="P476" s="71"/>
      <c r="Q476" s="4">
        <f t="shared" si="174"/>
        <v>8.3999999999999986</v>
      </c>
      <c r="R476" s="4">
        <v>8.6</v>
      </c>
      <c r="S476" s="5">
        <f t="shared" si="175"/>
        <v>97.674418604651152</v>
      </c>
    </row>
    <row r="477" spans="1:19" ht="14.25" thickBot="1" x14ac:dyDescent="0.2">
      <c r="A477" s="69"/>
      <c r="B477" s="74"/>
      <c r="C477" s="205"/>
      <c r="D477" s="63" t="s">
        <v>38</v>
      </c>
      <c r="E477" s="7">
        <v>0.9</v>
      </c>
      <c r="F477" s="7">
        <v>2</v>
      </c>
      <c r="G477" s="7">
        <v>2.2999999999999998</v>
      </c>
      <c r="H477" s="7">
        <v>2.6</v>
      </c>
      <c r="I477" s="7">
        <v>3</v>
      </c>
      <c r="J477" s="7">
        <v>2.2999999999999998</v>
      </c>
      <c r="K477" s="72"/>
      <c r="L477" s="72"/>
      <c r="M477" s="72"/>
      <c r="N477" s="72"/>
      <c r="O477" s="72"/>
      <c r="P477" s="72"/>
      <c r="Q477" s="7">
        <f t="shared" si="174"/>
        <v>13.099999999999998</v>
      </c>
      <c r="R477" s="7">
        <v>13.6</v>
      </c>
      <c r="S477" s="8">
        <f t="shared" si="175"/>
        <v>96.323529411764696</v>
      </c>
    </row>
    <row r="478" spans="1:19" ht="13.5" customHeight="1" x14ac:dyDescent="0.15">
      <c r="A478" s="69"/>
      <c r="B478" s="74"/>
      <c r="C478" s="203" t="s">
        <v>113</v>
      </c>
      <c r="D478" s="55" t="s">
        <v>33</v>
      </c>
      <c r="E478" s="2">
        <v>18.600000000000001</v>
      </c>
      <c r="F478" s="2">
        <v>19.8</v>
      </c>
      <c r="G478" s="2">
        <v>14.8</v>
      </c>
      <c r="H478" s="2">
        <v>17.7</v>
      </c>
      <c r="I478" s="2">
        <v>39.6</v>
      </c>
      <c r="J478" s="2">
        <v>25.9</v>
      </c>
      <c r="K478" s="70"/>
      <c r="L478" s="70"/>
      <c r="M478" s="70"/>
      <c r="N478" s="70"/>
      <c r="O478" s="70"/>
      <c r="P478" s="70"/>
      <c r="Q478" s="2">
        <f t="shared" si="174"/>
        <v>136.4</v>
      </c>
      <c r="R478" s="2">
        <v>132.4</v>
      </c>
      <c r="S478" s="3">
        <f t="shared" si="175"/>
        <v>103.02114803625378</v>
      </c>
    </row>
    <row r="479" spans="1:19" x14ac:dyDescent="0.15">
      <c r="A479" s="69"/>
      <c r="B479" s="74"/>
      <c r="C479" s="204"/>
      <c r="D479" s="60" t="s">
        <v>34</v>
      </c>
      <c r="E479" s="4">
        <v>8.6</v>
      </c>
      <c r="F479" s="4">
        <v>9.1</v>
      </c>
      <c r="G479" s="4">
        <v>7.1</v>
      </c>
      <c r="H479" s="4">
        <v>8.9</v>
      </c>
      <c r="I479" s="4">
        <v>19.100000000000001</v>
      </c>
      <c r="J479" s="4">
        <v>12.4</v>
      </c>
      <c r="K479" s="71"/>
      <c r="L479" s="71"/>
      <c r="M479" s="71"/>
      <c r="N479" s="71"/>
      <c r="O479" s="71"/>
      <c r="P479" s="71"/>
      <c r="Q479" s="4">
        <f t="shared" si="174"/>
        <v>65.2</v>
      </c>
      <c r="R479" s="4">
        <v>61.099999999999994</v>
      </c>
      <c r="S479" s="5">
        <f t="shared" si="175"/>
        <v>106.71031096563013</v>
      </c>
    </row>
    <row r="480" spans="1:19" x14ac:dyDescent="0.15">
      <c r="A480" s="69"/>
      <c r="B480" s="74"/>
      <c r="C480" s="204"/>
      <c r="D480" s="60" t="s">
        <v>35</v>
      </c>
      <c r="E480" s="4">
        <f t="shared" ref="E480:Q480" si="182">+E478-E479</f>
        <v>10.000000000000002</v>
      </c>
      <c r="F480" s="4">
        <f t="shared" si="182"/>
        <v>10.700000000000001</v>
      </c>
      <c r="G480" s="4">
        <f t="shared" si="182"/>
        <v>7.7000000000000011</v>
      </c>
      <c r="H480" s="4">
        <f t="shared" si="182"/>
        <v>8.7999999999999989</v>
      </c>
      <c r="I480" s="4">
        <f t="shared" si="182"/>
        <v>20.5</v>
      </c>
      <c r="J480" s="4">
        <f t="shared" si="182"/>
        <v>13.499999999999998</v>
      </c>
      <c r="K480" s="71">
        <f t="shared" si="182"/>
        <v>0</v>
      </c>
      <c r="L480" s="71">
        <f t="shared" si="182"/>
        <v>0</v>
      </c>
      <c r="M480" s="71">
        <f t="shared" si="182"/>
        <v>0</v>
      </c>
      <c r="N480" s="71">
        <f t="shared" si="182"/>
        <v>0</v>
      </c>
      <c r="O480" s="71">
        <f t="shared" si="182"/>
        <v>0</v>
      </c>
      <c r="P480" s="71">
        <f t="shared" si="182"/>
        <v>0</v>
      </c>
      <c r="Q480" s="4">
        <f t="shared" si="182"/>
        <v>71.2</v>
      </c>
      <c r="R480" s="4">
        <v>71.3</v>
      </c>
      <c r="S480" s="5">
        <f t="shared" si="175"/>
        <v>99.859747545582053</v>
      </c>
    </row>
    <row r="481" spans="1:19" x14ac:dyDescent="0.15">
      <c r="A481" s="69"/>
      <c r="B481" s="74"/>
      <c r="C481" s="204"/>
      <c r="D481" s="60" t="s">
        <v>36</v>
      </c>
      <c r="E481" s="4">
        <f t="shared" ref="E481:Q481" si="183">+E478-E482</f>
        <v>18.200000000000003</v>
      </c>
      <c r="F481" s="4">
        <f t="shared" si="183"/>
        <v>18.600000000000001</v>
      </c>
      <c r="G481" s="4">
        <f t="shared" si="183"/>
        <v>13.8</v>
      </c>
      <c r="H481" s="4">
        <f t="shared" si="183"/>
        <v>16.099999999999998</v>
      </c>
      <c r="I481" s="4">
        <f t="shared" si="183"/>
        <v>37.5</v>
      </c>
      <c r="J481" s="4">
        <f t="shared" si="183"/>
        <v>24.299999999999997</v>
      </c>
      <c r="K481" s="71">
        <f t="shared" si="183"/>
        <v>0</v>
      </c>
      <c r="L481" s="71">
        <f t="shared" si="183"/>
        <v>0</v>
      </c>
      <c r="M481" s="71">
        <f t="shared" si="183"/>
        <v>0</v>
      </c>
      <c r="N481" s="71">
        <f t="shared" si="183"/>
        <v>0</v>
      </c>
      <c r="O481" s="71">
        <f t="shared" si="183"/>
        <v>0</v>
      </c>
      <c r="P481" s="71">
        <f t="shared" si="183"/>
        <v>0</v>
      </c>
      <c r="Q481" s="4">
        <f t="shared" si="183"/>
        <v>128.5</v>
      </c>
      <c r="R481" s="4">
        <v>123.8</v>
      </c>
      <c r="S481" s="5">
        <f t="shared" si="175"/>
        <v>103.79644588045234</v>
      </c>
    </row>
    <row r="482" spans="1:19" x14ac:dyDescent="0.15">
      <c r="A482" s="69"/>
      <c r="B482" s="74"/>
      <c r="C482" s="204"/>
      <c r="D482" s="60" t="s">
        <v>37</v>
      </c>
      <c r="E482" s="4">
        <v>0.4</v>
      </c>
      <c r="F482" s="4">
        <v>1.2</v>
      </c>
      <c r="G482" s="4">
        <v>1</v>
      </c>
      <c r="H482" s="4">
        <v>1.6</v>
      </c>
      <c r="I482" s="4">
        <v>2.1</v>
      </c>
      <c r="J482" s="4">
        <v>1.6</v>
      </c>
      <c r="K482" s="71"/>
      <c r="L482" s="71"/>
      <c r="M482" s="71"/>
      <c r="N482" s="71"/>
      <c r="O482" s="71"/>
      <c r="P482" s="71"/>
      <c r="Q482" s="4">
        <f t="shared" si="174"/>
        <v>7.9</v>
      </c>
      <c r="R482" s="4">
        <v>8.6</v>
      </c>
      <c r="S482" s="5">
        <f t="shared" si="175"/>
        <v>91.860465116279073</v>
      </c>
    </row>
    <row r="483" spans="1:19" ht="14.25" thickBot="1" x14ac:dyDescent="0.2">
      <c r="A483" s="69"/>
      <c r="B483" s="74"/>
      <c r="C483" s="205"/>
      <c r="D483" s="63" t="s">
        <v>38</v>
      </c>
      <c r="E483" s="7">
        <v>0.5</v>
      </c>
      <c r="F483" s="7">
        <v>1.9</v>
      </c>
      <c r="G483" s="7">
        <v>1.6</v>
      </c>
      <c r="H483" s="7">
        <v>2.7</v>
      </c>
      <c r="I483" s="7">
        <v>3.3</v>
      </c>
      <c r="J483" s="7">
        <v>2.2999999999999998</v>
      </c>
      <c r="K483" s="72"/>
      <c r="L483" s="72"/>
      <c r="M483" s="72"/>
      <c r="N483" s="72"/>
      <c r="O483" s="72"/>
      <c r="P483" s="72"/>
      <c r="Q483" s="7">
        <f t="shared" si="174"/>
        <v>12.3</v>
      </c>
      <c r="R483" s="7">
        <v>13.200000000000001</v>
      </c>
      <c r="S483" s="8">
        <f t="shared" si="175"/>
        <v>93.181818181818173</v>
      </c>
    </row>
    <row r="484" spans="1:19" ht="13.5" customHeight="1" x14ac:dyDescent="0.15">
      <c r="A484" s="69"/>
      <c r="B484" s="74"/>
      <c r="C484" s="203" t="s">
        <v>223</v>
      </c>
      <c r="D484" s="55" t="s">
        <v>33</v>
      </c>
      <c r="E484" s="2">
        <v>13.7</v>
      </c>
      <c r="F484" s="2">
        <v>129.69999999999999</v>
      </c>
      <c r="G484" s="2">
        <v>14.6</v>
      </c>
      <c r="H484" s="2">
        <v>33.6</v>
      </c>
      <c r="I484" s="2">
        <v>38.4</v>
      </c>
      <c r="J484" s="2">
        <v>18</v>
      </c>
      <c r="K484" s="70"/>
      <c r="L484" s="70"/>
      <c r="M484" s="70"/>
      <c r="N484" s="70"/>
      <c r="O484" s="70"/>
      <c r="P484" s="70"/>
      <c r="Q484" s="2">
        <f t="shared" si="174"/>
        <v>247.99999999999997</v>
      </c>
      <c r="R484" s="2">
        <v>238.3</v>
      </c>
      <c r="S484" s="3">
        <f t="shared" si="175"/>
        <v>104.07049937054131</v>
      </c>
    </row>
    <row r="485" spans="1:19" x14ac:dyDescent="0.15">
      <c r="A485" s="69"/>
      <c r="B485" s="74"/>
      <c r="C485" s="204"/>
      <c r="D485" s="60" t="s">
        <v>34</v>
      </c>
      <c r="E485" s="4">
        <v>1.9</v>
      </c>
      <c r="F485" s="4">
        <v>24.6</v>
      </c>
      <c r="G485" s="4">
        <v>2.2000000000000002</v>
      </c>
      <c r="H485" s="4">
        <v>3.8</v>
      </c>
      <c r="I485" s="4">
        <v>6.1</v>
      </c>
      <c r="J485" s="4">
        <v>3.3</v>
      </c>
      <c r="K485" s="71"/>
      <c r="L485" s="71"/>
      <c r="M485" s="71"/>
      <c r="N485" s="71"/>
      <c r="O485" s="71"/>
      <c r="P485" s="71"/>
      <c r="Q485" s="4">
        <f t="shared" si="174"/>
        <v>41.9</v>
      </c>
      <c r="R485" s="4">
        <v>40.299999999999997</v>
      </c>
      <c r="S485" s="5">
        <f t="shared" si="175"/>
        <v>103.97022332506202</v>
      </c>
    </row>
    <row r="486" spans="1:19" x14ac:dyDescent="0.15">
      <c r="A486" s="69"/>
      <c r="B486" s="74"/>
      <c r="C486" s="204"/>
      <c r="D486" s="60" t="s">
        <v>35</v>
      </c>
      <c r="E486" s="4">
        <f t="shared" ref="E486:Q486" si="184">+E484-E485</f>
        <v>11.799999999999999</v>
      </c>
      <c r="F486" s="4">
        <f t="shared" si="184"/>
        <v>105.1</v>
      </c>
      <c r="G486" s="4">
        <f t="shared" si="184"/>
        <v>12.399999999999999</v>
      </c>
      <c r="H486" s="4">
        <f t="shared" si="184"/>
        <v>29.8</v>
      </c>
      <c r="I486" s="4">
        <f t="shared" si="184"/>
        <v>32.299999999999997</v>
      </c>
      <c r="J486" s="4">
        <f t="shared" si="184"/>
        <v>14.7</v>
      </c>
      <c r="K486" s="71">
        <f t="shared" si="184"/>
        <v>0</v>
      </c>
      <c r="L486" s="71">
        <f t="shared" si="184"/>
        <v>0</v>
      </c>
      <c r="M486" s="71">
        <f t="shared" si="184"/>
        <v>0</v>
      </c>
      <c r="N486" s="71">
        <f t="shared" si="184"/>
        <v>0</v>
      </c>
      <c r="O486" s="71">
        <f t="shared" si="184"/>
        <v>0</v>
      </c>
      <c r="P486" s="71">
        <f t="shared" si="184"/>
        <v>0</v>
      </c>
      <c r="Q486" s="4">
        <f t="shared" si="184"/>
        <v>206.09999999999997</v>
      </c>
      <c r="R486" s="4">
        <v>198.00000000000003</v>
      </c>
      <c r="S486" s="5">
        <f t="shared" si="175"/>
        <v>104.09090909090905</v>
      </c>
    </row>
    <row r="487" spans="1:19" x14ac:dyDescent="0.15">
      <c r="A487" s="69"/>
      <c r="B487" s="74"/>
      <c r="C487" s="204"/>
      <c r="D487" s="60" t="s">
        <v>36</v>
      </c>
      <c r="E487" s="4">
        <f t="shared" ref="E487:Q487" si="185">+E484-E488</f>
        <v>12.799999999999999</v>
      </c>
      <c r="F487" s="4">
        <f t="shared" si="185"/>
        <v>122.29999999999998</v>
      </c>
      <c r="G487" s="4">
        <f t="shared" si="185"/>
        <v>13.299999999999999</v>
      </c>
      <c r="H487" s="4">
        <f t="shared" si="185"/>
        <v>29.900000000000002</v>
      </c>
      <c r="I487" s="4">
        <f t="shared" si="185"/>
        <v>32.5</v>
      </c>
      <c r="J487" s="4">
        <f t="shared" si="185"/>
        <v>15.8</v>
      </c>
      <c r="K487" s="71">
        <f t="shared" si="185"/>
        <v>0</v>
      </c>
      <c r="L487" s="71">
        <f t="shared" si="185"/>
        <v>0</v>
      </c>
      <c r="M487" s="71">
        <f t="shared" si="185"/>
        <v>0</v>
      </c>
      <c r="N487" s="71">
        <f t="shared" si="185"/>
        <v>0</v>
      </c>
      <c r="O487" s="71">
        <f t="shared" si="185"/>
        <v>0</v>
      </c>
      <c r="P487" s="71">
        <f t="shared" si="185"/>
        <v>0</v>
      </c>
      <c r="Q487" s="4">
        <f t="shared" si="185"/>
        <v>226.59999999999997</v>
      </c>
      <c r="R487" s="4">
        <v>216.00000000000003</v>
      </c>
      <c r="S487" s="5">
        <f t="shared" si="175"/>
        <v>104.90740740740738</v>
      </c>
    </row>
    <row r="488" spans="1:19" x14ac:dyDescent="0.15">
      <c r="A488" s="69"/>
      <c r="B488" s="74"/>
      <c r="C488" s="204"/>
      <c r="D488" s="60" t="s">
        <v>37</v>
      </c>
      <c r="E488" s="4">
        <v>0.9</v>
      </c>
      <c r="F488" s="4">
        <v>7.4</v>
      </c>
      <c r="G488" s="4">
        <v>1.3</v>
      </c>
      <c r="H488" s="4">
        <v>3.7</v>
      </c>
      <c r="I488" s="4">
        <v>5.9</v>
      </c>
      <c r="J488" s="4">
        <v>2.2000000000000002</v>
      </c>
      <c r="K488" s="71"/>
      <c r="L488" s="71"/>
      <c r="M488" s="71"/>
      <c r="N488" s="71"/>
      <c r="O488" s="71"/>
      <c r="P488" s="71"/>
      <c r="Q488" s="4">
        <f t="shared" si="174"/>
        <v>21.400000000000002</v>
      </c>
      <c r="R488" s="4">
        <v>22.3</v>
      </c>
      <c r="S488" s="5">
        <f t="shared" si="175"/>
        <v>95.964125560538122</v>
      </c>
    </row>
    <row r="489" spans="1:19" ht="14.25" thickBot="1" x14ac:dyDescent="0.2">
      <c r="A489" s="77"/>
      <c r="B489" s="76"/>
      <c r="C489" s="205"/>
      <c r="D489" s="63" t="s">
        <v>38</v>
      </c>
      <c r="E489" s="7">
        <v>1.6</v>
      </c>
      <c r="F489" s="7">
        <v>11.1</v>
      </c>
      <c r="G489" s="7">
        <v>1.9</v>
      </c>
      <c r="H489" s="7">
        <v>5</v>
      </c>
      <c r="I489" s="7">
        <v>7.7</v>
      </c>
      <c r="J489" s="7">
        <v>3.2</v>
      </c>
      <c r="K489" s="72"/>
      <c r="L489" s="72"/>
      <c r="M489" s="72"/>
      <c r="N489" s="72"/>
      <c r="O489" s="72"/>
      <c r="P489" s="72"/>
      <c r="Q489" s="7">
        <f t="shared" si="174"/>
        <v>30.5</v>
      </c>
      <c r="R489" s="7">
        <v>31.1</v>
      </c>
      <c r="S489" s="8">
        <f t="shared" si="175"/>
        <v>98.070739549839232</v>
      </c>
    </row>
    <row r="490" spans="1:19" x14ac:dyDescent="0.15">
      <c r="A490" s="206" t="s">
        <v>2</v>
      </c>
      <c r="B490" s="211"/>
      <c r="C490" s="207"/>
      <c r="D490" s="55" t="s">
        <v>33</v>
      </c>
      <c r="E490" s="56">
        <f t="shared" ref="E490:R495" si="186">+E496+E574</f>
        <v>949.7</v>
      </c>
      <c r="F490" s="56">
        <f t="shared" si="186"/>
        <v>1784.2</v>
      </c>
      <c r="G490" s="56">
        <f t="shared" si="186"/>
        <v>1152.6000000000001</v>
      </c>
      <c r="H490" s="56">
        <f t="shared" si="186"/>
        <v>1415.2</v>
      </c>
      <c r="I490" s="56">
        <f t="shared" si="186"/>
        <v>1746.4</v>
      </c>
      <c r="J490" s="56">
        <f t="shared" si="186"/>
        <v>1367.7999999999995</v>
      </c>
      <c r="K490" s="66">
        <f t="shared" si="186"/>
        <v>0</v>
      </c>
      <c r="L490" s="66">
        <f t="shared" si="186"/>
        <v>0</v>
      </c>
      <c r="M490" s="66">
        <f t="shared" si="186"/>
        <v>0</v>
      </c>
      <c r="N490" s="66">
        <f t="shared" si="186"/>
        <v>0</v>
      </c>
      <c r="O490" s="66">
        <f t="shared" si="186"/>
        <v>0</v>
      </c>
      <c r="P490" s="66">
        <f t="shared" si="186"/>
        <v>0</v>
      </c>
      <c r="Q490" s="56">
        <f t="shared" si="186"/>
        <v>8415.9000000000015</v>
      </c>
      <c r="R490" s="56">
        <f t="shared" si="186"/>
        <v>9146.9000000000015</v>
      </c>
      <c r="S490" s="3">
        <f t="shared" si="175"/>
        <v>92.008221364615338</v>
      </c>
    </row>
    <row r="491" spans="1:19" x14ac:dyDescent="0.15">
      <c r="A491" s="208"/>
      <c r="B491" s="212"/>
      <c r="C491" s="209"/>
      <c r="D491" s="60" t="s">
        <v>34</v>
      </c>
      <c r="E491" s="61">
        <f t="shared" si="186"/>
        <v>424.19999999999993</v>
      </c>
      <c r="F491" s="61">
        <f t="shared" si="186"/>
        <v>664.09999999999991</v>
      </c>
      <c r="G491" s="61">
        <f t="shared" si="186"/>
        <v>565.59999999999991</v>
      </c>
      <c r="H491" s="61">
        <f t="shared" si="186"/>
        <v>646.39999999999986</v>
      </c>
      <c r="I491" s="61">
        <f t="shared" si="186"/>
        <v>780.8</v>
      </c>
      <c r="J491" s="61">
        <f t="shared" si="186"/>
        <v>675</v>
      </c>
      <c r="K491" s="67">
        <f t="shared" si="186"/>
        <v>0</v>
      </c>
      <c r="L491" s="67">
        <f t="shared" si="186"/>
        <v>0</v>
      </c>
      <c r="M491" s="67">
        <f t="shared" si="186"/>
        <v>0</v>
      </c>
      <c r="N491" s="67">
        <f t="shared" si="186"/>
        <v>0</v>
      </c>
      <c r="O491" s="67">
        <f t="shared" si="186"/>
        <v>0</v>
      </c>
      <c r="P491" s="67">
        <f t="shared" si="186"/>
        <v>0</v>
      </c>
      <c r="Q491" s="61">
        <f t="shared" si="186"/>
        <v>3756.1000000000004</v>
      </c>
      <c r="R491" s="61">
        <f t="shared" si="186"/>
        <v>4182.8999999999996</v>
      </c>
      <c r="S491" s="5">
        <f t="shared" si="175"/>
        <v>89.796552630949833</v>
      </c>
    </row>
    <row r="492" spans="1:19" x14ac:dyDescent="0.15">
      <c r="A492" s="208"/>
      <c r="B492" s="212"/>
      <c r="C492" s="209"/>
      <c r="D492" s="60" t="s">
        <v>35</v>
      </c>
      <c r="E492" s="61">
        <f t="shared" si="186"/>
        <v>525.5</v>
      </c>
      <c r="F492" s="61">
        <f t="shared" si="186"/>
        <v>1120.1000000000001</v>
      </c>
      <c r="G492" s="61">
        <f t="shared" si="186"/>
        <v>587.00000000000011</v>
      </c>
      <c r="H492" s="61">
        <f t="shared" si="186"/>
        <v>768.79999999999984</v>
      </c>
      <c r="I492" s="61">
        <f t="shared" si="186"/>
        <v>965.59999999999991</v>
      </c>
      <c r="J492" s="61">
        <f t="shared" si="186"/>
        <v>692.8</v>
      </c>
      <c r="K492" s="67">
        <f t="shared" si="186"/>
        <v>0</v>
      </c>
      <c r="L492" s="67">
        <f t="shared" si="186"/>
        <v>0</v>
      </c>
      <c r="M492" s="67">
        <f t="shared" si="186"/>
        <v>0</v>
      </c>
      <c r="N492" s="67">
        <f t="shared" si="186"/>
        <v>0</v>
      </c>
      <c r="O492" s="67">
        <f t="shared" si="186"/>
        <v>0</v>
      </c>
      <c r="P492" s="67">
        <f t="shared" si="186"/>
        <v>0</v>
      </c>
      <c r="Q492" s="61">
        <f t="shared" si="186"/>
        <v>4659.8</v>
      </c>
      <c r="R492" s="61">
        <f t="shared" si="186"/>
        <v>4964</v>
      </c>
      <c r="S492" s="5">
        <f t="shared" si="175"/>
        <v>93.871877518130546</v>
      </c>
    </row>
    <row r="493" spans="1:19" x14ac:dyDescent="0.15">
      <c r="A493" s="208"/>
      <c r="B493" s="212"/>
      <c r="C493" s="209"/>
      <c r="D493" s="60" t="s">
        <v>36</v>
      </c>
      <c r="E493" s="61">
        <f t="shared" si="186"/>
        <v>644</v>
      </c>
      <c r="F493" s="61">
        <f t="shared" si="186"/>
        <v>1362.0000000000002</v>
      </c>
      <c r="G493" s="61">
        <f t="shared" si="186"/>
        <v>737.69999999999993</v>
      </c>
      <c r="H493" s="61">
        <f t="shared" si="186"/>
        <v>904.59999999999991</v>
      </c>
      <c r="I493" s="61">
        <f t="shared" si="186"/>
        <v>1213.3</v>
      </c>
      <c r="J493" s="61">
        <f t="shared" si="186"/>
        <v>983.49999999999989</v>
      </c>
      <c r="K493" s="67">
        <f t="shared" si="186"/>
        <v>0</v>
      </c>
      <c r="L493" s="67">
        <f t="shared" si="186"/>
        <v>0</v>
      </c>
      <c r="M493" s="67">
        <f t="shared" si="186"/>
        <v>0</v>
      </c>
      <c r="N493" s="67">
        <f t="shared" si="186"/>
        <v>0</v>
      </c>
      <c r="O493" s="67">
        <f t="shared" si="186"/>
        <v>0</v>
      </c>
      <c r="P493" s="67">
        <f t="shared" si="186"/>
        <v>0</v>
      </c>
      <c r="Q493" s="61">
        <f t="shared" si="186"/>
        <v>5845.1</v>
      </c>
      <c r="R493" s="61">
        <f t="shared" si="186"/>
        <v>6593</v>
      </c>
      <c r="S493" s="5">
        <f t="shared" si="175"/>
        <v>88.656150462611876</v>
      </c>
    </row>
    <row r="494" spans="1:19" x14ac:dyDescent="0.15">
      <c r="A494" s="208"/>
      <c r="B494" s="212"/>
      <c r="C494" s="209"/>
      <c r="D494" s="60" t="s">
        <v>37</v>
      </c>
      <c r="E494" s="61">
        <f t="shared" si="186"/>
        <v>305.7000000000001</v>
      </c>
      <c r="F494" s="61">
        <f t="shared" si="186"/>
        <v>422.20000000000005</v>
      </c>
      <c r="G494" s="61">
        <f t="shared" si="186"/>
        <v>414.9</v>
      </c>
      <c r="H494" s="61">
        <f t="shared" si="186"/>
        <v>510.59999999999997</v>
      </c>
      <c r="I494" s="61">
        <f t="shared" si="186"/>
        <v>533.09999999999991</v>
      </c>
      <c r="J494" s="61">
        <f t="shared" si="186"/>
        <v>384.29999999999995</v>
      </c>
      <c r="K494" s="67">
        <f t="shared" si="186"/>
        <v>0</v>
      </c>
      <c r="L494" s="67">
        <f t="shared" si="186"/>
        <v>0</v>
      </c>
      <c r="M494" s="67">
        <f t="shared" si="186"/>
        <v>0</v>
      </c>
      <c r="N494" s="67">
        <f t="shared" si="186"/>
        <v>0</v>
      </c>
      <c r="O494" s="67">
        <f t="shared" si="186"/>
        <v>0</v>
      </c>
      <c r="P494" s="67">
        <f t="shared" si="186"/>
        <v>0</v>
      </c>
      <c r="Q494" s="61">
        <f t="shared" si="186"/>
        <v>2570.7999999999993</v>
      </c>
      <c r="R494" s="61">
        <f t="shared" si="186"/>
        <v>2553.9000000000005</v>
      </c>
      <c r="S494" s="5">
        <f t="shared" si="175"/>
        <v>100.66173303574919</v>
      </c>
    </row>
    <row r="495" spans="1:19" ht="14.25" thickBot="1" x14ac:dyDescent="0.2">
      <c r="A495" s="208"/>
      <c r="B495" s="213"/>
      <c r="C495" s="210"/>
      <c r="D495" s="63" t="s">
        <v>38</v>
      </c>
      <c r="E495" s="64">
        <f t="shared" si="186"/>
        <v>358.09999999999997</v>
      </c>
      <c r="F495" s="64">
        <f t="shared" si="186"/>
        <v>490.1</v>
      </c>
      <c r="G495" s="64">
        <f t="shared" si="186"/>
        <v>501.90000000000003</v>
      </c>
      <c r="H495" s="64">
        <f t="shared" si="186"/>
        <v>618.1</v>
      </c>
      <c r="I495" s="64">
        <f t="shared" si="186"/>
        <v>640.79999999999984</v>
      </c>
      <c r="J495" s="64">
        <f t="shared" si="186"/>
        <v>470.5</v>
      </c>
      <c r="K495" s="68">
        <f t="shared" si="186"/>
        <v>0</v>
      </c>
      <c r="L495" s="68">
        <f t="shared" si="186"/>
        <v>0</v>
      </c>
      <c r="M495" s="68">
        <f t="shared" si="186"/>
        <v>0</v>
      </c>
      <c r="N495" s="68">
        <f t="shared" si="186"/>
        <v>0</v>
      </c>
      <c r="O495" s="68">
        <f t="shared" si="186"/>
        <v>0</v>
      </c>
      <c r="P495" s="68">
        <f t="shared" si="186"/>
        <v>0</v>
      </c>
      <c r="Q495" s="64">
        <f t="shared" si="186"/>
        <v>3079.4999999999995</v>
      </c>
      <c r="R495" s="64">
        <f t="shared" si="186"/>
        <v>3065.5</v>
      </c>
      <c r="S495" s="8">
        <f t="shared" si="175"/>
        <v>100.45669548197682</v>
      </c>
    </row>
    <row r="496" spans="1:19" x14ac:dyDescent="0.15">
      <c r="A496" s="69"/>
      <c r="B496" s="206" t="s">
        <v>251</v>
      </c>
      <c r="C496" s="207"/>
      <c r="D496" s="55" t="s">
        <v>33</v>
      </c>
      <c r="E496" s="2">
        <f t="shared" ref="E496:R501" si="187">+E502+E508+E517+E523+E529+E535+E541+E547+E553+E559+E565</f>
        <v>890.2</v>
      </c>
      <c r="F496" s="2">
        <f t="shared" si="187"/>
        <v>1675.8</v>
      </c>
      <c r="G496" s="2">
        <f t="shared" si="187"/>
        <v>1061.2</v>
      </c>
      <c r="H496" s="2">
        <f t="shared" si="187"/>
        <v>1243.2</v>
      </c>
      <c r="I496" s="2">
        <f t="shared" si="187"/>
        <v>1475</v>
      </c>
      <c r="J496" s="2">
        <f t="shared" si="187"/>
        <v>1255.4999999999995</v>
      </c>
      <c r="K496" s="70">
        <f t="shared" si="187"/>
        <v>0</v>
      </c>
      <c r="L496" s="70">
        <f t="shared" si="187"/>
        <v>0</v>
      </c>
      <c r="M496" s="70">
        <f t="shared" si="187"/>
        <v>0</v>
      </c>
      <c r="N496" s="70">
        <f t="shared" si="187"/>
        <v>0</v>
      </c>
      <c r="O496" s="70">
        <f t="shared" si="187"/>
        <v>0</v>
      </c>
      <c r="P496" s="70">
        <f t="shared" si="187"/>
        <v>0</v>
      </c>
      <c r="Q496" s="2">
        <f t="shared" si="187"/>
        <v>7600.9000000000015</v>
      </c>
      <c r="R496" s="2">
        <f t="shared" si="187"/>
        <v>8333.2000000000007</v>
      </c>
      <c r="S496" s="3">
        <f t="shared" si="175"/>
        <v>91.212259396150358</v>
      </c>
    </row>
    <row r="497" spans="1:19" x14ac:dyDescent="0.15">
      <c r="A497" s="69"/>
      <c r="B497" s="208"/>
      <c r="C497" s="209"/>
      <c r="D497" s="60" t="s">
        <v>34</v>
      </c>
      <c r="E497" s="4">
        <f t="shared" si="187"/>
        <v>415.69999999999993</v>
      </c>
      <c r="F497" s="4">
        <f t="shared" si="187"/>
        <v>640.59999999999991</v>
      </c>
      <c r="G497" s="4">
        <f t="shared" si="187"/>
        <v>548.19999999999993</v>
      </c>
      <c r="H497" s="4">
        <f t="shared" si="187"/>
        <v>594.29999999999984</v>
      </c>
      <c r="I497" s="4">
        <f t="shared" si="187"/>
        <v>682.8</v>
      </c>
      <c r="J497" s="4">
        <f t="shared" si="187"/>
        <v>648.6</v>
      </c>
      <c r="K497" s="71">
        <f t="shared" si="187"/>
        <v>0</v>
      </c>
      <c r="L497" s="71">
        <f t="shared" si="187"/>
        <v>0</v>
      </c>
      <c r="M497" s="71">
        <f t="shared" si="187"/>
        <v>0</v>
      </c>
      <c r="N497" s="71">
        <f t="shared" si="187"/>
        <v>0</v>
      </c>
      <c r="O497" s="71">
        <f t="shared" si="187"/>
        <v>0</v>
      </c>
      <c r="P497" s="71">
        <f t="shared" si="187"/>
        <v>0</v>
      </c>
      <c r="Q497" s="4">
        <f t="shared" si="187"/>
        <v>3530.2000000000003</v>
      </c>
      <c r="R497" s="4">
        <f t="shared" si="187"/>
        <v>3957.9999999999995</v>
      </c>
      <c r="S497" s="5">
        <f t="shared" si="175"/>
        <v>89.191510864072782</v>
      </c>
    </row>
    <row r="498" spans="1:19" x14ac:dyDescent="0.15">
      <c r="A498" s="69"/>
      <c r="B498" s="208"/>
      <c r="C498" s="209"/>
      <c r="D498" s="60" t="s">
        <v>35</v>
      </c>
      <c r="E498" s="4">
        <f t="shared" si="187"/>
        <v>474.5</v>
      </c>
      <c r="F498" s="4">
        <f t="shared" si="187"/>
        <v>1035.2</v>
      </c>
      <c r="G498" s="4">
        <f t="shared" si="187"/>
        <v>513.00000000000011</v>
      </c>
      <c r="H498" s="4">
        <f t="shared" si="187"/>
        <v>648.89999999999986</v>
      </c>
      <c r="I498" s="4">
        <f t="shared" si="187"/>
        <v>792.19999999999993</v>
      </c>
      <c r="J498" s="4">
        <f t="shared" si="187"/>
        <v>606.9</v>
      </c>
      <c r="K498" s="71">
        <f t="shared" si="187"/>
        <v>0</v>
      </c>
      <c r="L498" s="71">
        <f t="shared" si="187"/>
        <v>0</v>
      </c>
      <c r="M498" s="71">
        <f t="shared" si="187"/>
        <v>0</v>
      </c>
      <c r="N498" s="71">
        <f t="shared" si="187"/>
        <v>0</v>
      </c>
      <c r="O498" s="71">
        <f t="shared" si="187"/>
        <v>0</v>
      </c>
      <c r="P498" s="71">
        <f t="shared" si="187"/>
        <v>0</v>
      </c>
      <c r="Q498" s="4">
        <f t="shared" si="187"/>
        <v>4070.7000000000003</v>
      </c>
      <c r="R498" s="4">
        <f t="shared" si="187"/>
        <v>4375.2</v>
      </c>
      <c r="S498" s="5">
        <f t="shared" si="175"/>
        <v>93.040318156884268</v>
      </c>
    </row>
    <row r="499" spans="1:19" x14ac:dyDescent="0.15">
      <c r="A499" s="69"/>
      <c r="B499" s="208"/>
      <c r="C499" s="209"/>
      <c r="D499" s="60" t="s">
        <v>36</v>
      </c>
      <c r="E499" s="4">
        <f t="shared" si="187"/>
        <v>589.5</v>
      </c>
      <c r="F499" s="4">
        <f t="shared" si="187"/>
        <v>1263.2000000000003</v>
      </c>
      <c r="G499" s="4">
        <f t="shared" si="187"/>
        <v>657.4</v>
      </c>
      <c r="H499" s="4">
        <f t="shared" si="187"/>
        <v>747.99999999999989</v>
      </c>
      <c r="I499" s="4">
        <f t="shared" si="187"/>
        <v>960.9</v>
      </c>
      <c r="J499" s="4">
        <f t="shared" si="187"/>
        <v>883.19999999999993</v>
      </c>
      <c r="K499" s="71">
        <f t="shared" si="187"/>
        <v>0</v>
      </c>
      <c r="L499" s="71">
        <f t="shared" si="187"/>
        <v>0</v>
      </c>
      <c r="M499" s="71">
        <f t="shared" si="187"/>
        <v>0</v>
      </c>
      <c r="N499" s="71">
        <f t="shared" si="187"/>
        <v>0</v>
      </c>
      <c r="O499" s="71">
        <f t="shared" si="187"/>
        <v>0</v>
      </c>
      <c r="P499" s="71">
        <f t="shared" si="187"/>
        <v>0</v>
      </c>
      <c r="Q499" s="4">
        <f t="shared" si="187"/>
        <v>5102.2000000000007</v>
      </c>
      <c r="R499" s="4">
        <f t="shared" si="187"/>
        <v>5844.6</v>
      </c>
      <c r="S499" s="5">
        <f t="shared" si="175"/>
        <v>87.297676487698055</v>
      </c>
    </row>
    <row r="500" spans="1:19" x14ac:dyDescent="0.15">
      <c r="A500" s="69"/>
      <c r="B500" s="208"/>
      <c r="C500" s="209"/>
      <c r="D500" s="60" t="s">
        <v>37</v>
      </c>
      <c r="E500" s="4">
        <f t="shared" si="187"/>
        <v>300.7000000000001</v>
      </c>
      <c r="F500" s="4">
        <f t="shared" si="187"/>
        <v>412.6</v>
      </c>
      <c r="G500" s="4">
        <f t="shared" si="187"/>
        <v>403.79999999999995</v>
      </c>
      <c r="H500" s="4">
        <f t="shared" si="187"/>
        <v>495.2</v>
      </c>
      <c r="I500" s="4">
        <f t="shared" si="187"/>
        <v>514.09999999999991</v>
      </c>
      <c r="J500" s="4">
        <f t="shared" si="187"/>
        <v>372.29999999999995</v>
      </c>
      <c r="K500" s="71">
        <f t="shared" si="187"/>
        <v>0</v>
      </c>
      <c r="L500" s="71">
        <f t="shared" si="187"/>
        <v>0</v>
      </c>
      <c r="M500" s="71">
        <f t="shared" si="187"/>
        <v>0</v>
      </c>
      <c r="N500" s="71">
        <f t="shared" si="187"/>
        <v>0</v>
      </c>
      <c r="O500" s="71">
        <f t="shared" si="187"/>
        <v>0</v>
      </c>
      <c r="P500" s="71">
        <f t="shared" si="187"/>
        <v>0</v>
      </c>
      <c r="Q500" s="4">
        <f t="shared" si="187"/>
        <v>2498.6999999999994</v>
      </c>
      <c r="R500" s="4">
        <f t="shared" si="187"/>
        <v>2488.6000000000004</v>
      </c>
      <c r="S500" s="5">
        <f t="shared" si="175"/>
        <v>100.40585067909664</v>
      </c>
    </row>
    <row r="501" spans="1:19" ht="14.25" thickBot="1" x14ac:dyDescent="0.2">
      <c r="A501" s="69"/>
      <c r="B501" s="208"/>
      <c r="C501" s="210"/>
      <c r="D501" s="63" t="s">
        <v>38</v>
      </c>
      <c r="E501" s="7">
        <f t="shared" si="187"/>
        <v>352.2</v>
      </c>
      <c r="F501" s="7">
        <f t="shared" si="187"/>
        <v>478.70000000000005</v>
      </c>
      <c r="G501" s="7">
        <f t="shared" si="187"/>
        <v>489.3</v>
      </c>
      <c r="H501" s="7">
        <f t="shared" si="187"/>
        <v>600.4</v>
      </c>
      <c r="I501" s="7">
        <f t="shared" si="187"/>
        <v>618.49999999999989</v>
      </c>
      <c r="J501" s="7">
        <f t="shared" si="187"/>
        <v>456</v>
      </c>
      <c r="K501" s="72">
        <f t="shared" si="187"/>
        <v>0</v>
      </c>
      <c r="L501" s="72">
        <f t="shared" si="187"/>
        <v>0</v>
      </c>
      <c r="M501" s="72">
        <f t="shared" si="187"/>
        <v>0</v>
      </c>
      <c r="N501" s="72">
        <f t="shared" si="187"/>
        <v>0</v>
      </c>
      <c r="O501" s="72">
        <f t="shared" si="187"/>
        <v>0</v>
      </c>
      <c r="P501" s="72">
        <f t="shared" si="187"/>
        <v>0</v>
      </c>
      <c r="Q501" s="7">
        <f t="shared" si="187"/>
        <v>2995.0999999999995</v>
      </c>
      <c r="R501" s="7">
        <f t="shared" si="187"/>
        <v>2986.9</v>
      </c>
      <c r="S501" s="8">
        <f t="shared" si="175"/>
        <v>100.27453212360639</v>
      </c>
    </row>
    <row r="502" spans="1:19" ht="13.5" customHeight="1" x14ac:dyDescent="0.15">
      <c r="A502" s="69"/>
      <c r="B502" s="69"/>
      <c r="C502" s="203" t="s">
        <v>39</v>
      </c>
      <c r="D502" s="55" t="s">
        <v>33</v>
      </c>
      <c r="E502" s="2">
        <v>410.7</v>
      </c>
      <c r="F502" s="2">
        <v>593.9</v>
      </c>
      <c r="G502" s="2">
        <v>570.70000000000005</v>
      </c>
      <c r="H502" s="2">
        <v>579.5</v>
      </c>
      <c r="I502" s="2">
        <v>656.2</v>
      </c>
      <c r="J502" s="2">
        <v>571.29999999999995</v>
      </c>
      <c r="K502" s="70"/>
      <c r="L502" s="70"/>
      <c r="M502" s="70"/>
      <c r="N502" s="70"/>
      <c r="O502" s="70"/>
      <c r="P502" s="70"/>
      <c r="Q502" s="2">
        <f t="shared" ref="Q502:Q513" si="188">SUM(E502:P502)</f>
        <v>3382.3</v>
      </c>
      <c r="R502" s="2">
        <v>3664.7</v>
      </c>
      <c r="S502" s="3">
        <f t="shared" si="175"/>
        <v>92.294048626081278</v>
      </c>
    </row>
    <row r="503" spans="1:19" x14ac:dyDescent="0.15">
      <c r="A503" s="69"/>
      <c r="B503" s="48"/>
      <c r="C503" s="204"/>
      <c r="D503" s="60" t="s">
        <v>34</v>
      </c>
      <c r="E503" s="4">
        <v>263</v>
      </c>
      <c r="F503" s="4">
        <v>381.2</v>
      </c>
      <c r="G503" s="4">
        <v>373.8</v>
      </c>
      <c r="H503" s="4">
        <v>370.7</v>
      </c>
      <c r="I503" s="4">
        <v>419.5</v>
      </c>
      <c r="J503" s="4">
        <v>368.7</v>
      </c>
      <c r="K503" s="71"/>
      <c r="L503" s="71"/>
      <c r="M503" s="71"/>
      <c r="N503" s="71"/>
      <c r="O503" s="71"/>
      <c r="P503" s="71"/>
      <c r="Q503" s="4">
        <f t="shared" si="188"/>
        <v>2176.9</v>
      </c>
      <c r="R503" s="4">
        <v>2436.2999999999997</v>
      </c>
      <c r="S503" s="5">
        <f t="shared" si="175"/>
        <v>89.352706973689621</v>
      </c>
    </row>
    <row r="504" spans="1:19" x14ac:dyDescent="0.15">
      <c r="A504" s="69"/>
      <c r="B504" s="48"/>
      <c r="C504" s="204"/>
      <c r="D504" s="60" t="s">
        <v>35</v>
      </c>
      <c r="E504" s="4">
        <f t="shared" ref="E504:Q504" si="189">+E502-E503</f>
        <v>147.69999999999999</v>
      </c>
      <c r="F504" s="4">
        <f t="shared" si="189"/>
        <v>212.7</v>
      </c>
      <c r="G504" s="4">
        <f t="shared" si="189"/>
        <v>196.90000000000003</v>
      </c>
      <c r="H504" s="4">
        <f t="shared" si="189"/>
        <v>208.8</v>
      </c>
      <c r="I504" s="4">
        <f t="shared" si="189"/>
        <v>236.70000000000005</v>
      </c>
      <c r="J504" s="4">
        <f t="shared" si="189"/>
        <v>202.59999999999997</v>
      </c>
      <c r="K504" s="71">
        <f t="shared" si="189"/>
        <v>0</v>
      </c>
      <c r="L504" s="71">
        <f t="shared" si="189"/>
        <v>0</v>
      </c>
      <c r="M504" s="71">
        <f t="shared" si="189"/>
        <v>0</v>
      </c>
      <c r="N504" s="71">
        <f t="shared" si="189"/>
        <v>0</v>
      </c>
      <c r="O504" s="71">
        <f t="shared" si="189"/>
        <v>0</v>
      </c>
      <c r="P504" s="71">
        <f t="shared" si="189"/>
        <v>0</v>
      </c>
      <c r="Q504" s="4">
        <f t="shared" si="189"/>
        <v>1205.4000000000001</v>
      </c>
      <c r="R504" s="4">
        <v>1228.4000000000001</v>
      </c>
      <c r="S504" s="5">
        <f t="shared" si="175"/>
        <v>98.127645718007159</v>
      </c>
    </row>
    <row r="505" spans="1:19" x14ac:dyDescent="0.15">
      <c r="A505" s="69"/>
      <c r="B505" s="48"/>
      <c r="C505" s="204"/>
      <c r="D505" s="60" t="s">
        <v>36</v>
      </c>
      <c r="E505" s="4">
        <f t="shared" ref="E505:Q505" si="190">+E502-E506</f>
        <v>140.89999999999998</v>
      </c>
      <c r="F505" s="4">
        <f t="shared" si="190"/>
        <v>227.7</v>
      </c>
      <c r="G505" s="4">
        <f t="shared" si="190"/>
        <v>196.00000000000006</v>
      </c>
      <c r="H505" s="4">
        <f t="shared" si="190"/>
        <v>126.69999999999999</v>
      </c>
      <c r="I505" s="4">
        <f t="shared" si="190"/>
        <v>198.50000000000006</v>
      </c>
      <c r="J505" s="4">
        <f t="shared" si="190"/>
        <v>236.09999999999997</v>
      </c>
      <c r="K505" s="71">
        <f t="shared" si="190"/>
        <v>0</v>
      </c>
      <c r="L505" s="71">
        <f t="shared" si="190"/>
        <v>0</v>
      </c>
      <c r="M505" s="71">
        <f t="shared" si="190"/>
        <v>0</v>
      </c>
      <c r="N505" s="71">
        <f t="shared" si="190"/>
        <v>0</v>
      </c>
      <c r="O505" s="71">
        <f t="shared" si="190"/>
        <v>0</v>
      </c>
      <c r="P505" s="71">
        <f t="shared" si="190"/>
        <v>0</v>
      </c>
      <c r="Q505" s="4">
        <f t="shared" si="190"/>
        <v>1125.9000000000001</v>
      </c>
      <c r="R505" s="4">
        <v>1403.4</v>
      </c>
      <c r="S505" s="5">
        <f t="shared" si="175"/>
        <v>80.226592560923464</v>
      </c>
    </row>
    <row r="506" spans="1:19" x14ac:dyDescent="0.15">
      <c r="A506" s="69"/>
      <c r="B506" s="48"/>
      <c r="C506" s="204"/>
      <c r="D506" s="60" t="s">
        <v>37</v>
      </c>
      <c r="E506" s="4">
        <v>269.8</v>
      </c>
      <c r="F506" s="4">
        <v>366.2</v>
      </c>
      <c r="G506" s="4">
        <v>374.7</v>
      </c>
      <c r="H506" s="4">
        <v>452.8</v>
      </c>
      <c r="I506" s="4">
        <v>457.7</v>
      </c>
      <c r="J506" s="4">
        <v>335.2</v>
      </c>
      <c r="K506" s="71"/>
      <c r="L506" s="71"/>
      <c r="M506" s="71"/>
      <c r="N506" s="71"/>
      <c r="O506" s="71"/>
      <c r="P506" s="71"/>
      <c r="Q506" s="4">
        <f t="shared" si="188"/>
        <v>2256.4</v>
      </c>
      <c r="R506" s="4">
        <v>2261.3000000000002</v>
      </c>
      <c r="S506" s="5">
        <f t="shared" si="175"/>
        <v>99.783310485119173</v>
      </c>
    </row>
    <row r="507" spans="1:19" ht="14.25" thickBot="1" x14ac:dyDescent="0.2">
      <c r="A507" s="69"/>
      <c r="B507" s="48"/>
      <c r="C507" s="204"/>
      <c r="D507" s="80" t="s">
        <v>38</v>
      </c>
      <c r="E507" s="7">
        <v>318.39999999999998</v>
      </c>
      <c r="F507" s="7">
        <v>428.5</v>
      </c>
      <c r="G507" s="7">
        <v>457.1</v>
      </c>
      <c r="H507" s="7">
        <v>552.4</v>
      </c>
      <c r="I507" s="7">
        <v>553.79999999999995</v>
      </c>
      <c r="J507" s="7">
        <v>415.6</v>
      </c>
      <c r="K507" s="72"/>
      <c r="L507" s="72"/>
      <c r="M507" s="72"/>
      <c r="N507" s="72"/>
      <c r="O507" s="72"/>
      <c r="P507" s="72"/>
      <c r="Q507" s="81">
        <f t="shared" si="188"/>
        <v>2725.7999999999997</v>
      </c>
      <c r="R507" s="81">
        <v>2723</v>
      </c>
      <c r="S507" s="8">
        <f t="shared" si="175"/>
        <v>100.10282776349612</v>
      </c>
    </row>
    <row r="508" spans="1:19" ht="13.5" customHeight="1" x14ac:dyDescent="0.15">
      <c r="A508" s="69"/>
      <c r="B508" s="48"/>
      <c r="C508" s="203" t="s">
        <v>225</v>
      </c>
      <c r="D508" s="55" t="s">
        <v>33</v>
      </c>
      <c r="E508" s="2">
        <v>81.400000000000006</v>
      </c>
      <c r="F508" s="2">
        <v>193</v>
      </c>
      <c r="G508" s="2">
        <v>80.900000000000006</v>
      </c>
      <c r="H508" s="2">
        <v>113.5</v>
      </c>
      <c r="I508" s="2">
        <v>114</v>
      </c>
      <c r="J508" s="2">
        <v>91.9</v>
      </c>
      <c r="K508" s="70"/>
      <c r="L508" s="70"/>
      <c r="M508" s="70"/>
      <c r="N508" s="70"/>
      <c r="O508" s="70"/>
      <c r="P508" s="70"/>
      <c r="Q508" s="2">
        <f t="shared" si="188"/>
        <v>674.69999999999993</v>
      </c>
      <c r="R508" s="2">
        <v>919.30000000000007</v>
      </c>
      <c r="S508" s="3">
        <f t="shared" si="175"/>
        <v>73.392798868704432</v>
      </c>
    </row>
    <row r="509" spans="1:19" x14ac:dyDescent="0.15">
      <c r="A509" s="69"/>
      <c r="B509" s="48"/>
      <c r="C509" s="204"/>
      <c r="D509" s="60" t="s">
        <v>34</v>
      </c>
      <c r="E509" s="4">
        <v>15.9</v>
      </c>
      <c r="F509" s="4">
        <v>22.7</v>
      </c>
      <c r="G509" s="4">
        <v>17.100000000000001</v>
      </c>
      <c r="H509" s="4">
        <v>21.9</v>
      </c>
      <c r="I509" s="4">
        <v>27.2</v>
      </c>
      <c r="J509" s="4">
        <v>18.399999999999999</v>
      </c>
      <c r="K509" s="71"/>
      <c r="L509" s="71"/>
      <c r="M509" s="71"/>
      <c r="N509" s="71"/>
      <c r="O509" s="71"/>
      <c r="P509" s="71"/>
      <c r="Q509" s="4">
        <f t="shared" si="188"/>
        <v>123.19999999999999</v>
      </c>
      <c r="R509" s="4">
        <v>169.7</v>
      </c>
      <c r="S509" s="5">
        <f t="shared" si="175"/>
        <v>72.598703594578666</v>
      </c>
    </row>
    <row r="510" spans="1:19" x14ac:dyDescent="0.15">
      <c r="A510" s="69"/>
      <c r="B510" s="48"/>
      <c r="C510" s="204"/>
      <c r="D510" s="60" t="s">
        <v>35</v>
      </c>
      <c r="E510" s="4">
        <f t="shared" ref="E510:P510" si="191">+E508-E509</f>
        <v>65.5</v>
      </c>
      <c r="F510" s="4">
        <f t="shared" si="191"/>
        <v>170.3</v>
      </c>
      <c r="G510" s="4">
        <f t="shared" si="191"/>
        <v>63.800000000000004</v>
      </c>
      <c r="H510" s="4">
        <f t="shared" si="191"/>
        <v>91.6</v>
      </c>
      <c r="I510" s="4">
        <f t="shared" si="191"/>
        <v>86.8</v>
      </c>
      <c r="J510" s="4">
        <f t="shared" si="191"/>
        <v>73.5</v>
      </c>
      <c r="K510" s="71">
        <f t="shared" si="191"/>
        <v>0</v>
      </c>
      <c r="L510" s="71">
        <f t="shared" si="191"/>
        <v>0</v>
      </c>
      <c r="M510" s="71">
        <f t="shared" si="191"/>
        <v>0</v>
      </c>
      <c r="N510" s="71">
        <f t="shared" si="191"/>
        <v>0</v>
      </c>
      <c r="O510" s="71">
        <f t="shared" si="191"/>
        <v>0</v>
      </c>
      <c r="P510" s="71">
        <f t="shared" si="191"/>
        <v>0</v>
      </c>
      <c r="Q510" s="4">
        <f>+Q508-Q509</f>
        <v>551.5</v>
      </c>
      <c r="R510" s="4">
        <v>749.59999999999991</v>
      </c>
      <c r="S510" s="5">
        <f t="shared" si="175"/>
        <v>73.572572038420503</v>
      </c>
    </row>
    <row r="511" spans="1:19" x14ac:dyDescent="0.15">
      <c r="A511" s="69"/>
      <c r="B511" s="48"/>
      <c r="C511" s="204"/>
      <c r="D511" s="60" t="s">
        <v>36</v>
      </c>
      <c r="E511" s="4">
        <f t="shared" ref="E511:P511" si="192">+E508-E512</f>
        <v>75.300000000000011</v>
      </c>
      <c r="F511" s="4">
        <f t="shared" si="192"/>
        <v>184.5</v>
      </c>
      <c r="G511" s="4">
        <f t="shared" si="192"/>
        <v>74.2</v>
      </c>
      <c r="H511" s="4">
        <f t="shared" si="192"/>
        <v>105.2</v>
      </c>
      <c r="I511" s="4">
        <f t="shared" si="192"/>
        <v>103</v>
      </c>
      <c r="J511" s="4">
        <f t="shared" si="192"/>
        <v>83.7</v>
      </c>
      <c r="K511" s="71">
        <f t="shared" si="192"/>
        <v>0</v>
      </c>
      <c r="L511" s="71">
        <f t="shared" si="192"/>
        <v>0</v>
      </c>
      <c r="M511" s="71">
        <f t="shared" si="192"/>
        <v>0</v>
      </c>
      <c r="N511" s="71">
        <f t="shared" si="192"/>
        <v>0</v>
      </c>
      <c r="O511" s="71">
        <f t="shared" si="192"/>
        <v>0</v>
      </c>
      <c r="P511" s="71">
        <f t="shared" si="192"/>
        <v>0</v>
      </c>
      <c r="Q511" s="4">
        <f>+Q508-Q512</f>
        <v>625.9</v>
      </c>
      <c r="R511" s="4">
        <v>900.7</v>
      </c>
      <c r="S511" s="5">
        <f t="shared" si="175"/>
        <v>69.490396358387912</v>
      </c>
    </row>
    <row r="512" spans="1:19" x14ac:dyDescent="0.15">
      <c r="A512" s="69"/>
      <c r="B512" s="48"/>
      <c r="C512" s="204"/>
      <c r="D512" s="60" t="s">
        <v>37</v>
      </c>
      <c r="E512" s="4">
        <v>6.1</v>
      </c>
      <c r="F512" s="4">
        <v>8.5</v>
      </c>
      <c r="G512" s="4">
        <v>6.7</v>
      </c>
      <c r="H512" s="4">
        <v>8.3000000000000007</v>
      </c>
      <c r="I512" s="4">
        <v>11</v>
      </c>
      <c r="J512" s="4">
        <v>8.1999999999999993</v>
      </c>
      <c r="K512" s="71"/>
      <c r="L512" s="71"/>
      <c r="M512" s="71"/>
      <c r="N512" s="71"/>
      <c r="O512" s="71"/>
      <c r="P512" s="71"/>
      <c r="Q512" s="4">
        <f t="shared" si="188"/>
        <v>48.8</v>
      </c>
      <c r="R512" s="4">
        <v>18.600000000000001</v>
      </c>
      <c r="S512" s="5">
        <f t="shared" si="175"/>
        <v>262.36559139784941</v>
      </c>
    </row>
    <row r="513" spans="1:19" ht="14.25" thickBot="1" x14ac:dyDescent="0.2">
      <c r="A513" s="69"/>
      <c r="B513" s="48"/>
      <c r="C513" s="205"/>
      <c r="D513" s="63" t="s">
        <v>38</v>
      </c>
      <c r="E513" s="7">
        <v>6.5</v>
      </c>
      <c r="F513" s="7">
        <v>8.6</v>
      </c>
      <c r="G513" s="7">
        <v>6.9</v>
      </c>
      <c r="H513" s="7">
        <v>8.9</v>
      </c>
      <c r="I513" s="7">
        <v>11.6</v>
      </c>
      <c r="J513" s="7">
        <v>8.5</v>
      </c>
      <c r="K513" s="72"/>
      <c r="L513" s="72"/>
      <c r="M513" s="72"/>
      <c r="N513" s="72"/>
      <c r="O513" s="72"/>
      <c r="P513" s="72"/>
      <c r="Q513" s="7">
        <f t="shared" si="188"/>
        <v>51</v>
      </c>
      <c r="R513" s="7">
        <v>21</v>
      </c>
      <c r="S513" s="8">
        <f t="shared" si="175"/>
        <v>242.85714285714283</v>
      </c>
    </row>
    <row r="514" spans="1:19" ht="18.75" customHeight="1" x14ac:dyDescent="0.2">
      <c r="A514" s="44" t="str">
        <f>$A$1</f>
        <v>１　平成29年度上期　市町村別・月別観光入込客数</v>
      </c>
      <c r="K514" s="75"/>
      <c r="L514" s="75"/>
      <c r="M514" s="75"/>
      <c r="N514" s="75"/>
      <c r="O514" s="75"/>
      <c r="P514" s="75"/>
      <c r="Q514" s="187"/>
    </row>
    <row r="515" spans="1:19" ht="13.5" customHeight="1" thickBot="1" x14ac:dyDescent="0.2">
      <c r="K515" s="75"/>
      <c r="L515" s="75"/>
      <c r="M515" s="75"/>
      <c r="N515" s="75"/>
      <c r="O515" s="75"/>
      <c r="P515" s="75"/>
      <c r="Q515" s="187"/>
      <c r="S515" s="49" t="s">
        <v>232</v>
      </c>
    </row>
    <row r="516" spans="1:19" ht="13.5" customHeight="1" thickBot="1" x14ac:dyDescent="0.2">
      <c r="A516" s="50" t="s">
        <v>20</v>
      </c>
      <c r="B516" s="50" t="s">
        <v>266</v>
      </c>
      <c r="C516" s="50" t="s">
        <v>21</v>
      </c>
      <c r="D516" s="51" t="s">
        <v>22</v>
      </c>
      <c r="E516" s="52" t="s">
        <v>23</v>
      </c>
      <c r="F516" s="52" t="s">
        <v>24</v>
      </c>
      <c r="G516" s="52" t="s">
        <v>25</v>
      </c>
      <c r="H516" s="52" t="s">
        <v>26</v>
      </c>
      <c r="I516" s="52" t="s">
        <v>27</v>
      </c>
      <c r="J516" s="52" t="s">
        <v>28</v>
      </c>
      <c r="K516" s="73" t="s">
        <v>29</v>
      </c>
      <c r="L516" s="73" t="s">
        <v>30</v>
      </c>
      <c r="M516" s="73" t="s">
        <v>31</v>
      </c>
      <c r="N516" s="73" t="s">
        <v>11</v>
      </c>
      <c r="O516" s="73" t="s">
        <v>12</v>
      </c>
      <c r="P516" s="73" t="s">
        <v>13</v>
      </c>
      <c r="Q516" s="188" t="s">
        <v>267</v>
      </c>
      <c r="R516" s="53" t="str">
        <f>$R$3</f>
        <v>28年度上期</v>
      </c>
      <c r="S516" s="54" t="s">
        <v>32</v>
      </c>
    </row>
    <row r="517" spans="1:19" ht="13.5" customHeight="1" x14ac:dyDescent="0.15">
      <c r="A517" s="69"/>
      <c r="B517" s="48"/>
      <c r="C517" s="203" t="s">
        <v>40</v>
      </c>
      <c r="D517" s="55" t="s">
        <v>33</v>
      </c>
      <c r="E517" s="2">
        <v>80.7</v>
      </c>
      <c r="F517" s="2">
        <v>191.1</v>
      </c>
      <c r="G517" s="2">
        <v>21.6</v>
      </c>
      <c r="H517" s="2">
        <v>25.5</v>
      </c>
      <c r="I517" s="2">
        <v>58.6</v>
      </c>
      <c r="J517" s="2">
        <v>29.8</v>
      </c>
      <c r="K517" s="70"/>
      <c r="L517" s="70"/>
      <c r="M517" s="70"/>
      <c r="N517" s="70"/>
      <c r="O517" s="70"/>
      <c r="P517" s="70"/>
      <c r="Q517" s="2">
        <f t="shared" ref="Q517:Q570" si="193">SUM(E517:P517)</f>
        <v>407.30000000000007</v>
      </c>
      <c r="R517" s="2">
        <v>388.49999999999994</v>
      </c>
      <c r="S517" s="3">
        <f t="shared" ref="S517:S570" si="194">IF(Q517=0,"－",Q517/R517*100)</f>
        <v>104.83912483912488</v>
      </c>
    </row>
    <row r="518" spans="1:19" x14ac:dyDescent="0.15">
      <c r="A518" s="69"/>
      <c r="B518" s="48"/>
      <c r="C518" s="204"/>
      <c r="D518" s="60" t="s">
        <v>34</v>
      </c>
      <c r="E518" s="4">
        <v>16.899999999999999</v>
      </c>
      <c r="F518" s="4">
        <v>42</v>
      </c>
      <c r="G518" s="4">
        <v>4.5</v>
      </c>
      <c r="H518" s="4">
        <v>5.4</v>
      </c>
      <c r="I518" s="4">
        <v>12.3</v>
      </c>
      <c r="J518" s="4">
        <v>6.3</v>
      </c>
      <c r="K518" s="71"/>
      <c r="L518" s="71"/>
      <c r="M518" s="71"/>
      <c r="N518" s="71"/>
      <c r="O518" s="71"/>
      <c r="P518" s="71"/>
      <c r="Q518" s="4">
        <f t="shared" si="193"/>
        <v>87.399999999999991</v>
      </c>
      <c r="R518" s="4">
        <v>81.7</v>
      </c>
      <c r="S518" s="5">
        <f t="shared" si="194"/>
        <v>106.9767441860465</v>
      </c>
    </row>
    <row r="519" spans="1:19" x14ac:dyDescent="0.15">
      <c r="A519" s="69" t="s">
        <v>272</v>
      </c>
      <c r="B519" s="48" t="s">
        <v>273</v>
      </c>
      <c r="C519" s="204"/>
      <c r="D519" s="60" t="s">
        <v>35</v>
      </c>
      <c r="E519" s="4">
        <f t="shared" ref="E519:Q519" si="195">+E517-E518</f>
        <v>63.800000000000004</v>
      </c>
      <c r="F519" s="4">
        <f t="shared" si="195"/>
        <v>149.1</v>
      </c>
      <c r="G519" s="4">
        <f t="shared" si="195"/>
        <v>17.100000000000001</v>
      </c>
      <c r="H519" s="4">
        <f t="shared" si="195"/>
        <v>20.100000000000001</v>
      </c>
      <c r="I519" s="4">
        <f t="shared" si="195"/>
        <v>46.3</v>
      </c>
      <c r="J519" s="4">
        <f t="shared" si="195"/>
        <v>23.5</v>
      </c>
      <c r="K519" s="71">
        <f t="shared" si="195"/>
        <v>0</v>
      </c>
      <c r="L519" s="71">
        <f t="shared" si="195"/>
        <v>0</v>
      </c>
      <c r="M519" s="71">
        <f t="shared" si="195"/>
        <v>0</v>
      </c>
      <c r="N519" s="71">
        <f t="shared" si="195"/>
        <v>0</v>
      </c>
      <c r="O519" s="71">
        <f t="shared" si="195"/>
        <v>0</v>
      </c>
      <c r="P519" s="71">
        <f t="shared" si="195"/>
        <v>0</v>
      </c>
      <c r="Q519" s="4">
        <f t="shared" si="195"/>
        <v>319.90000000000009</v>
      </c>
      <c r="R519" s="4">
        <v>306.8</v>
      </c>
      <c r="S519" s="5">
        <f t="shared" si="194"/>
        <v>104.2698826597132</v>
      </c>
    </row>
    <row r="520" spans="1:19" x14ac:dyDescent="0.15">
      <c r="A520" s="69"/>
      <c r="B520" s="48"/>
      <c r="C520" s="204"/>
      <c r="D520" s="60" t="s">
        <v>36</v>
      </c>
      <c r="E520" s="4">
        <f t="shared" ref="E520:Q520" si="196">+E517-E521</f>
        <v>75.100000000000009</v>
      </c>
      <c r="F520" s="4">
        <f t="shared" si="196"/>
        <v>177.7</v>
      </c>
      <c r="G520" s="4">
        <f t="shared" si="196"/>
        <v>20.100000000000001</v>
      </c>
      <c r="H520" s="4">
        <f t="shared" si="196"/>
        <v>22.9</v>
      </c>
      <c r="I520" s="4">
        <f t="shared" si="196"/>
        <v>49.8</v>
      </c>
      <c r="J520" s="4">
        <f t="shared" si="196"/>
        <v>29.6</v>
      </c>
      <c r="K520" s="71">
        <f t="shared" si="196"/>
        <v>0</v>
      </c>
      <c r="L520" s="71">
        <f t="shared" si="196"/>
        <v>0</v>
      </c>
      <c r="M520" s="71">
        <f t="shared" si="196"/>
        <v>0</v>
      </c>
      <c r="N520" s="71">
        <f t="shared" si="196"/>
        <v>0</v>
      </c>
      <c r="O520" s="71">
        <f t="shared" si="196"/>
        <v>0</v>
      </c>
      <c r="P520" s="71">
        <f t="shared" si="196"/>
        <v>0</v>
      </c>
      <c r="Q520" s="4">
        <f t="shared" si="196"/>
        <v>375.20000000000005</v>
      </c>
      <c r="R520" s="4">
        <v>352.3</v>
      </c>
      <c r="S520" s="5">
        <f t="shared" si="194"/>
        <v>106.50014192449618</v>
      </c>
    </row>
    <row r="521" spans="1:19" x14ac:dyDescent="0.15">
      <c r="A521" s="69"/>
      <c r="B521" s="48"/>
      <c r="C521" s="204"/>
      <c r="D521" s="60" t="s">
        <v>37</v>
      </c>
      <c r="E521" s="4">
        <v>5.6</v>
      </c>
      <c r="F521" s="4">
        <v>13.4</v>
      </c>
      <c r="G521" s="4">
        <v>1.5</v>
      </c>
      <c r="H521" s="4">
        <v>2.6</v>
      </c>
      <c r="I521" s="4">
        <v>8.8000000000000007</v>
      </c>
      <c r="J521" s="4">
        <v>0.2</v>
      </c>
      <c r="K521" s="71"/>
      <c r="L521" s="71"/>
      <c r="M521" s="71"/>
      <c r="N521" s="71"/>
      <c r="O521" s="71"/>
      <c r="P521" s="71"/>
      <c r="Q521" s="4">
        <f t="shared" si="193"/>
        <v>32.1</v>
      </c>
      <c r="R521" s="4">
        <v>36.199999999999996</v>
      </c>
      <c r="S521" s="5">
        <f t="shared" si="194"/>
        <v>88.674033149171279</v>
      </c>
    </row>
    <row r="522" spans="1:19" ht="14.25" thickBot="1" x14ac:dyDescent="0.2">
      <c r="A522" s="69"/>
      <c r="B522" s="48"/>
      <c r="C522" s="205"/>
      <c r="D522" s="63" t="s">
        <v>38</v>
      </c>
      <c r="E522" s="7">
        <v>5.6</v>
      </c>
      <c r="F522" s="7">
        <v>13.4</v>
      </c>
      <c r="G522" s="7">
        <v>1.5</v>
      </c>
      <c r="H522" s="7">
        <v>2.6</v>
      </c>
      <c r="I522" s="7">
        <v>8.8000000000000007</v>
      </c>
      <c r="J522" s="7">
        <v>0.2</v>
      </c>
      <c r="K522" s="72"/>
      <c r="L522" s="72"/>
      <c r="M522" s="72"/>
      <c r="N522" s="72"/>
      <c r="O522" s="72"/>
      <c r="P522" s="72"/>
      <c r="Q522" s="7">
        <f t="shared" si="193"/>
        <v>32.1</v>
      </c>
      <c r="R522" s="7">
        <v>44.5</v>
      </c>
      <c r="S522" s="8">
        <f t="shared" si="194"/>
        <v>72.134831460674164</v>
      </c>
    </row>
    <row r="523" spans="1:19" ht="13.5" customHeight="1" x14ac:dyDescent="0.15">
      <c r="A523" s="69"/>
      <c r="B523" s="48"/>
      <c r="C523" s="203" t="s">
        <v>41</v>
      </c>
      <c r="D523" s="55" t="s">
        <v>33</v>
      </c>
      <c r="E523" s="2">
        <v>5.0999999999999996</v>
      </c>
      <c r="F523" s="2">
        <v>10.5</v>
      </c>
      <c r="G523" s="2">
        <v>5.3</v>
      </c>
      <c r="H523" s="2">
        <v>7.2</v>
      </c>
      <c r="I523" s="2">
        <v>15.2</v>
      </c>
      <c r="J523" s="2">
        <v>5.8</v>
      </c>
      <c r="K523" s="70"/>
      <c r="L523" s="70"/>
      <c r="M523" s="70"/>
      <c r="N523" s="70"/>
      <c r="O523" s="70"/>
      <c r="P523" s="70"/>
      <c r="Q523" s="2">
        <f t="shared" si="193"/>
        <v>49.099999999999994</v>
      </c>
      <c r="R523" s="2">
        <v>57</v>
      </c>
      <c r="S523" s="3">
        <f t="shared" si="194"/>
        <v>86.140350877192972</v>
      </c>
    </row>
    <row r="524" spans="1:19" x14ac:dyDescent="0.15">
      <c r="A524" s="69"/>
      <c r="B524" s="48"/>
      <c r="C524" s="204"/>
      <c r="D524" s="60" t="s">
        <v>34</v>
      </c>
      <c r="E524" s="4">
        <v>0.5</v>
      </c>
      <c r="F524" s="4">
        <v>1</v>
      </c>
      <c r="G524" s="4">
        <v>0.5</v>
      </c>
      <c r="H524" s="4">
        <v>0.7</v>
      </c>
      <c r="I524" s="4">
        <v>1.6</v>
      </c>
      <c r="J524" s="4">
        <v>0.6</v>
      </c>
      <c r="K524" s="71"/>
      <c r="L524" s="71"/>
      <c r="M524" s="71"/>
      <c r="N524" s="71"/>
      <c r="O524" s="71"/>
      <c r="P524" s="71"/>
      <c r="Q524" s="4">
        <f t="shared" si="193"/>
        <v>4.9000000000000004</v>
      </c>
      <c r="R524" s="4">
        <v>5.8999999999999995</v>
      </c>
      <c r="S524" s="5">
        <f t="shared" si="194"/>
        <v>83.050847457627128</v>
      </c>
    </row>
    <row r="525" spans="1:19" x14ac:dyDescent="0.15">
      <c r="A525" s="69"/>
      <c r="B525" s="48"/>
      <c r="C525" s="204"/>
      <c r="D525" s="60" t="s">
        <v>35</v>
      </c>
      <c r="E525" s="4">
        <f t="shared" ref="E525:P525" si="197">+E523-E524</f>
        <v>4.5999999999999996</v>
      </c>
      <c r="F525" s="4">
        <f t="shared" si="197"/>
        <v>9.5</v>
      </c>
      <c r="G525" s="4">
        <f t="shared" si="197"/>
        <v>4.8</v>
      </c>
      <c r="H525" s="4">
        <f t="shared" si="197"/>
        <v>6.5</v>
      </c>
      <c r="I525" s="4">
        <f t="shared" si="197"/>
        <v>13.6</v>
      </c>
      <c r="J525" s="4">
        <f t="shared" si="197"/>
        <v>5.2</v>
      </c>
      <c r="K525" s="71">
        <f t="shared" si="197"/>
        <v>0</v>
      </c>
      <c r="L525" s="71">
        <f t="shared" si="197"/>
        <v>0</v>
      </c>
      <c r="M525" s="71">
        <f t="shared" si="197"/>
        <v>0</v>
      </c>
      <c r="N525" s="71">
        <f t="shared" si="197"/>
        <v>0</v>
      </c>
      <c r="O525" s="71">
        <f t="shared" si="197"/>
        <v>0</v>
      </c>
      <c r="P525" s="71">
        <f t="shared" si="197"/>
        <v>0</v>
      </c>
      <c r="Q525" s="4">
        <f>+Q523-Q524</f>
        <v>44.199999999999996</v>
      </c>
      <c r="R525" s="4">
        <v>51.1</v>
      </c>
      <c r="S525" s="5">
        <f t="shared" si="194"/>
        <v>86.497064579256346</v>
      </c>
    </row>
    <row r="526" spans="1:19" x14ac:dyDescent="0.15">
      <c r="A526" s="69"/>
      <c r="B526" s="48"/>
      <c r="C526" s="204"/>
      <c r="D526" s="60" t="s">
        <v>36</v>
      </c>
      <c r="E526" s="4">
        <f t="shared" ref="E526:P526" si="198">+E523-E527</f>
        <v>4.8999999999999995</v>
      </c>
      <c r="F526" s="4">
        <f t="shared" si="198"/>
        <v>10.199999999999999</v>
      </c>
      <c r="G526" s="4">
        <f t="shared" si="198"/>
        <v>5.0999999999999996</v>
      </c>
      <c r="H526" s="4">
        <f t="shared" si="198"/>
        <v>7</v>
      </c>
      <c r="I526" s="4">
        <f t="shared" si="198"/>
        <v>14.7</v>
      </c>
      <c r="J526" s="4">
        <f t="shared" si="198"/>
        <v>5.6</v>
      </c>
      <c r="K526" s="71">
        <f t="shared" si="198"/>
        <v>0</v>
      </c>
      <c r="L526" s="71">
        <f t="shared" si="198"/>
        <v>0</v>
      </c>
      <c r="M526" s="71">
        <f t="shared" si="198"/>
        <v>0</v>
      </c>
      <c r="N526" s="71">
        <f t="shared" si="198"/>
        <v>0</v>
      </c>
      <c r="O526" s="71">
        <f t="shared" si="198"/>
        <v>0</v>
      </c>
      <c r="P526" s="71">
        <f t="shared" si="198"/>
        <v>0</v>
      </c>
      <c r="Q526" s="4">
        <f>+Q523-Q527</f>
        <v>47.499999999999993</v>
      </c>
      <c r="R526" s="4">
        <v>55.199999999999996</v>
      </c>
      <c r="S526" s="5">
        <f t="shared" si="194"/>
        <v>86.050724637681157</v>
      </c>
    </row>
    <row r="527" spans="1:19" x14ac:dyDescent="0.15">
      <c r="A527" s="69"/>
      <c r="B527" s="48"/>
      <c r="C527" s="204"/>
      <c r="D527" s="60" t="s">
        <v>37</v>
      </c>
      <c r="E527" s="4">
        <v>0.2</v>
      </c>
      <c r="F527" s="4">
        <v>0.3</v>
      </c>
      <c r="G527" s="4">
        <v>0.2</v>
      </c>
      <c r="H527" s="4">
        <v>0.2</v>
      </c>
      <c r="I527" s="4">
        <v>0.5</v>
      </c>
      <c r="J527" s="4">
        <v>0.2</v>
      </c>
      <c r="K527" s="71"/>
      <c r="L527" s="71"/>
      <c r="M527" s="71"/>
      <c r="N527" s="71"/>
      <c r="O527" s="71"/>
      <c r="P527" s="71"/>
      <c r="Q527" s="4">
        <f t="shared" si="193"/>
        <v>1.5999999999999999</v>
      </c>
      <c r="R527" s="4">
        <v>1.7999999999999998</v>
      </c>
      <c r="S527" s="5">
        <f t="shared" si="194"/>
        <v>88.8888888888889</v>
      </c>
    </row>
    <row r="528" spans="1:19" ht="14.25" thickBot="1" x14ac:dyDescent="0.2">
      <c r="A528" s="69"/>
      <c r="B528" s="48"/>
      <c r="C528" s="205"/>
      <c r="D528" s="63" t="s">
        <v>38</v>
      </c>
      <c r="E528" s="7">
        <v>0.2</v>
      </c>
      <c r="F528" s="7">
        <v>0.3</v>
      </c>
      <c r="G528" s="7">
        <v>0.2</v>
      </c>
      <c r="H528" s="7">
        <v>0.2</v>
      </c>
      <c r="I528" s="7">
        <v>0.5</v>
      </c>
      <c r="J528" s="7">
        <v>0.2</v>
      </c>
      <c r="K528" s="72"/>
      <c r="L528" s="72"/>
      <c r="M528" s="72"/>
      <c r="N528" s="72"/>
      <c r="O528" s="72"/>
      <c r="P528" s="72"/>
      <c r="Q528" s="7">
        <f t="shared" si="193"/>
        <v>1.5999999999999999</v>
      </c>
      <c r="R528" s="7">
        <v>1.7999999999999998</v>
      </c>
      <c r="S528" s="8">
        <f t="shared" si="194"/>
        <v>88.8888888888889</v>
      </c>
    </row>
    <row r="529" spans="1:19" ht="13.5" customHeight="1" x14ac:dyDescent="0.15">
      <c r="A529" s="69"/>
      <c r="B529" s="48"/>
      <c r="C529" s="203" t="s">
        <v>42</v>
      </c>
      <c r="D529" s="55" t="s">
        <v>33</v>
      </c>
      <c r="E529" s="2">
        <v>15.9</v>
      </c>
      <c r="F529" s="2">
        <v>26.5</v>
      </c>
      <c r="G529" s="2">
        <v>13.1</v>
      </c>
      <c r="H529" s="2">
        <v>16.2</v>
      </c>
      <c r="I529" s="2">
        <v>21.3</v>
      </c>
      <c r="J529" s="2">
        <v>15.5</v>
      </c>
      <c r="K529" s="70"/>
      <c r="L529" s="70"/>
      <c r="M529" s="70"/>
      <c r="N529" s="70"/>
      <c r="O529" s="70"/>
      <c r="P529" s="70"/>
      <c r="Q529" s="2">
        <f t="shared" si="193"/>
        <v>108.5</v>
      </c>
      <c r="R529" s="2">
        <v>115.30000000000001</v>
      </c>
      <c r="S529" s="3">
        <f t="shared" si="194"/>
        <v>94.102341717259321</v>
      </c>
    </row>
    <row r="530" spans="1:19" x14ac:dyDescent="0.15">
      <c r="A530" s="69"/>
      <c r="B530" s="48"/>
      <c r="C530" s="204"/>
      <c r="D530" s="60" t="s">
        <v>34</v>
      </c>
      <c r="E530" s="4">
        <v>5.9</v>
      </c>
      <c r="F530" s="4">
        <v>11.6</v>
      </c>
      <c r="G530" s="4">
        <v>3.2</v>
      </c>
      <c r="H530" s="4">
        <v>4</v>
      </c>
      <c r="I530" s="4">
        <v>10.1</v>
      </c>
      <c r="J530" s="4">
        <v>4.9000000000000004</v>
      </c>
      <c r="K530" s="71"/>
      <c r="L530" s="71"/>
      <c r="M530" s="71"/>
      <c r="N530" s="71"/>
      <c r="O530" s="71"/>
      <c r="P530" s="71"/>
      <c r="Q530" s="4">
        <f t="shared" si="193"/>
        <v>39.699999999999996</v>
      </c>
      <c r="R530" s="4">
        <v>43.900000000000006</v>
      </c>
      <c r="S530" s="5">
        <f t="shared" si="194"/>
        <v>90.432801822323441</v>
      </c>
    </row>
    <row r="531" spans="1:19" x14ac:dyDescent="0.15">
      <c r="A531" s="69"/>
      <c r="B531" s="48"/>
      <c r="C531" s="204"/>
      <c r="D531" s="60" t="s">
        <v>35</v>
      </c>
      <c r="E531" s="4">
        <f t="shared" ref="E531:Q531" si="199">+E529-E530</f>
        <v>10</v>
      </c>
      <c r="F531" s="4">
        <f t="shared" si="199"/>
        <v>14.9</v>
      </c>
      <c r="G531" s="4">
        <f t="shared" si="199"/>
        <v>9.8999999999999986</v>
      </c>
      <c r="H531" s="4">
        <f t="shared" si="199"/>
        <v>12.2</v>
      </c>
      <c r="I531" s="4">
        <f t="shared" si="199"/>
        <v>11.200000000000001</v>
      </c>
      <c r="J531" s="4">
        <f t="shared" si="199"/>
        <v>10.6</v>
      </c>
      <c r="K531" s="71">
        <f t="shared" si="199"/>
        <v>0</v>
      </c>
      <c r="L531" s="71">
        <f t="shared" si="199"/>
        <v>0</v>
      </c>
      <c r="M531" s="71">
        <f t="shared" si="199"/>
        <v>0</v>
      </c>
      <c r="N531" s="71">
        <f t="shared" si="199"/>
        <v>0</v>
      </c>
      <c r="O531" s="71">
        <f t="shared" si="199"/>
        <v>0</v>
      </c>
      <c r="P531" s="71">
        <f t="shared" si="199"/>
        <v>0</v>
      </c>
      <c r="Q531" s="4">
        <f t="shared" si="199"/>
        <v>68.800000000000011</v>
      </c>
      <c r="R531" s="4">
        <v>71.400000000000006</v>
      </c>
      <c r="S531" s="5">
        <f t="shared" si="194"/>
        <v>96.35854341736696</v>
      </c>
    </row>
    <row r="532" spans="1:19" x14ac:dyDescent="0.15">
      <c r="A532" s="69"/>
      <c r="B532" s="48"/>
      <c r="C532" s="204"/>
      <c r="D532" s="60" t="s">
        <v>36</v>
      </c>
      <c r="E532" s="4">
        <f>+E529-E533</f>
        <v>14.3</v>
      </c>
      <c r="F532" s="4">
        <f t="shared" ref="F532:Q532" si="200">+F529-F533</f>
        <v>23.9</v>
      </c>
      <c r="G532" s="4">
        <f t="shared" si="200"/>
        <v>12</v>
      </c>
      <c r="H532" s="4">
        <f t="shared" si="200"/>
        <v>14.899999999999999</v>
      </c>
      <c r="I532" s="4">
        <f t="shared" si="200"/>
        <v>19.900000000000002</v>
      </c>
      <c r="J532" s="4">
        <f t="shared" si="200"/>
        <v>14.3</v>
      </c>
      <c r="K532" s="71">
        <f t="shared" si="200"/>
        <v>0</v>
      </c>
      <c r="L532" s="71">
        <f t="shared" si="200"/>
        <v>0</v>
      </c>
      <c r="M532" s="71">
        <f t="shared" si="200"/>
        <v>0</v>
      </c>
      <c r="N532" s="71">
        <f t="shared" si="200"/>
        <v>0</v>
      </c>
      <c r="O532" s="71">
        <f t="shared" si="200"/>
        <v>0</v>
      </c>
      <c r="P532" s="71">
        <f t="shared" si="200"/>
        <v>0</v>
      </c>
      <c r="Q532" s="4">
        <f t="shared" si="200"/>
        <v>99.3</v>
      </c>
      <c r="R532" s="4">
        <v>105.5</v>
      </c>
      <c r="S532" s="5">
        <f t="shared" si="194"/>
        <v>94.123222748815166</v>
      </c>
    </row>
    <row r="533" spans="1:19" x14ac:dyDescent="0.15">
      <c r="A533" s="69"/>
      <c r="B533" s="48"/>
      <c r="C533" s="204"/>
      <c r="D533" s="60" t="s">
        <v>37</v>
      </c>
      <c r="E533" s="4">
        <v>1.6</v>
      </c>
      <c r="F533" s="4">
        <v>2.6</v>
      </c>
      <c r="G533" s="4">
        <v>1.1000000000000001</v>
      </c>
      <c r="H533" s="4">
        <v>1.3</v>
      </c>
      <c r="I533" s="4">
        <v>1.4</v>
      </c>
      <c r="J533" s="4">
        <v>1.2</v>
      </c>
      <c r="K533" s="71"/>
      <c r="L533" s="71"/>
      <c r="M533" s="71"/>
      <c r="N533" s="71"/>
      <c r="O533" s="71"/>
      <c r="P533" s="71"/>
      <c r="Q533" s="4">
        <f t="shared" si="193"/>
        <v>9.1999999999999993</v>
      </c>
      <c r="R533" s="4">
        <v>9.8000000000000007</v>
      </c>
      <c r="S533" s="5">
        <f t="shared" si="194"/>
        <v>93.877551020408148</v>
      </c>
    </row>
    <row r="534" spans="1:19" ht="14.25" thickBot="1" x14ac:dyDescent="0.2">
      <c r="A534" s="69"/>
      <c r="B534" s="48"/>
      <c r="C534" s="205"/>
      <c r="D534" s="63" t="s">
        <v>38</v>
      </c>
      <c r="E534" s="7">
        <v>1.6</v>
      </c>
      <c r="F534" s="7">
        <v>2.6</v>
      </c>
      <c r="G534" s="7">
        <v>1.1000000000000001</v>
      </c>
      <c r="H534" s="7">
        <v>1.3</v>
      </c>
      <c r="I534" s="7">
        <v>1.4</v>
      </c>
      <c r="J534" s="7">
        <v>1.2</v>
      </c>
      <c r="K534" s="72"/>
      <c r="L534" s="72"/>
      <c r="M534" s="72"/>
      <c r="N534" s="72"/>
      <c r="O534" s="72"/>
      <c r="P534" s="72"/>
      <c r="Q534" s="7">
        <f t="shared" si="193"/>
        <v>9.1999999999999993</v>
      </c>
      <c r="R534" s="7">
        <v>9.8000000000000007</v>
      </c>
      <c r="S534" s="8">
        <f t="shared" si="194"/>
        <v>93.877551020408148</v>
      </c>
    </row>
    <row r="535" spans="1:19" ht="13.5" customHeight="1" x14ac:dyDescent="0.15">
      <c r="A535" s="69"/>
      <c r="B535" s="48"/>
      <c r="C535" s="203" t="s">
        <v>43</v>
      </c>
      <c r="D535" s="55" t="s">
        <v>33</v>
      </c>
      <c r="E535" s="2">
        <v>44.4</v>
      </c>
      <c r="F535" s="2">
        <v>116.3</v>
      </c>
      <c r="G535" s="2">
        <v>41.1</v>
      </c>
      <c r="H535" s="2">
        <v>59.4</v>
      </c>
      <c r="I535" s="2">
        <v>75.400000000000006</v>
      </c>
      <c r="J535" s="2">
        <v>60.5</v>
      </c>
      <c r="K535" s="70"/>
      <c r="L535" s="70"/>
      <c r="M535" s="70"/>
      <c r="N535" s="70"/>
      <c r="O535" s="70"/>
      <c r="P535" s="70"/>
      <c r="Q535" s="2">
        <f t="shared" si="193"/>
        <v>397.1</v>
      </c>
      <c r="R535" s="2">
        <v>423.6</v>
      </c>
      <c r="S535" s="3">
        <f t="shared" si="194"/>
        <v>93.74409820585457</v>
      </c>
    </row>
    <row r="536" spans="1:19" x14ac:dyDescent="0.15">
      <c r="A536" s="69"/>
      <c r="B536" s="48"/>
      <c r="C536" s="204"/>
      <c r="D536" s="60" t="s">
        <v>34</v>
      </c>
      <c r="E536" s="4">
        <v>8.6999999999999993</v>
      </c>
      <c r="F536" s="4">
        <v>22.7</v>
      </c>
      <c r="G536" s="4">
        <v>7.9</v>
      </c>
      <c r="H536" s="4">
        <v>11.7</v>
      </c>
      <c r="I536" s="4">
        <v>14.9</v>
      </c>
      <c r="J536" s="4">
        <v>11.8</v>
      </c>
      <c r="K536" s="71"/>
      <c r="L536" s="71"/>
      <c r="M536" s="71"/>
      <c r="N536" s="71"/>
      <c r="O536" s="71"/>
      <c r="P536" s="71"/>
      <c r="Q536" s="4">
        <f t="shared" si="193"/>
        <v>77.7</v>
      </c>
      <c r="R536" s="4">
        <v>83.7</v>
      </c>
      <c r="S536" s="5">
        <f t="shared" si="194"/>
        <v>92.831541218637994</v>
      </c>
    </row>
    <row r="537" spans="1:19" x14ac:dyDescent="0.15">
      <c r="A537" s="69"/>
      <c r="B537" s="74"/>
      <c r="C537" s="204"/>
      <c r="D537" s="60" t="s">
        <v>35</v>
      </c>
      <c r="E537" s="4">
        <f t="shared" ref="E537:Q537" si="201">+E535-E536</f>
        <v>35.700000000000003</v>
      </c>
      <c r="F537" s="4">
        <f t="shared" si="201"/>
        <v>93.6</v>
      </c>
      <c r="G537" s="4">
        <f>+G535-G536</f>
        <v>33.200000000000003</v>
      </c>
      <c r="H537" s="4">
        <f>+H535-H536</f>
        <v>47.7</v>
      </c>
      <c r="I537" s="4">
        <f t="shared" si="201"/>
        <v>60.500000000000007</v>
      </c>
      <c r="J537" s="4">
        <f t="shared" si="201"/>
        <v>48.7</v>
      </c>
      <c r="K537" s="71">
        <f t="shared" si="201"/>
        <v>0</v>
      </c>
      <c r="L537" s="71">
        <f t="shared" si="201"/>
        <v>0</v>
      </c>
      <c r="M537" s="71">
        <f t="shared" si="201"/>
        <v>0</v>
      </c>
      <c r="N537" s="71">
        <f t="shared" si="201"/>
        <v>0</v>
      </c>
      <c r="O537" s="71">
        <f t="shared" si="201"/>
        <v>0</v>
      </c>
      <c r="P537" s="71">
        <f t="shared" si="201"/>
        <v>0</v>
      </c>
      <c r="Q537" s="4">
        <f t="shared" si="201"/>
        <v>319.40000000000003</v>
      </c>
      <c r="R537" s="4">
        <v>339.90000000000003</v>
      </c>
      <c r="S537" s="5">
        <f t="shared" si="194"/>
        <v>93.968814357163879</v>
      </c>
    </row>
    <row r="538" spans="1:19" x14ac:dyDescent="0.15">
      <c r="A538" s="69"/>
      <c r="B538" s="74"/>
      <c r="C538" s="204"/>
      <c r="D538" s="60" t="s">
        <v>36</v>
      </c>
      <c r="E538" s="4">
        <f t="shared" ref="E538:Q538" si="202">+E535-E539</f>
        <v>43.9</v>
      </c>
      <c r="F538" s="4">
        <f>+F535-F539</f>
        <v>115.6</v>
      </c>
      <c r="G538" s="4">
        <f t="shared" si="202"/>
        <v>40.4</v>
      </c>
      <c r="H538" s="4">
        <f>+H535-H539</f>
        <v>58.699999999999996</v>
      </c>
      <c r="I538" s="4">
        <f t="shared" si="202"/>
        <v>74.7</v>
      </c>
      <c r="J538" s="4">
        <f t="shared" si="202"/>
        <v>59.8</v>
      </c>
      <c r="K538" s="71">
        <f t="shared" si="202"/>
        <v>0</v>
      </c>
      <c r="L538" s="71">
        <f t="shared" si="202"/>
        <v>0</v>
      </c>
      <c r="M538" s="71">
        <f t="shared" si="202"/>
        <v>0</v>
      </c>
      <c r="N538" s="71">
        <f t="shared" si="202"/>
        <v>0</v>
      </c>
      <c r="O538" s="71">
        <f t="shared" si="202"/>
        <v>0</v>
      </c>
      <c r="P538" s="71">
        <f t="shared" si="202"/>
        <v>0</v>
      </c>
      <c r="Q538" s="4">
        <f t="shared" si="202"/>
        <v>393.1</v>
      </c>
      <c r="R538" s="4">
        <v>419.5</v>
      </c>
      <c r="S538" s="5">
        <f t="shared" si="194"/>
        <v>93.706793802145413</v>
      </c>
    </row>
    <row r="539" spans="1:19" x14ac:dyDescent="0.15">
      <c r="A539" s="69"/>
      <c r="B539" s="74"/>
      <c r="C539" s="204"/>
      <c r="D539" s="60" t="s">
        <v>37</v>
      </c>
      <c r="E539" s="4">
        <v>0.5</v>
      </c>
      <c r="F539" s="4">
        <v>0.7</v>
      </c>
      <c r="G539" s="4">
        <v>0.7</v>
      </c>
      <c r="H539" s="4">
        <v>0.7</v>
      </c>
      <c r="I539" s="4">
        <v>0.7</v>
      </c>
      <c r="J539" s="4">
        <v>0.7</v>
      </c>
      <c r="K539" s="71"/>
      <c r="L539" s="71"/>
      <c r="M539" s="71"/>
      <c r="N539" s="71"/>
      <c r="O539" s="71"/>
      <c r="P539" s="71"/>
      <c r="Q539" s="4">
        <f t="shared" si="193"/>
        <v>4</v>
      </c>
      <c r="R539" s="4">
        <v>4.0999999999999996</v>
      </c>
      <c r="S539" s="5">
        <f t="shared" si="194"/>
        <v>97.560975609756113</v>
      </c>
    </row>
    <row r="540" spans="1:19" ht="14.25" thickBot="1" x14ac:dyDescent="0.2">
      <c r="A540" s="69"/>
      <c r="B540" s="74"/>
      <c r="C540" s="205"/>
      <c r="D540" s="63" t="s">
        <v>38</v>
      </c>
      <c r="E540" s="7">
        <v>0.5</v>
      </c>
      <c r="F540" s="7">
        <v>0.7</v>
      </c>
      <c r="G540" s="7">
        <v>0.7</v>
      </c>
      <c r="H540" s="7">
        <v>0.7</v>
      </c>
      <c r="I540" s="7">
        <v>0.7</v>
      </c>
      <c r="J540" s="7">
        <v>0.7</v>
      </c>
      <c r="K540" s="72"/>
      <c r="L540" s="72"/>
      <c r="M540" s="72"/>
      <c r="N540" s="72"/>
      <c r="O540" s="72"/>
      <c r="P540" s="72"/>
      <c r="Q540" s="7">
        <f t="shared" si="193"/>
        <v>4</v>
      </c>
      <c r="R540" s="7">
        <v>4.0999999999999996</v>
      </c>
      <c r="S540" s="8">
        <f t="shared" si="194"/>
        <v>97.560975609756113</v>
      </c>
    </row>
    <row r="541" spans="1:19" ht="13.5" customHeight="1" x14ac:dyDescent="0.15">
      <c r="A541" s="69"/>
      <c r="B541" s="74"/>
      <c r="C541" s="203" t="s">
        <v>44</v>
      </c>
      <c r="D541" s="55" t="s">
        <v>33</v>
      </c>
      <c r="E541" s="2">
        <v>100.1</v>
      </c>
      <c r="F541" s="2">
        <v>149.19999999999999</v>
      </c>
      <c r="G541" s="2">
        <v>133.4</v>
      </c>
      <c r="H541" s="2">
        <v>176.5</v>
      </c>
      <c r="I541" s="2">
        <v>199.7</v>
      </c>
      <c r="J541" s="2">
        <v>239</v>
      </c>
      <c r="K541" s="70"/>
      <c r="L541" s="70"/>
      <c r="M541" s="70"/>
      <c r="N541" s="70"/>
      <c r="O541" s="70"/>
      <c r="P541" s="70"/>
      <c r="Q541" s="2">
        <f t="shared" si="193"/>
        <v>997.90000000000009</v>
      </c>
      <c r="R541" s="2">
        <v>1125.5</v>
      </c>
      <c r="S541" s="3">
        <f t="shared" si="194"/>
        <v>88.662816525988447</v>
      </c>
    </row>
    <row r="542" spans="1:19" ht="13.5" customHeight="1" x14ac:dyDescent="0.15">
      <c r="A542" s="69"/>
      <c r="B542" s="74"/>
      <c r="C542" s="204"/>
      <c r="D542" s="60" t="s">
        <v>34</v>
      </c>
      <c r="E542" s="4">
        <v>72.900000000000006</v>
      </c>
      <c r="F542" s="4">
        <v>95.2</v>
      </c>
      <c r="G542" s="4">
        <v>98.1</v>
      </c>
      <c r="H542" s="4">
        <v>124.6</v>
      </c>
      <c r="I542" s="4">
        <v>130.30000000000001</v>
      </c>
      <c r="J542" s="4">
        <v>183.5</v>
      </c>
      <c r="K542" s="71"/>
      <c r="L542" s="71"/>
      <c r="M542" s="71"/>
      <c r="N542" s="71"/>
      <c r="O542" s="71"/>
      <c r="P542" s="71"/>
      <c r="Q542" s="4">
        <f t="shared" si="193"/>
        <v>704.60000000000014</v>
      </c>
      <c r="R542" s="4">
        <v>789.6</v>
      </c>
      <c r="S542" s="5">
        <f t="shared" si="194"/>
        <v>89.23505572441745</v>
      </c>
    </row>
    <row r="543" spans="1:19" ht="13.5" customHeight="1" x14ac:dyDescent="0.15">
      <c r="A543" s="69"/>
      <c r="B543" s="48"/>
      <c r="C543" s="204"/>
      <c r="D543" s="60" t="s">
        <v>35</v>
      </c>
      <c r="E543" s="4">
        <f t="shared" ref="E543:Q543" si="203">+E541-E542</f>
        <v>27.199999999999989</v>
      </c>
      <c r="F543" s="4">
        <f t="shared" si="203"/>
        <v>53.999999999999986</v>
      </c>
      <c r="G543" s="4">
        <f t="shared" si="203"/>
        <v>35.300000000000011</v>
      </c>
      <c r="H543" s="4">
        <f t="shared" si="203"/>
        <v>51.900000000000006</v>
      </c>
      <c r="I543" s="4">
        <f t="shared" si="203"/>
        <v>69.399999999999977</v>
      </c>
      <c r="J543" s="4">
        <f t="shared" si="203"/>
        <v>55.5</v>
      </c>
      <c r="K543" s="71">
        <f t="shared" si="203"/>
        <v>0</v>
      </c>
      <c r="L543" s="71">
        <f t="shared" si="203"/>
        <v>0</v>
      </c>
      <c r="M543" s="71">
        <f t="shared" si="203"/>
        <v>0</v>
      </c>
      <c r="N543" s="71">
        <f t="shared" si="203"/>
        <v>0</v>
      </c>
      <c r="O543" s="71">
        <f t="shared" si="203"/>
        <v>0</v>
      </c>
      <c r="P543" s="71">
        <f t="shared" si="203"/>
        <v>0</v>
      </c>
      <c r="Q543" s="4">
        <f t="shared" si="203"/>
        <v>293.29999999999995</v>
      </c>
      <c r="R543" s="4">
        <v>335.9</v>
      </c>
      <c r="S543" s="5">
        <f t="shared" si="194"/>
        <v>87.317654063709426</v>
      </c>
    </row>
    <row r="544" spans="1:19" ht="13.5" customHeight="1" x14ac:dyDescent="0.15">
      <c r="A544" s="69"/>
      <c r="B544" s="48"/>
      <c r="C544" s="204"/>
      <c r="D544" s="60" t="s">
        <v>36</v>
      </c>
      <c r="E544" s="4">
        <f t="shared" ref="E544:Q544" si="204">+E541-E545</f>
        <v>93.8</v>
      </c>
      <c r="F544" s="4">
        <f t="shared" si="204"/>
        <v>142.1</v>
      </c>
      <c r="G544" s="4">
        <f t="shared" si="204"/>
        <v>127</v>
      </c>
      <c r="H544" s="4">
        <f t="shared" si="204"/>
        <v>164</v>
      </c>
      <c r="I544" s="4">
        <f t="shared" si="204"/>
        <v>184.79999999999998</v>
      </c>
      <c r="J544" s="4">
        <f t="shared" si="204"/>
        <v>226.7</v>
      </c>
      <c r="K544" s="71">
        <f t="shared" si="204"/>
        <v>0</v>
      </c>
      <c r="L544" s="71">
        <f t="shared" si="204"/>
        <v>0</v>
      </c>
      <c r="M544" s="71">
        <f t="shared" si="204"/>
        <v>0</v>
      </c>
      <c r="N544" s="71">
        <f t="shared" si="204"/>
        <v>0</v>
      </c>
      <c r="O544" s="71">
        <f t="shared" si="204"/>
        <v>0</v>
      </c>
      <c r="P544" s="71">
        <f t="shared" si="204"/>
        <v>0</v>
      </c>
      <c r="Q544" s="4">
        <f t="shared" si="204"/>
        <v>938.40000000000009</v>
      </c>
      <c r="R544" s="4">
        <v>1054.6999999999998</v>
      </c>
      <c r="S544" s="5">
        <f t="shared" si="194"/>
        <v>88.973167725419572</v>
      </c>
    </row>
    <row r="545" spans="1:19" ht="13.5" customHeight="1" x14ac:dyDescent="0.15">
      <c r="A545" s="69"/>
      <c r="B545" s="48"/>
      <c r="C545" s="204"/>
      <c r="D545" s="60" t="s">
        <v>37</v>
      </c>
      <c r="E545" s="4">
        <v>6.3</v>
      </c>
      <c r="F545" s="4">
        <v>7.1</v>
      </c>
      <c r="G545" s="4">
        <v>6.4</v>
      </c>
      <c r="H545" s="4">
        <v>12.5</v>
      </c>
      <c r="I545" s="4">
        <v>14.9</v>
      </c>
      <c r="J545" s="4">
        <v>12.3</v>
      </c>
      <c r="K545" s="71"/>
      <c r="L545" s="71"/>
      <c r="M545" s="71"/>
      <c r="N545" s="71"/>
      <c r="O545" s="71"/>
      <c r="P545" s="71"/>
      <c r="Q545" s="4">
        <f t="shared" si="193"/>
        <v>59.5</v>
      </c>
      <c r="R545" s="4">
        <v>70.8</v>
      </c>
      <c r="S545" s="5">
        <f t="shared" si="194"/>
        <v>84.039548022598879</v>
      </c>
    </row>
    <row r="546" spans="1:19" ht="14.25" customHeight="1" thickBot="1" x14ac:dyDescent="0.2">
      <c r="A546" s="69"/>
      <c r="B546" s="48"/>
      <c r="C546" s="205"/>
      <c r="D546" s="63" t="s">
        <v>38</v>
      </c>
      <c r="E546" s="7">
        <v>6.3</v>
      </c>
      <c r="F546" s="7">
        <v>7.1</v>
      </c>
      <c r="G546" s="7">
        <v>6.4</v>
      </c>
      <c r="H546" s="7">
        <v>12.5</v>
      </c>
      <c r="I546" s="7">
        <v>14.9</v>
      </c>
      <c r="J546" s="7">
        <v>12.3</v>
      </c>
      <c r="K546" s="72"/>
      <c r="L546" s="72"/>
      <c r="M546" s="72"/>
      <c r="N546" s="72"/>
      <c r="O546" s="72"/>
      <c r="P546" s="72"/>
      <c r="Q546" s="7">
        <f t="shared" si="193"/>
        <v>59.5</v>
      </c>
      <c r="R546" s="7">
        <v>71.2</v>
      </c>
      <c r="S546" s="8">
        <f t="shared" si="194"/>
        <v>83.567415730337075</v>
      </c>
    </row>
    <row r="547" spans="1:19" ht="13.5" customHeight="1" x14ac:dyDescent="0.15">
      <c r="A547" s="69"/>
      <c r="B547" s="48"/>
      <c r="C547" s="203" t="s">
        <v>45</v>
      </c>
      <c r="D547" s="55" t="s">
        <v>33</v>
      </c>
      <c r="E547" s="2">
        <v>35.9</v>
      </c>
      <c r="F547" s="2">
        <v>63.7</v>
      </c>
      <c r="G547" s="2">
        <v>45.1</v>
      </c>
      <c r="H547" s="2">
        <v>52.3</v>
      </c>
      <c r="I547" s="2">
        <v>93.6</v>
      </c>
      <c r="J547" s="2">
        <v>47.5</v>
      </c>
      <c r="K547" s="70"/>
      <c r="L547" s="70"/>
      <c r="M547" s="70"/>
      <c r="N547" s="70"/>
      <c r="O547" s="70"/>
      <c r="P547" s="70"/>
      <c r="Q547" s="2">
        <f t="shared" si="193"/>
        <v>338.1</v>
      </c>
      <c r="R547" s="2">
        <v>346.6</v>
      </c>
      <c r="S547" s="3">
        <f t="shared" si="194"/>
        <v>97.547605308713216</v>
      </c>
    </row>
    <row r="548" spans="1:19" x14ac:dyDescent="0.15">
      <c r="A548" s="69"/>
      <c r="B548" s="48"/>
      <c r="C548" s="204"/>
      <c r="D548" s="60" t="s">
        <v>34</v>
      </c>
      <c r="E548" s="4">
        <v>2</v>
      </c>
      <c r="F548" s="4">
        <v>2.2999999999999998</v>
      </c>
      <c r="G548" s="4">
        <v>2.6</v>
      </c>
      <c r="H548" s="4">
        <v>2.8</v>
      </c>
      <c r="I548" s="4">
        <v>2.8</v>
      </c>
      <c r="J548" s="4">
        <v>2.8</v>
      </c>
      <c r="K548" s="71"/>
      <c r="L548" s="71"/>
      <c r="M548" s="71"/>
      <c r="N548" s="71"/>
      <c r="O548" s="71"/>
      <c r="P548" s="71"/>
      <c r="Q548" s="4">
        <f t="shared" si="193"/>
        <v>15.3</v>
      </c>
      <c r="R548" s="4">
        <v>13.499999999999998</v>
      </c>
      <c r="S548" s="5">
        <f t="shared" si="194"/>
        <v>113.33333333333336</v>
      </c>
    </row>
    <row r="549" spans="1:19" x14ac:dyDescent="0.15">
      <c r="A549" s="69"/>
      <c r="B549" s="48"/>
      <c r="C549" s="204"/>
      <c r="D549" s="60" t="s">
        <v>35</v>
      </c>
      <c r="E549" s="4">
        <f t="shared" ref="E549:Q549" si="205">+E547-E548</f>
        <v>33.9</v>
      </c>
      <c r="F549" s="4">
        <f t="shared" si="205"/>
        <v>61.400000000000006</v>
      </c>
      <c r="G549" s="4">
        <f t="shared" si="205"/>
        <v>42.5</v>
      </c>
      <c r="H549" s="4">
        <f t="shared" si="205"/>
        <v>49.5</v>
      </c>
      <c r="I549" s="4">
        <f t="shared" si="205"/>
        <v>90.8</v>
      </c>
      <c r="J549" s="4">
        <f t="shared" si="205"/>
        <v>44.7</v>
      </c>
      <c r="K549" s="71">
        <f t="shared" si="205"/>
        <v>0</v>
      </c>
      <c r="L549" s="71">
        <f t="shared" si="205"/>
        <v>0</v>
      </c>
      <c r="M549" s="71">
        <f t="shared" si="205"/>
        <v>0</v>
      </c>
      <c r="N549" s="71">
        <f t="shared" si="205"/>
        <v>0</v>
      </c>
      <c r="O549" s="71">
        <f t="shared" si="205"/>
        <v>0</v>
      </c>
      <c r="P549" s="71">
        <f t="shared" si="205"/>
        <v>0</v>
      </c>
      <c r="Q549" s="4">
        <f t="shared" si="205"/>
        <v>322.8</v>
      </c>
      <c r="R549" s="4">
        <v>333.1</v>
      </c>
      <c r="S549" s="5">
        <f t="shared" si="194"/>
        <v>96.907835484839381</v>
      </c>
    </row>
    <row r="550" spans="1:19" x14ac:dyDescent="0.15">
      <c r="A550" s="69"/>
      <c r="B550" s="48"/>
      <c r="C550" s="204"/>
      <c r="D550" s="60" t="s">
        <v>36</v>
      </c>
      <c r="E550" s="4">
        <f t="shared" ref="E550:Q550" si="206">+E547-E551</f>
        <v>33.299999999999997</v>
      </c>
      <c r="F550" s="4">
        <f t="shared" si="206"/>
        <v>60.6</v>
      </c>
      <c r="G550" s="4">
        <f t="shared" si="206"/>
        <v>42.4</v>
      </c>
      <c r="H550" s="4">
        <f t="shared" si="206"/>
        <v>49.5</v>
      </c>
      <c r="I550" s="4">
        <f t="shared" si="206"/>
        <v>90.399999999999991</v>
      </c>
      <c r="J550" s="4">
        <f t="shared" si="206"/>
        <v>44.2</v>
      </c>
      <c r="K550" s="71">
        <f t="shared" si="206"/>
        <v>0</v>
      </c>
      <c r="L550" s="71">
        <f t="shared" si="206"/>
        <v>0</v>
      </c>
      <c r="M550" s="71">
        <f t="shared" si="206"/>
        <v>0</v>
      </c>
      <c r="N550" s="71">
        <f t="shared" si="206"/>
        <v>0</v>
      </c>
      <c r="O550" s="71">
        <f t="shared" si="206"/>
        <v>0</v>
      </c>
      <c r="P550" s="71">
        <f t="shared" si="206"/>
        <v>0</v>
      </c>
      <c r="Q550" s="4">
        <f t="shared" si="206"/>
        <v>320.40000000000003</v>
      </c>
      <c r="R550" s="4">
        <v>328.3</v>
      </c>
      <c r="S550" s="5">
        <f t="shared" si="194"/>
        <v>97.593664331404213</v>
      </c>
    </row>
    <row r="551" spans="1:19" x14ac:dyDescent="0.15">
      <c r="A551" s="69"/>
      <c r="B551" s="48"/>
      <c r="C551" s="204"/>
      <c r="D551" s="60" t="s">
        <v>37</v>
      </c>
      <c r="E551" s="4">
        <v>2.6</v>
      </c>
      <c r="F551" s="4">
        <v>3.1</v>
      </c>
      <c r="G551" s="4">
        <v>2.7</v>
      </c>
      <c r="H551" s="4">
        <v>2.8</v>
      </c>
      <c r="I551" s="4">
        <v>3.2</v>
      </c>
      <c r="J551" s="4">
        <v>3.3</v>
      </c>
      <c r="K551" s="71"/>
      <c r="L551" s="71"/>
      <c r="M551" s="71"/>
      <c r="N551" s="71"/>
      <c r="O551" s="71"/>
      <c r="P551" s="71"/>
      <c r="Q551" s="4">
        <f t="shared" si="193"/>
        <v>17.7</v>
      </c>
      <c r="R551" s="4">
        <v>18.3</v>
      </c>
      <c r="S551" s="5">
        <f t="shared" si="194"/>
        <v>96.721311475409834</v>
      </c>
    </row>
    <row r="552" spans="1:19" ht="14.25" thickBot="1" x14ac:dyDescent="0.2">
      <c r="A552" s="69"/>
      <c r="B552" s="48"/>
      <c r="C552" s="205"/>
      <c r="D552" s="63" t="s">
        <v>38</v>
      </c>
      <c r="E552" s="7">
        <v>2.7</v>
      </c>
      <c r="F552" s="7">
        <v>3.6</v>
      </c>
      <c r="G552" s="7">
        <v>3.4</v>
      </c>
      <c r="H552" s="7">
        <v>3.6</v>
      </c>
      <c r="I552" s="7">
        <v>4.5</v>
      </c>
      <c r="J552" s="7">
        <v>3.8</v>
      </c>
      <c r="K552" s="72"/>
      <c r="L552" s="72"/>
      <c r="M552" s="72"/>
      <c r="N552" s="72"/>
      <c r="O552" s="72"/>
      <c r="P552" s="72"/>
      <c r="Q552" s="7">
        <f t="shared" si="193"/>
        <v>21.6</v>
      </c>
      <c r="R552" s="7">
        <v>23</v>
      </c>
      <c r="S552" s="8">
        <f t="shared" si="194"/>
        <v>93.913043478260875</v>
      </c>
    </row>
    <row r="553" spans="1:19" ht="13.5" customHeight="1" x14ac:dyDescent="0.15">
      <c r="A553" s="69"/>
      <c r="B553" s="48"/>
      <c r="C553" s="203" t="s">
        <v>46</v>
      </c>
      <c r="D553" s="55" t="s">
        <v>33</v>
      </c>
      <c r="E553" s="2">
        <v>53.2</v>
      </c>
      <c r="F553" s="2">
        <v>177</v>
      </c>
      <c r="G553" s="2">
        <v>60.1</v>
      </c>
      <c r="H553" s="2">
        <v>81.099999999999994</v>
      </c>
      <c r="I553" s="2">
        <v>90.9</v>
      </c>
      <c r="J553" s="2">
        <v>85.6</v>
      </c>
      <c r="K553" s="70"/>
      <c r="L553" s="70"/>
      <c r="M553" s="70"/>
      <c r="N553" s="70"/>
      <c r="O553" s="70"/>
      <c r="P553" s="70"/>
      <c r="Q553" s="2">
        <f t="shared" si="193"/>
        <v>547.9</v>
      </c>
      <c r="R553" s="2">
        <v>546.70000000000005</v>
      </c>
      <c r="S553" s="3">
        <f t="shared" si="194"/>
        <v>100.2194988110481</v>
      </c>
    </row>
    <row r="554" spans="1:19" x14ac:dyDescent="0.15">
      <c r="A554" s="69"/>
      <c r="B554" s="48"/>
      <c r="C554" s="204"/>
      <c r="D554" s="60" t="s">
        <v>34</v>
      </c>
      <c r="E554" s="4">
        <v>9.9</v>
      </c>
      <c r="F554" s="4">
        <v>18.100000000000001</v>
      </c>
      <c r="G554" s="4">
        <v>12.3</v>
      </c>
      <c r="H554" s="4">
        <v>17.7</v>
      </c>
      <c r="I554" s="4">
        <v>16.3</v>
      </c>
      <c r="J554" s="4">
        <v>15.6</v>
      </c>
      <c r="K554" s="71"/>
      <c r="L554" s="71"/>
      <c r="M554" s="71"/>
      <c r="N554" s="71"/>
      <c r="O554" s="71"/>
      <c r="P554" s="71"/>
      <c r="Q554" s="4">
        <f t="shared" si="193"/>
        <v>89.899999999999991</v>
      </c>
      <c r="R554" s="4">
        <v>95.9</v>
      </c>
      <c r="S554" s="5">
        <f t="shared" si="194"/>
        <v>93.743482794577673</v>
      </c>
    </row>
    <row r="555" spans="1:19" x14ac:dyDescent="0.15">
      <c r="A555" s="69"/>
      <c r="B555" s="48"/>
      <c r="C555" s="204"/>
      <c r="D555" s="60" t="s">
        <v>35</v>
      </c>
      <c r="E555" s="4">
        <f t="shared" ref="E555:Q555" si="207">+E553-E554</f>
        <v>43.300000000000004</v>
      </c>
      <c r="F555" s="4">
        <f t="shared" si="207"/>
        <v>158.9</v>
      </c>
      <c r="G555" s="4">
        <f t="shared" si="207"/>
        <v>47.8</v>
      </c>
      <c r="H555" s="4">
        <f t="shared" si="207"/>
        <v>63.399999999999991</v>
      </c>
      <c r="I555" s="4">
        <f t="shared" si="207"/>
        <v>74.600000000000009</v>
      </c>
      <c r="J555" s="4">
        <f t="shared" si="207"/>
        <v>70</v>
      </c>
      <c r="K555" s="71">
        <f t="shared" si="207"/>
        <v>0</v>
      </c>
      <c r="L555" s="71">
        <f t="shared" si="207"/>
        <v>0</v>
      </c>
      <c r="M555" s="71">
        <f t="shared" si="207"/>
        <v>0</v>
      </c>
      <c r="N555" s="71">
        <f t="shared" si="207"/>
        <v>0</v>
      </c>
      <c r="O555" s="71">
        <f t="shared" si="207"/>
        <v>0</v>
      </c>
      <c r="P555" s="71">
        <f t="shared" si="207"/>
        <v>0</v>
      </c>
      <c r="Q555" s="4">
        <f t="shared" si="207"/>
        <v>458</v>
      </c>
      <c r="R555" s="4">
        <v>450.79999999999995</v>
      </c>
      <c r="S555" s="5">
        <f t="shared" si="194"/>
        <v>101.59716060337178</v>
      </c>
    </row>
    <row r="556" spans="1:19" x14ac:dyDescent="0.15">
      <c r="A556" s="69"/>
      <c r="B556" s="48"/>
      <c r="C556" s="204"/>
      <c r="D556" s="60" t="s">
        <v>36</v>
      </c>
      <c r="E556" s="4">
        <f t="shared" ref="E556:Q556" si="208">+E553-E557</f>
        <v>47.900000000000006</v>
      </c>
      <c r="F556" s="4">
        <f t="shared" si="208"/>
        <v>170.8</v>
      </c>
      <c r="G556" s="4">
        <f t="shared" si="208"/>
        <v>53.800000000000004</v>
      </c>
      <c r="H556" s="4">
        <f t="shared" si="208"/>
        <v>71.699999999999989</v>
      </c>
      <c r="I556" s="4">
        <f t="shared" si="208"/>
        <v>81.7</v>
      </c>
      <c r="J556" s="4">
        <f t="shared" si="208"/>
        <v>78.8</v>
      </c>
      <c r="K556" s="71">
        <f t="shared" si="208"/>
        <v>0</v>
      </c>
      <c r="L556" s="71">
        <f t="shared" si="208"/>
        <v>0</v>
      </c>
      <c r="M556" s="71">
        <f t="shared" si="208"/>
        <v>0</v>
      </c>
      <c r="N556" s="71">
        <f t="shared" si="208"/>
        <v>0</v>
      </c>
      <c r="O556" s="71">
        <f t="shared" si="208"/>
        <v>0</v>
      </c>
      <c r="P556" s="71">
        <f t="shared" si="208"/>
        <v>0</v>
      </c>
      <c r="Q556" s="4">
        <f t="shared" si="208"/>
        <v>504.7</v>
      </c>
      <c r="R556" s="4">
        <v>502.9</v>
      </c>
      <c r="S556" s="5">
        <f t="shared" si="194"/>
        <v>100.35792404056471</v>
      </c>
    </row>
    <row r="557" spans="1:19" x14ac:dyDescent="0.15">
      <c r="A557" s="69"/>
      <c r="B557" s="48"/>
      <c r="C557" s="204"/>
      <c r="D557" s="60" t="s">
        <v>37</v>
      </c>
      <c r="E557" s="4">
        <v>5.3</v>
      </c>
      <c r="F557" s="4">
        <v>6.2</v>
      </c>
      <c r="G557" s="4">
        <v>6.3</v>
      </c>
      <c r="H557" s="4">
        <v>9.4</v>
      </c>
      <c r="I557" s="4">
        <v>9.1999999999999993</v>
      </c>
      <c r="J557" s="4">
        <v>6.8</v>
      </c>
      <c r="K557" s="71"/>
      <c r="L557" s="71"/>
      <c r="M557" s="71"/>
      <c r="N557" s="71"/>
      <c r="O557" s="71"/>
      <c r="P557" s="71"/>
      <c r="Q557" s="4">
        <f t="shared" si="193"/>
        <v>43.2</v>
      </c>
      <c r="R557" s="4">
        <v>43.800000000000004</v>
      </c>
      <c r="S557" s="5">
        <f t="shared" si="194"/>
        <v>98.630136986301366</v>
      </c>
    </row>
    <row r="558" spans="1:19" ht="14.25" thickBot="1" x14ac:dyDescent="0.2">
      <c r="A558" s="69"/>
      <c r="B558" s="48"/>
      <c r="C558" s="205"/>
      <c r="D558" s="63" t="s">
        <v>38</v>
      </c>
      <c r="E558" s="7">
        <v>6.9</v>
      </c>
      <c r="F558" s="7">
        <v>7.6</v>
      </c>
      <c r="G558" s="7">
        <v>7.6</v>
      </c>
      <c r="H558" s="7">
        <v>11.3</v>
      </c>
      <c r="I558" s="7">
        <v>11.5</v>
      </c>
      <c r="J558" s="7">
        <v>8.1</v>
      </c>
      <c r="K558" s="72"/>
      <c r="L558" s="72"/>
      <c r="M558" s="72"/>
      <c r="N558" s="72"/>
      <c r="O558" s="72"/>
      <c r="P558" s="72"/>
      <c r="Q558" s="7">
        <f t="shared" si="193"/>
        <v>53.000000000000007</v>
      </c>
      <c r="R558" s="7">
        <v>54</v>
      </c>
      <c r="S558" s="8">
        <f t="shared" si="194"/>
        <v>98.148148148148167</v>
      </c>
    </row>
    <row r="559" spans="1:19" ht="13.5" customHeight="1" x14ac:dyDescent="0.15">
      <c r="A559" s="69"/>
      <c r="B559" s="48"/>
      <c r="C559" s="203" t="s">
        <v>212</v>
      </c>
      <c r="D559" s="55" t="s">
        <v>33</v>
      </c>
      <c r="E559" s="2">
        <v>35.799999999999997</v>
      </c>
      <c r="F559" s="2">
        <v>90.3</v>
      </c>
      <c r="G559" s="2">
        <v>47.2</v>
      </c>
      <c r="H559" s="2">
        <v>70.7</v>
      </c>
      <c r="I559" s="2">
        <v>96.1</v>
      </c>
      <c r="J559" s="2">
        <v>57.3</v>
      </c>
      <c r="K559" s="70"/>
      <c r="L559" s="70"/>
      <c r="M559" s="70"/>
      <c r="N559" s="70"/>
      <c r="O559" s="70"/>
      <c r="P559" s="70"/>
      <c r="Q559" s="2">
        <f t="shared" si="193"/>
        <v>397.40000000000003</v>
      </c>
      <c r="R559" s="2">
        <v>431.19999999999993</v>
      </c>
      <c r="S559" s="3">
        <f t="shared" si="194"/>
        <v>92.1614100185529</v>
      </c>
    </row>
    <row r="560" spans="1:19" x14ac:dyDescent="0.15">
      <c r="A560" s="69"/>
      <c r="B560" s="48"/>
      <c r="C560" s="204"/>
      <c r="D560" s="60" t="s">
        <v>34</v>
      </c>
      <c r="E560" s="4">
        <v>11.1</v>
      </c>
      <c r="F560" s="4">
        <v>22.3</v>
      </c>
      <c r="G560" s="4">
        <v>13.9</v>
      </c>
      <c r="H560" s="4">
        <v>19.3</v>
      </c>
      <c r="I560" s="4">
        <v>29.8</v>
      </c>
      <c r="J560" s="4">
        <v>18.899999999999999</v>
      </c>
      <c r="K560" s="71"/>
      <c r="L560" s="71"/>
      <c r="M560" s="71"/>
      <c r="N560" s="71"/>
      <c r="O560" s="71"/>
      <c r="P560" s="71"/>
      <c r="Q560" s="4">
        <f t="shared" si="193"/>
        <v>115.29999999999998</v>
      </c>
      <c r="R560" s="4">
        <v>132.80000000000001</v>
      </c>
      <c r="S560" s="5">
        <f t="shared" si="194"/>
        <v>86.822289156626482</v>
      </c>
    </row>
    <row r="561" spans="1:19" x14ac:dyDescent="0.15">
      <c r="A561" s="69"/>
      <c r="B561" s="48"/>
      <c r="C561" s="204"/>
      <c r="D561" s="60" t="s">
        <v>35</v>
      </c>
      <c r="E561" s="4">
        <f t="shared" ref="E561:Q561" si="209">+E559-E560</f>
        <v>24.699999999999996</v>
      </c>
      <c r="F561" s="4">
        <f t="shared" si="209"/>
        <v>68</v>
      </c>
      <c r="G561" s="4">
        <f t="shared" si="209"/>
        <v>33.300000000000004</v>
      </c>
      <c r="H561" s="4">
        <f t="shared" si="209"/>
        <v>51.400000000000006</v>
      </c>
      <c r="I561" s="4">
        <f t="shared" si="209"/>
        <v>66.3</v>
      </c>
      <c r="J561" s="4">
        <f t="shared" si="209"/>
        <v>38.4</v>
      </c>
      <c r="K561" s="71">
        <f t="shared" si="209"/>
        <v>0</v>
      </c>
      <c r="L561" s="71">
        <f t="shared" si="209"/>
        <v>0</v>
      </c>
      <c r="M561" s="71">
        <f t="shared" si="209"/>
        <v>0</v>
      </c>
      <c r="N561" s="71">
        <f t="shared" si="209"/>
        <v>0</v>
      </c>
      <c r="O561" s="71">
        <f t="shared" si="209"/>
        <v>0</v>
      </c>
      <c r="P561" s="71">
        <f t="shared" si="209"/>
        <v>0</v>
      </c>
      <c r="Q561" s="4">
        <f t="shared" si="209"/>
        <v>282.10000000000002</v>
      </c>
      <c r="R561" s="4">
        <v>298.40000000000003</v>
      </c>
      <c r="S561" s="5">
        <f t="shared" si="194"/>
        <v>94.537533512064343</v>
      </c>
    </row>
    <row r="562" spans="1:19" x14ac:dyDescent="0.15">
      <c r="A562" s="69"/>
      <c r="B562" s="48"/>
      <c r="C562" s="204"/>
      <c r="D562" s="60" t="s">
        <v>36</v>
      </c>
      <c r="E562" s="4">
        <f t="shared" ref="E562:Q562" si="210">+E559-E563</f>
        <v>34.4</v>
      </c>
      <c r="F562" s="4">
        <f t="shared" si="210"/>
        <v>87.7</v>
      </c>
      <c r="G562" s="4">
        <f t="shared" si="210"/>
        <v>45.1</v>
      </c>
      <c r="H562" s="4">
        <f t="shared" si="210"/>
        <v>67.8</v>
      </c>
      <c r="I562" s="4">
        <f t="shared" si="210"/>
        <v>92.1</v>
      </c>
      <c r="J562" s="4">
        <f t="shared" si="210"/>
        <v>54.599999999999994</v>
      </c>
      <c r="K562" s="71">
        <f t="shared" si="210"/>
        <v>0</v>
      </c>
      <c r="L562" s="71">
        <f t="shared" si="210"/>
        <v>0</v>
      </c>
      <c r="M562" s="71">
        <f t="shared" si="210"/>
        <v>0</v>
      </c>
      <c r="N562" s="71">
        <f t="shared" si="210"/>
        <v>0</v>
      </c>
      <c r="O562" s="71">
        <f t="shared" si="210"/>
        <v>0</v>
      </c>
      <c r="P562" s="71">
        <f t="shared" si="210"/>
        <v>0</v>
      </c>
      <c r="Q562" s="4">
        <f t="shared" si="210"/>
        <v>381.70000000000005</v>
      </c>
      <c r="R562" s="4">
        <v>417.5</v>
      </c>
      <c r="S562" s="5">
        <f t="shared" si="194"/>
        <v>91.425149700598823</v>
      </c>
    </row>
    <row r="563" spans="1:19" x14ac:dyDescent="0.15">
      <c r="A563" s="69"/>
      <c r="B563" s="74"/>
      <c r="C563" s="204"/>
      <c r="D563" s="60" t="s">
        <v>37</v>
      </c>
      <c r="E563" s="4">
        <v>1.4</v>
      </c>
      <c r="F563" s="4">
        <v>2.6</v>
      </c>
      <c r="G563" s="4">
        <v>2.1</v>
      </c>
      <c r="H563" s="4">
        <v>2.9</v>
      </c>
      <c r="I563" s="4">
        <v>4</v>
      </c>
      <c r="J563" s="4">
        <v>2.7</v>
      </c>
      <c r="K563" s="71"/>
      <c r="L563" s="71"/>
      <c r="M563" s="71"/>
      <c r="N563" s="71"/>
      <c r="O563" s="71"/>
      <c r="P563" s="71"/>
      <c r="Q563" s="4">
        <f t="shared" si="193"/>
        <v>15.7</v>
      </c>
      <c r="R563" s="4">
        <v>13.7</v>
      </c>
      <c r="S563" s="5">
        <f t="shared" si="194"/>
        <v>114.59854014598541</v>
      </c>
    </row>
    <row r="564" spans="1:19" ht="14.25" thickBot="1" x14ac:dyDescent="0.2">
      <c r="A564" s="69"/>
      <c r="B564" s="74"/>
      <c r="C564" s="204"/>
      <c r="D564" s="80" t="s">
        <v>38</v>
      </c>
      <c r="E564" s="7">
        <v>1.7</v>
      </c>
      <c r="F564" s="7">
        <v>2.9</v>
      </c>
      <c r="G564" s="7">
        <v>2.6</v>
      </c>
      <c r="H564" s="7">
        <v>3.6</v>
      </c>
      <c r="I564" s="7">
        <v>5</v>
      </c>
      <c r="J564" s="7">
        <v>3.2</v>
      </c>
      <c r="K564" s="72"/>
      <c r="L564" s="72"/>
      <c r="M564" s="72"/>
      <c r="N564" s="72"/>
      <c r="O564" s="72"/>
      <c r="P564" s="72"/>
      <c r="Q564" s="81">
        <f t="shared" si="193"/>
        <v>19</v>
      </c>
      <c r="R564" s="81">
        <v>16.5</v>
      </c>
      <c r="S564" s="8">
        <f t="shared" si="194"/>
        <v>115.15151515151516</v>
      </c>
    </row>
    <row r="565" spans="1:19" ht="13.5" customHeight="1" x14ac:dyDescent="0.15">
      <c r="A565" s="69"/>
      <c r="B565" s="74"/>
      <c r="C565" s="203" t="s">
        <v>47</v>
      </c>
      <c r="D565" s="55" t="s">
        <v>33</v>
      </c>
      <c r="E565" s="2">
        <v>27</v>
      </c>
      <c r="F565" s="2">
        <v>64.3</v>
      </c>
      <c r="G565" s="2">
        <v>42.7</v>
      </c>
      <c r="H565" s="2">
        <v>61.3</v>
      </c>
      <c r="I565" s="2">
        <v>54</v>
      </c>
      <c r="J565" s="2">
        <v>51.3</v>
      </c>
      <c r="K565" s="70"/>
      <c r="L565" s="70"/>
      <c r="M565" s="70"/>
      <c r="N565" s="70"/>
      <c r="O565" s="70"/>
      <c r="P565" s="70"/>
      <c r="Q565" s="2">
        <f t="shared" si="193"/>
        <v>300.60000000000002</v>
      </c>
      <c r="R565" s="2">
        <v>314.8</v>
      </c>
      <c r="S565" s="3">
        <f t="shared" si="194"/>
        <v>95.489199491740791</v>
      </c>
    </row>
    <row r="566" spans="1:19" x14ac:dyDescent="0.15">
      <c r="A566" s="69"/>
      <c r="B566" s="74"/>
      <c r="C566" s="204"/>
      <c r="D566" s="60" t="s">
        <v>34</v>
      </c>
      <c r="E566" s="4">
        <v>8.9</v>
      </c>
      <c r="F566" s="4">
        <v>21.5</v>
      </c>
      <c r="G566" s="4">
        <v>14.3</v>
      </c>
      <c r="H566" s="4">
        <v>15.5</v>
      </c>
      <c r="I566" s="4">
        <v>18</v>
      </c>
      <c r="J566" s="4">
        <v>17.100000000000001</v>
      </c>
      <c r="K566" s="71"/>
      <c r="L566" s="71"/>
      <c r="M566" s="71"/>
      <c r="N566" s="71"/>
      <c r="O566" s="71"/>
      <c r="P566" s="71"/>
      <c r="Q566" s="4">
        <f t="shared" si="193"/>
        <v>95.300000000000011</v>
      </c>
      <c r="R566" s="4">
        <v>105</v>
      </c>
      <c r="S566" s="5">
        <f t="shared" si="194"/>
        <v>90.761904761904773</v>
      </c>
    </row>
    <row r="567" spans="1:19" x14ac:dyDescent="0.15">
      <c r="A567" s="69"/>
      <c r="B567" s="74"/>
      <c r="C567" s="204"/>
      <c r="D567" s="60" t="s">
        <v>35</v>
      </c>
      <c r="E567" s="4">
        <f t="shared" ref="E567:Q567" si="211">+E565-E566</f>
        <v>18.100000000000001</v>
      </c>
      <c r="F567" s="4">
        <f t="shared" si="211"/>
        <v>42.8</v>
      </c>
      <c r="G567" s="4">
        <f t="shared" si="211"/>
        <v>28.400000000000002</v>
      </c>
      <c r="H567" s="4">
        <f t="shared" si="211"/>
        <v>45.8</v>
      </c>
      <c r="I567" s="4">
        <f t="shared" si="211"/>
        <v>36</v>
      </c>
      <c r="J567" s="4">
        <f t="shared" si="211"/>
        <v>34.199999999999996</v>
      </c>
      <c r="K567" s="71">
        <f t="shared" si="211"/>
        <v>0</v>
      </c>
      <c r="L567" s="71">
        <f t="shared" si="211"/>
        <v>0</v>
      </c>
      <c r="M567" s="71">
        <f t="shared" si="211"/>
        <v>0</v>
      </c>
      <c r="N567" s="71">
        <f t="shared" si="211"/>
        <v>0</v>
      </c>
      <c r="O567" s="71">
        <f t="shared" si="211"/>
        <v>0</v>
      </c>
      <c r="P567" s="71">
        <f t="shared" si="211"/>
        <v>0</v>
      </c>
      <c r="Q567" s="4">
        <f t="shared" si="211"/>
        <v>205.3</v>
      </c>
      <c r="R567" s="4">
        <v>209.79999999999998</v>
      </c>
      <c r="S567" s="5">
        <f t="shared" si="194"/>
        <v>97.855100095328893</v>
      </c>
    </row>
    <row r="568" spans="1:19" x14ac:dyDescent="0.15">
      <c r="A568" s="69"/>
      <c r="B568" s="74"/>
      <c r="C568" s="204"/>
      <c r="D568" s="60" t="s">
        <v>36</v>
      </c>
      <c r="E568" s="4">
        <f t="shared" ref="E568:Q568" si="212">+E565-E569</f>
        <v>25.7</v>
      </c>
      <c r="F568" s="4">
        <f t="shared" si="212"/>
        <v>62.4</v>
      </c>
      <c r="G568" s="4">
        <f t="shared" si="212"/>
        <v>41.300000000000004</v>
      </c>
      <c r="H568" s="4">
        <f t="shared" si="212"/>
        <v>59.599999999999994</v>
      </c>
      <c r="I568" s="4">
        <f t="shared" si="212"/>
        <v>51.3</v>
      </c>
      <c r="J568" s="4">
        <f t="shared" si="212"/>
        <v>49.8</v>
      </c>
      <c r="K568" s="71">
        <f t="shared" si="212"/>
        <v>0</v>
      </c>
      <c r="L568" s="71">
        <f t="shared" si="212"/>
        <v>0</v>
      </c>
      <c r="M568" s="71">
        <f t="shared" si="212"/>
        <v>0</v>
      </c>
      <c r="N568" s="71">
        <f t="shared" si="212"/>
        <v>0</v>
      </c>
      <c r="O568" s="71">
        <f t="shared" si="212"/>
        <v>0</v>
      </c>
      <c r="P568" s="71">
        <f t="shared" si="212"/>
        <v>0</v>
      </c>
      <c r="Q568" s="4">
        <f t="shared" si="212"/>
        <v>290.10000000000002</v>
      </c>
      <c r="R568" s="4">
        <v>304.59999999999997</v>
      </c>
      <c r="S568" s="5">
        <f t="shared" si="194"/>
        <v>95.239658568614587</v>
      </c>
    </row>
    <row r="569" spans="1:19" x14ac:dyDescent="0.15">
      <c r="A569" s="69"/>
      <c r="B569" s="48"/>
      <c r="C569" s="204"/>
      <c r="D569" s="60" t="s">
        <v>37</v>
      </c>
      <c r="E569" s="4">
        <v>1.3</v>
      </c>
      <c r="F569" s="4">
        <v>1.9</v>
      </c>
      <c r="G569" s="4">
        <v>1.4</v>
      </c>
      <c r="H569" s="4">
        <v>1.7</v>
      </c>
      <c r="I569" s="4">
        <v>2.7</v>
      </c>
      <c r="J569" s="4">
        <v>1.5</v>
      </c>
      <c r="K569" s="71"/>
      <c r="L569" s="71"/>
      <c r="M569" s="71"/>
      <c r="N569" s="71"/>
      <c r="O569" s="71"/>
      <c r="P569" s="71"/>
      <c r="Q569" s="4">
        <f t="shared" si="193"/>
        <v>10.5</v>
      </c>
      <c r="R569" s="4">
        <v>10.200000000000001</v>
      </c>
      <c r="S569" s="5">
        <f t="shared" si="194"/>
        <v>102.94117647058823</v>
      </c>
    </row>
    <row r="570" spans="1:19" ht="14.25" thickBot="1" x14ac:dyDescent="0.2">
      <c r="A570" s="69"/>
      <c r="B570" s="76"/>
      <c r="C570" s="205"/>
      <c r="D570" s="63" t="s">
        <v>38</v>
      </c>
      <c r="E570" s="7">
        <v>1.8</v>
      </c>
      <c r="F570" s="7">
        <v>3.4</v>
      </c>
      <c r="G570" s="7">
        <v>1.8</v>
      </c>
      <c r="H570" s="7">
        <v>3.3</v>
      </c>
      <c r="I570" s="7">
        <v>5.8</v>
      </c>
      <c r="J570" s="7">
        <v>2.2000000000000002</v>
      </c>
      <c r="K570" s="72"/>
      <c r="L570" s="72"/>
      <c r="M570" s="72"/>
      <c r="N570" s="72"/>
      <c r="O570" s="72"/>
      <c r="P570" s="72"/>
      <c r="Q570" s="7">
        <f t="shared" si="193"/>
        <v>18.3</v>
      </c>
      <c r="R570" s="7">
        <v>18</v>
      </c>
      <c r="S570" s="8">
        <f t="shared" si="194"/>
        <v>101.66666666666666</v>
      </c>
    </row>
    <row r="571" spans="1:19" ht="18.75" customHeight="1" x14ac:dyDescent="0.2">
      <c r="A571" s="44" t="str">
        <f>$A$1</f>
        <v>１　平成29年度上期　市町村別・月別観光入込客数</v>
      </c>
      <c r="K571" s="75"/>
      <c r="L571" s="75"/>
      <c r="M571" s="75"/>
      <c r="N571" s="75"/>
      <c r="O571" s="75"/>
      <c r="P571" s="75"/>
      <c r="Q571" s="187"/>
    </row>
    <row r="572" spans="1:19" ht="13.5" customHeight="1" thickBot="1" x14ac:dyDescent="0.2">
      <c r="K572" s="75"/>
      <c r="L572" s="75"/>
      <c r="M572" s="75"/>
      <c r="N572" s="75"/>
      <c r="O572" s="75"/>
      <c r="P572" s="75"/>
      <c r="Q572" s="187"/>
      <c r="S572" s="49" t="s">
        <v>232</v>
      </c>
    </row>
    <row r="573" spans="1:19" ht="13.5" customHeight="1" thickBot="1" x14ac:dyDescent="0.2">
      <c r="A573" s="50" t="s">
        <v>20</v>
      </c>
      <c r="B573" s="50" t="s">
        <v>266</v>
      </c>
      <c r="C573" s="50" t="s">
        <v>21</v>
      </c>
      <c r="D573" s="51" t="s">
        <v>22</v>
      </c>
      <c r="E573" s="52" t="s">
        <v>23</v>
      </c>
      <c r="F573" s="52" t="s">
        <v>24</v>
      </c>
      <c r="G573" s="52" t="s">
        <v>25</v>
      </c>
      <c r="H573" s="52" t="s">
        <v>26</v>
      </c>
      <c r="I573" s="52" t="s">
        <v>27</v>
      </c>
      <c r="J573" s="52" t="s">
        <v>28</v>
      </c>
      <c r="K573" s="73" t="s">
        <v>29</v>
      </c>
      <c r="L573" s="73" t="s">
        <v>30</v>
      </c>
      <c r="M573" s="73" t="s">
        <v>31</v>
      </c>
      <c r="N573" s="73" t="s">
        <v>11</v>
      </c>
      <c r="O573" s="73" t="s">
        <v>12</v>
      </c>
      <c r="P573" s="73" t="s">
        <v>13</v>
      </c>
      <c r="Q573" s="188" t="s">
        <v>267</v>
      </c>
      <c r="R573" s="53" t="str">
        <f>$R$3</f>
        <v>28年度上期</v>
      </c>
      <c r="S573" s="54" t="s">
        <v>32</v>
      </c>
    </row>
    <row r="574" spans="1:19" x14ac:dyDescent="0.15">
      <c r="A574" s="78"/>
      <c r="B574" s="206" t="s">
        <v>253</v>
      </c>
      <c r="C574" s="207"/>
      <c r="D574" s="55" t="s">
        <v>33</v>
      </c>
      <c r="E574" s="2">
        <f t="shared" ref="E574:R579" si="213">+E580+E586+E592+E598+E604+E610+E616</f>
        <v>59.5</v>
      </c>
      <c r="F574" s="2">
        <f t="shared" si="213"/>
        <v>108.4</v>
      </c>
      <c r="G574" s="2">
        <f t="shared" si="213"/>
        <v>91.4</v>
      </c>
      <c r="H574" s="2">
        <f t="shared" si="213"/>
        <v>172</v>
      </c>
      <c r="I574" s="2">
        <f t="shared" si="213"/>
        <v>271.40000000000003</v>
      </c>
      <c r="J574" s="2">
        <f t="shared" si="213"/>
        <v>112.30000000000001</v>
      </c>
      <c r="K574" s="70">
        <f t="shared" si="213"/>
        <v>0</v>
      </c>
      <c r="L574" s="70">
        <f t="shared" si="213"/>
        <v>0</v>
      </c>
      <c r="M574" s="70">
        <f t="shared" si="213"/>
        <v>0</v>
      </c>
      <c r="N574" s="70">
        <f t="shared" si="213"/>
        <v>0</v>
      </c>
      <c r="O574" s="70">
        <f t="shared" si="213"/>
        <v>0</v>
      </c>
      <c r="P574" s="70">
        <f t="shared" si="213"/>
        <v>0</v>
      </c>
      <c r="Q574" s="2">
        <f t="shared" si="213"/>
        <v>814.99999999999989</v>
      </c>
      <c r="R574" s="2">
        <f t="shared" si="213"/>
        <v>813.69999999999993</v>
      </c>
      <c r="S574" s="3">
        <f t="shared" ref="S574:S627" si="214">IF(Q574=0,"－",Q574/R574*100)</f>
        <v>100.15976404080126</v>
      </c>
    </row>
    <row r="575" spans="1:19" x14ac:dyDescent="0.15">
      <c r="A575" s="69"/>
      <c r="B575" s="208"/>
      <c r="C575" s="209"/>
      <c r="D575" s="60" t="s">
        <v>34</v>
      </c>
      <c r="E575" s="4">
        <f t="shared" si="213"/>
        <v>8.5</v>
      </c>
      <c r="F575" s="4">
        <f t="shared" si="213"/>
        <v>23.500000000000004</v>
      </c>
      <c r="G575" s="4">
        <f t="shared" si="213"/>
        <v>17.400000000000002</v>
      </c>
      <c r="H575" s="4">
        <f t="shared" si="213"/>
        <v>52.100000000000009</v>
      </c>
      <c r="I575" s="4">
        <f t="shared" si="213"/>
        <v>98.000000000000014</v>
      </c>
      <c r="J575" s="4">
        <f t="shared" si="213"/>
        <v>26.4</v>
      </c>
      <c r="K575" s="71">
        <f t="shared" si="213"/>
        <v>0</v>
      </c>
      <c r="L575" s="71">
        <f t="shared" si="213"/>
        <v>0</v>
      </c>
      <c r="M575" s="71">
        <f t="shared" si="213"/>
        <v>0</v>
      </c>
      <c r="N575" s="71">
        <f t="shared" si="213"/>
        <v>0</v>
      </c>
      <c r="O575" s="71">
        <f t="shared" si="213"/>
        <v>0</v>
      </c>
      <c r="P575" s="71">
        <f t="shared" si="213"/>
        <v>0</v>
      </c>
      <c r="Q575" s="4">
        <f t="shared" si="213"/>
        <v>225.9</v>
      </c>
      <c r="R575" s="4">
        <f t="shared" si="213"/>
        <v>224.89999999999995</v>
      </c>
      <c r="S575" s="5">
        <f t="shared" si="214"/>
        <v>100.44464206313918</v>
      </c>
    </row>
    <row r="576" spans="1:19" x14ac:dyDescent="0.15">
      <c r="A576" s="69" t="s">
        <v>305</v>
      </c>
      <c r="B576" s="208"/>
      <c r="C576" s="209"/>
      <c r="D576" s="60" t="s">
        <v>35</v>
      </c>
      <c r="E576" s="4">
        <f t="shared" si="213"/>
        <v>51</v>
      </c>
      <c r="F576" s="4">
        <f t="shared" si="213"/>
        <v>84.9</v>
      </c>
      <c r="G576" s="4">
        <f t="shared" si="213"/>
        <v>74</v>
      </c>
      <c r="H576" s="4">
        <f t="shared" si="213"/>
        <v>119.9</v>
      </c>
      <c r="I576" s="4">
        <f t="shared" si="213"/>
        <v>173.4</v>
      </c>
      <c r="J576" s="4">
        <f t="shared" si="213"/>
        <v>85.9</v>
      </c>
      <c r="K576" s="71">
        <f t="shared" si="213"/>
        <v>0</v>
      </c>
      <c r="L576" s="71">
        <f t="shared" si="213"/>
        <v>0</v>
      </c>
      <c r="M576" s="71">
        <f t="shared" si="213"/>
        <v>0</v>
      </c>
      <c r="N576" s="71">
        <f t="shared" si="213"/>
        <v>0</v>
      </c>
      <c r="O576" s="71">
        <f t="shared" si="213"/>
        <v>0</v>
      </c>
      <c r="P576" s="71">
        <f t="shared" si="213"/>
        <v>0</v>
      </c>
      <c r="Q576" s="4">
        <f t="shared" si="213"/>
        <v>589.09999999999991</v>
      </c>
      <c r="R576" s="4">
        <f t="shared" si="213"/>
        <v>588.79999999999995</v>
      </c>
      <c r="S576" s="5">
        <f t="shared" si="214"/>
        <v>100.05095108695652</v>
      </c>
    </row>
    <row r="577" spans="1:19" x14ac:dyDescent="0.15">
      <c r="A577" s="69"/>
      <c r="B577" s="208"/>
      <c r="C577" s="209"/>
      <c r="D577" s="60" t="s">
        <v>36</v>
      </c>
      <c r="E577" s="4">
        <f t="shared" si="213"/>
        <v>54.499999999999993</v>
      </c>
      <c r="F577" s="4">
        <f t="shared" si="213"/>
        <v>98.8</v>
      </c>
      <c r="G577" s="4">
        <f t="shared" si="213"/>
        <v>80.3</v>
      </c>
      <c r="H577" s="4">
        <f t="shared" si="213"/>
        <v>156.6</v>
      </c>
      <c r="I577" s="4">
        <f t="shared" si="213"/>
        <v>252.4</v>
      </c>
      <c r="J577" s="4">
        <f t="shared" si="213"/>
        <v>100.29999999999998</v>
      </c>
      <c r="K577" s="71">
        <f t="shared" si="213"/>
        <v>0</v>
      </c>
      <c r="L577" s="71">
        <f t="shared" si="213"/>
        <v>0</v>
      </c>
      <c r="M577" s="71">
        <f t="shared" si="213"/>
        <v>0</v>
      </c>
      <c r="N577" s="71">
        <f t="shared" si="213"/>
        <v>0</v>
      </c>
      <c r="O577" s="71">
        <f t="shared" si="213"/>
        <v>0</v>
      </c>
      <c r="P577" s="71">
        <f t="shared" si="213"/>
        <v>0</v>
      </c>
      <c r="Q577" s="4">
        <f t="shared" si="213"/>
        <v>742.89999999999986</v>
      </c>
      <c r="R577" s="4">
        <f t="shared" si="213"/>
        <v>748.4</v>
      </c>
      <c r="S577" s="5">
        <f t="shared" si="214"/>
        <v>99.265098877605539</v>
      </c>
    </row>
    <row r="578" spans="1:19" x14ac:dyDescent="0.15">
      <c r="A578" s="69"/>
      <c r="B578" s="208"/>
      <c r="C578" s="209"/>
      <c r="D578" s="60" t="s">
        <v>37</v>
      </c>
      <c r="E578" s="4">
        <f t="shared" si="213"/>
        <v>5</v>
      </c>
      <c r="F578" s="4">
        <f t="shared" si="213"/>
        <v>9.6000000000000014</v>
      </c>
      <c r="G578" s="4">
        <f t="shared" si="213"/>
        <v>11.100000000000001</v>
      </c>
      <c r="H578" s="4">
        <f t="shared" si="213"/>
        <v>15.399999999999999</v>
      </c>
      <c r="I578" s="4">
        <f t="shared" si="213"/>
        <v>19</v>
      </c>
      <c r="J578" s="4">
        <f t="shared" si="213"/>
        <v>12</v>
      </c>
      <c r="K578" s="71">
        <f t="shared" si="213"/>
        <v>0</v>
      </c>
      <c r="L578" s="71">
        <f t="shared" si="213"/>
        <v>0</v>
      </c>
      <c r="M578" s="71">
        <f t="shared" si="213"/>
        <v>0</v>
      </c>
      <c r="N578" s="71">
        <f t="shared" si="213"/>
        <v>0</v>
      </c>
      <c r="O578" s="71">
        <f t="shared" si="213"/>
        <v>0</v>
      </c>
      <c r="P578" s="71">
        <f t="shared" si="213"/>
        <v>0</v>
      </c>
      <c r="Q578" s="4">
        <f t="shared" si="213"/>
        <v>72.100000000000009</v>
      </c>
      <c r="R578" s="4">
        <f t="shared" si="213"/>
        <v>65.3</v>
      </c>
      <c r="S578" s="5">
        <f t="shared" si="214"/>
        <v>110.4134762633997</v>
      </c>
    </row>
    <row r="579" spans="1:19" ht="14.25" thickBot="1" x14ac:dyDescent="0.2">
      <c r="A579" s="69"/>
      <c r="B579" s="208"/>
      <c r="C579" s="210"/>
      <c r="D579" s="63" t="s">
        <v>38</v>
      </c>
      <c r="E579" s="7">
        <f t="shared" si="213"/>
        <v>5.9</v>
      </c>
      <c r="F579" s="7">
        <f t="shared" si="213"/>
        <v>11.4</v>
      </c>
      <c r="G579" s="7">
        <f t="shared" si="213"/>
        <v>12.600000000000001</v>
      </c>
      <c r="H579" s="7">
        <f t="shared" si="213"/>
        <v>17.7</v>
      </c>
      <c r="I579" s="7">
        <f t="shared" si="213"/>
        <v>22.3</v>
      </c>
      <c r="J579" s="7">
        <f t="shared" si="213"/>
        <v>14.5</v>
      </c>
      <c r="K579" s="72">
        <f t="shared" si="213"/>
        <v>0</v>
      </c>
      <c r="L579" s="72">
        <f t="shared" si="213"/>
        <v>0</v>
      </c>
      <c r="M579" s="72">
        <f t="shared" si="213"/>
        <v>0</v>
      </c>
      <c r="N579" s="72">
        <f t="shared" si="213"/>
        <v>0</v>
      </c>
      <c r="O579" s="72">
        <f t="shared" si="213"/>
        <v>0</v>
      </c>
      <c r="P579" s="72">
        <f t="shared" si="213"/>
        <v>0</v>
      </c>
      <c r="Q579" s="7">
        <f t="shared" si="213"/>
        <v>84.4</v>
      </c>
      <c r="R579" s="7">
        <f t="shared" si="213"/>
        <v>78.600000000000009</v>
      </c>
      <c r="S579" s="8">
        <f t="shared" si="214"/>
        <v>107.37913486005088</v>
      </c>
    </row>
    <row r="580" spans="1:19" ht="13.5" customHeight="1" x14ac:dyDescent="0.15">
      <c r="A580" s="69"/>
      <c r="B580" s="69"/>
      <c r="C580" s="203" t="s">
        <v>48</v>
      </c>
      <c r="D580" s="55" t="s">
        <v>33</v>
      </c>
      <c r="E580" s="2">
        <v>13.3</v>
      </c>
      <c r="F580" s="2">
        <v>29.2</v>
      </c>
      <c r="G580" s="2">
        <v>25.5</v>
      </c>
      <c r="H580" s="2">
        <v>74.8</v>
      </c>
      <c r="I580" s="2">
        <v>142.1</v>
      </c>
      <c r="J580" s="2">
        <v>40.4</v>
      </c>
      <c r="K580" s="70"/>
      <c r="L580" s="70"/>
      <c r="M580" s="70"/>
      <c r="N580" s="70"/>
      <c r="O580" s="70"/>
      <c r="P580" s="70"/>
      <c r="Q580" s="2">
        <f t="shared" ref="Q580:Q621" si="215">SUM(E580:P580)</f>
        <v>325.29999999999995</v>
      </c>
      <c r="R580" s="2">
        <v>326.39999999999998</v>
      </c>
      <c r="S580" s="3">
        <f t="shared" si="214"/>
        <v>99.662990196078425</v>
      </c>
    </row>
    <row r="581" spans="1:19" x14ac:dyDescent="0.15">
      <c r="A581" s="69"/>
      <c r="B581" s="48"/>
      <c r="C581" s="204"/>
      <c r="D581" s="60" t="s">
        <v>34</v>
      </c>
      <c r="E581" s="4">
        <v>4.5999999999999996</v>
      </c>
      <c r="F581" s="4">
        <v>12.4</v>
      </c>
      <c r="G581" s="4">
        <v>9.3000000000000007</v>
      </c>
      <c r="H581" s="4">
        <v>40.9</v>
      </c>
      <c r="I581" s="4">
        <v>82.7</v>
      </c>
      <c r="J581" s="4">
        <v>17.7</v>
      </c>
      <c r="K581" s="71"/>
      <c r="L581" s="71"/>
      <c r="M581" s="71"/>
      <c r="N581" s="71"/>
      <c r="O581" s="71"/>
      <c r="P581" s="71"/>
      <c r="Q581" s="4">
        <f t="shared" si="215"/>
        <v>167.6</v>
      </c>
      <c r="R581" s="4">
        <v>169.5</v>
      </c>
      <c r="S581" s="5">
        <f t="shared" si="214"/>
        <v>98.879056047197636</v>
      </c>
    </row>
    <row r="582" spans="1:19" x14ac:dyDescent="0.15">
      <c r="A582" s="69"/>
      <c r="B582" s="48"/>
      <c r="C582" s="204"/>
      <c r="D582" s="60" t="s">
        <v>35</v>
      </c>
      <c r="E582" s="4">
        <f t="shared" ref="E582:Q582" si="216">+E580-E581</f>
        <v>8.7000000000000011</v>
      </c>
      <c r="F582" s="4">
        <f t="shared" si="216"/>
        <v>16.799999999999997</v>
      </c>
      <c r="G582" s="4">
        <f t="shared" si="216"/>
        <v>16.2</v>
      </c>
      <c r="H582" s="4">
        <f t="shared" si="216"/>
        <v>33.9</v>
      </c>
      <c r="I582" s="4">
        <f t="shared" si="216"/>
        <v>59.399999999999991</v>
      </c>
      <c r="J582" s="4">
        <f t="shared" si="216"/>
        <v>22.7</v>
      </c>
      <c r="K582" s="71">
        <f t="shared" si="216"/>
        <v>0</v>
      </c>
      <c r="L582" s="71">
        <f t="shared" si="216"/>
        <v>0</v>
      </c>
      <c r="M582" s="71">
        <f t="shared" si="216"/>
        <v>0</v>
      </c>
      <c r="N582" s="71">
        <f t="shared" si="216"/>
        <v>0</v>
      </c>
      <c r="O582" s="71">
        <f t="shared" si="216"/>
        <v>0</v>
      </c>
      <c r="P582" s="71">
        <f t="shared" si="216"/>
        <v>0</v>
      </c>
      <c r="Q582" s="4">
        <f t="shared" si="216"/>
        <v>157.69999999999996</v>
      </c>
      <c r="R582" s="4">
        <v>156.89999999999998</v>
      </c>
      <c r="S582" s="5">
        <f t="shared" si="214"/>
        <v>100.50987890376035</v>
      </c>
    </row>
    <row r="583" spans="1:19" x14ac:dyDescent="0.15">
      <c r="A583" s="69"/>
      <c r="B583" s="48"/>
      <c r="C583" s="204"/>
      <c r="D583" s="60" t="s">
        <v>36</v>
      </c>
      <c r="E583" s="4">
        <f t="shared" ref="E583:Q583" si="217">+E580-E584</f>
        <v>12</v>
      </c>
      <c r="F583" s="4">
        <f t="shared" si="217"/>
        <v>27.5</v>
      </c>
      <c r="G583" s="4">
        <f t="shared" si="217"/>
        <v>23.7</v>
      </c>
      <c r="H583" s="4">
        <f t="shared" si="217"/>
        <v>72.5</v>
      </c>
      <c r="I583" s="4">
        <f t="shared" si="217"/>
        <v>139.5</v>
      </c>
      <c r="J583" s="4">
        <f t="shared" si="217"/>
        <v>37.9</v>
      </c>
      <c r="K583" s="71">
        <f t="shared" si="217"/>
        <v>0</v>
      </c>
      <c r="L583" s="71">
        <f t="shared" si="217"/>
        <v>0</v>
      </c>
      <c r="M583" s="71">
        <f t="shared" si="217"/>
        <v>0</v>
      </c>
      <c r="N583" s="71">
        <f t="shared" si="217"/>
        <v>0</v>
      </c>
      <c r="O583" s="71">
        <f t="shared" si="217"/>
        <v>0</v>
      </c>
      <c r="P583" s="71">
        <f t="shared" si="217"/>
        <v>0</v>
      </c>
      <c r="Q583" s="4">
        <f t="shared" si="217"/>
        <v>313.09999999999997</v>
      </c>
      <c r="R583" s="4">
        <v>316.10000000000002</v>
      </c>
      <c r="S583" s="5">
        <f t="shared" si="214"/>
        <v>99.05093324897183</v>
      </c>
    </row>
    <row r="584" spans="1:19" x14ac:dyDescent="0.15">
      <c r="A584" s="69"/>
      <c r="B584" s="48"/>
      <c r="C584" s="204"/>
      <c r="D584" s="60" t="s">
        <v>37</v>
      </c>
      <c r="E584" s="4">
        <v>1.3</v>
      </c>
      <c r="F584" s="4">
        <v>1.7</v>
      </c>
      <c r="G584" s="4">
        <v>1.8</v>
      </c>
      <c r="H584" s="4">
        <v>2.2999999999999998</v>
      </c>
      <c r="I584" s="4">
        <v>2.6</v>
      </c>
      <c r="J584" s="4">
        <v>2.5</v>
      </c>
      <c r="K584" s="71"/>
      <c r="L584" s="71"/>
      <c r="M584" s="71"/>
      <c r="N584" s="71"/>
      <c r="O584" s="71"/>
      <c r="P584" s="71"/>
      <c r="Q584" s="4">
        <f t="shared" si="215"/>
        <v>12.2</v>
      </c>
      <c r="R584" s="4">
        <v>10.299999999999999</v>
      </c>
      <c r="S584" s="5">
        <f t="shared" si="214"/>
        <v>118.44660194174759</v>
      </c>
    </row>
    <row r="585" spans="1:19" ht="14.25" thickBot="1" x14ac:dyDescent="0.2">
      <c r="A585" s="69"/>
      <c r="B585" s="48"/>
      <c r="C585" s="205"/>
      <c r="D585" s="63" t="s">
        <v>38</v>
      </c>
      <c r="E585" s="7">
        <v>1.6</v>
      </c>
      <c r="F585" s="7">
        <v>2.1</v>
      </c>
      <c r="G585" s="7">
        <v>2.2000000000000002</v>
      </c>
      <c r="H585" s="7">
        <v>2.7</v>
      </c>
      <c r="I585" s="7">
        <v>3</v>
      </c>
      <c r="J585" s="7">
        <v>2.9</v>
      </c>
      <c r="K585" s="72"/>
      <c r="L585" s="72"/>
      <c r="M585" s="72"/>
      <c r="N585" s="72"/>
      <c r="O585" s="72"/>
      <c r="P585" s="72"/>
      <c r="Q585" s="7">
        <f t="shared" si="215"/>
        <v>14.500000000000002</v>
      </c>
      <c r="R585" s="7">
        <v>14.3</v>
      </c>
      <c r="S585" s="8">
        <f t="shared" si="214"/>
        <v>101.3986013986014</v>
      </c>
    </row>
    <row r="586" spans="1:19" ht="13.5" customHeight="1" x14ac:dyDescent="0.15">
      <c r="A586" s="69"/>
      <c r="B586" s="48"/>
      <c r="C586" s="203" t="s">
        <v>49</v>
      </c>
      <c r="D586" s="55" t="s">
        <v>33</v>
      </c>
      <c r="E586" s="2">
        <v>8.4</v>
      </c>
      <c r="F586" s="2">
        <v>20.7</v>
      </c>
      <c r="G586" s="2">
        <v>10.6</v>
      </c>
      <c r="H586" s="2">
        <v>10.6</v>
      </c>
      <c r="I586" s="2">
        <v>17.899999999999999</v>
      </c>
      <c r="J586" s="2">
        <v>6.9</v>
      </c>
      <c r="K586" s="70"/>
      <c r="L586" s="70"/>
      <c r="M586" s="70"/>
      <c r="N586" s="70"/>
      <c r="O586" s="70"/>
      <c r="P586" s="70"/>
      <c r="Q586" s="2">
        <f t="shared" si="215"/>
        <v>75.100000000000009</v>
      </c>
      <c r="R586" s="2">
        <v>82.199999999999989</v>
      </c>
      <c r="S586" s="3">
        <f t="shared" si="214"/>
        <v>91.362530413625336</v>
      </c>
    </row>
    <row r="587" spans="1:19" x14ac:dyDescent="0.15">
      <c r="A587" s="69"/>
      <c r="B587" s="48"/>
      <c r="C587" s="204"/>
      <c r="D587" s="60" t="s">
        <v>34</v>
      </c>
      <c r="E587" s="4">
        <v>1.7</v>
      </c>
      <c r="F587" s="4">
        <v>6.2</v>
      </c>
      <c r="G587" s="4">
        <v>2.1</v>
      </c>
      <c r="H587" s="4">
        <v>3.2</v>
      </c>
      <c r="I587" s="4">
        <v>5.4</v>
      </c>
      <c r="J587" s="4">
        <v>2.1</v>
      </c>
      <c r="K587" s="71"/>
      <c r="L587" s="71"/>
      <c r="M587" s="71"/>
      <c r="N587" s="71"/>
      <c r="O587" s="71"/>
      <c r="P587" s="71"/>
      <c r="Q587" s="4">
        <f t="shared" si="215"/>
        <v>20.700000000000003</v>
      </c>
      <c r="R587" s="4">
        <v>22.6</v>
      </c>
      <c r="S587" s="5">
        <f t="shared" si="214"/>
        <v>91.592920353982308</v>
      </c>
    </row>
    <row r="588" spans="1:19" x14ac:dyDescent="0.15">
      <c r="A588" s="69"/>
      <c r="B588" s="48"/>
      <c r="C588" s="204"/>
      <c r="D588" s="60" t="s">
        <v>35</v>
      </c>
      <c r="E588" s="4">
        <f t="shared" ref="E588:Q588" si="218">+E586-E587</f>
        <v>6.7</v>
      </c>
      <c r="F588" s="4">
        <f t="shared" si="218"/>
        <v>14.5</v>
      </c>
      <c r="G588" s="4">
        <f t="shared" si="218"/>
        <v>8.5</v>
      </c>
      <c r="H588" s="4">
        <f t="shared" si="218"/>
        <v>7.3999999999999995</v>
      </c>
      <c r="I588" s="4">
        <f t="shared" si="218"/>
        <v>12.499999999999998</v>
      </c>
      <c r="J588" s="4">
        <f t="shared" si="218"/>
        <v>4.8000000000000007</v>
      </c>
      <c r="K588" s="71">
        <f t="shared" si="218"/>
        <v>0</v>
      </c>
      <c r="L588" s="71">
        <f t="shared" si="218"/>
        <v>0</v>
      </c>
      <c r="M588" s="71">
        <f t="shared" si="218"/>
        <v>0</v>
      </c>
      <c r="N588" s="71">
        <f t="shared" si="218"/>
        <v>0</v>
      </c>
      <c r="O588" s="71">
        <f t="shared" si="218"/>
        <v>0</v>
      </c>
      <c r="P588" s="71">
        <f t="shared" si="218"/>
        <v>0</v>
      </c>
      <c r="Q588" s="4">
        <f t="shared" si="218"/>
        <v>54.400000000000006</v>
      </c>
      <c r="R588" s="4">
        <v>59.599999999999994</v>
      </c>
      <c r="S588" s="5">
        <f t="shared" si="214"/>
        <v>91.275167785234927</v>
      </c>
    </row>
    <row r="589" spans="1:19" x14ac:dyDescent="0.15">
      <c r="A589" s="69"/>
      <c r="B589" s="48"/>
      <c r="C589" s="204"/>
      <c r="D589" s="60" t="s">
        <v>36</v>
      </c>
      <c r="E589" s="4">
        <f t="shared" ref="E589:Q589" si="219">+E586-E590</f>
        <v>8.3000000000000007</v>
      </c>
      <c r="F589" s="4">
        <f t="shared" si="219"/>
        <v>20.399999999999999</v>
      </c>
      <c r="G589" s="4">
        <f t="shared" si="219"/>
        <v>10.4</v>
      </c>
      <c r="H589" s="4">
        <f t="shared" si="219"/>
        <v>10.299999999999999</v>
      </c>
      <c r="I589" s="4">
        <f t="shared" si="219"/>
        <v>17.599999999999998</v>
      </c>
      <c r="J589" s="4">
        <f t="shared" si="219"/>
        <v>6.6000000000000005</v>
      </c>
      <c r="K589" s="71">
        <f t="shared" si="219"/>
        <v>0</v>
      </c>
      <c r="L589" s="71">
        <f t="shared" si="219"/>
        <v>0</v>
      </c>
      <c r="M589" s="71">
        <f t="shared" si="219"/>
        <v>0</v>
      </c>
      <c r="N589" s="71">
        <f t="shared" si="219"/>
        <v>0</v>
      </c>
      <c r="O589" s="71">
        <f t="shared" si="219"/>
        <v>0</v>
      </c>
      <c r="P589" s="71">
        <f t="shared" si="219"/>
        <v>0</v>
      </c>
      <c r="Q589" s="4">
        <f t="shared" si="219"/>
        <v>73.600000000000009</v>
      </c>
      <c r="R589" s="4">
        <v>80.8</v>
      </c>
      <c r="S589" s="5">
        <f t="shared" si="214"/>
        <v>91.089108910891099</v>
      </c>
    </row>
    <row r="590" spans="1:19" x14ac:dyDescent="0.15">
      <c r="A590" s="69"/>
      <c r="B590" s="48"/>
      <c r="C590" s="204"/>
      <c r="D590" s="60" t="s">
        <v>37</v>
      </c>
      <c r="E590" s="4">
        <v>0.1</v>
      </c>
      <c r="F590" s="4">
        <v>0.3</v>
      </c>
      <c r="G590" s="4">
        <v>0.2</v>
      </c>
      <c r="H590" s="4">
        <v>0.3</v>
      </c>
      <c r="I590" s="4">
        <v>0.3</v>
      </c>
      <c r="J590" s="4">
        <v>0.3</v>
      </c>
      <c r="K590" s="71"/>
      <c r="L590" s="71"/>
      <c r="M590" s="71"/>
      <c r="N590" s="71"/>
      <c r="O590" s="71"/>
      <c r="P590" s="71"/>
      <c r="Q590" s="4">
        <f t="shared" si="215"/>
        <v>1.5000000000000002</v>
      </c>
      <c r="R590" s="4">
        <v>1.4000000000000001</v>
      </c>
      <c r="S590" s="5">
        <f t="shared" si="214"/>
        <v>107.14285714285714</v>
      </c>
    </row>
    <row r="591" spans="1:19" ht="14.25" thickBot="1" x14ac:dyDescent="0.2">
      <c r="A591" s="69"/>
      <c r="B591" s="48"/>
      <c r="C591" s="205"/>
      <c r="D591" s="63" t="s">
        <v>38</v>
      </c>
      <c r="E591" s="7">
        <v>0.4</v>
      </c>
      <c r="F591" s="7">
        <v>0.6</v>
      </c>
      <c r="G591" s="7">
        <v>0.5</v>
      </c>
      <c r="H591" s="7">
        <v>0.6</v>
      </c>
      <c r="I591" s="7">
        <v>0.8</v>
      </c>
      <c r="J591" s="7">
        <v>1</v>
      </c>
      <c r="K591" s="72"/>
      <c r="L591" s="72"/>
      <c r="M591" s="72"/>
      <c r="N591" s="72"/>
      <c r="O591" s="72"/>
      <c r="P591" s="72"/>
      <c r="Q591" s="7">
        <f t="shared" si="215"/>
        <v>3.9000000000000004</v>
      </c>
      <c r="R591" s="7">
        <v>2.4</v>
      </c>
      <c r="S591" s="8">
        <f t="shared" si="214"/>
        <v>162.50000000000003</v>
      </c>
    </row>
    <row r="592" spans="1:19" ht="13.5" customHeight="1" x14ac:dyDescent="0.15">
      <c r="A592" s="69"/>
      <c r="B592" s="48"/>
      <c r="C592" s="203" t="s">
        <v>50</v>
      </c>
      <c r="D592" s="55" t="s">
        <v>33</v>
      </c>
      <c r="E592" s="2">
        <v>12.5</v>
      </c>
      <c r="F592" s="2">
        <v>20</v>
      </c>
      <c r="G592" s="2">
        <v>14.6</v>
      </c>
      <c r="H592" s="2">
        <v>25.3</v>
      </c>
      <c r="I592" s="2">
        <v>24.8</v>
      </c>
      <c r="J592" s="2">
        <v>19.5</v>
      </c>
      <c r="K592" s="70"/>
      <c r="L592" s="70"/>
      <c r="M592" s="70"/>
      <c r="N592" s="70"/>
      <c r="O592" s="70"/>
      <c r="P592" s="70"/>
      <c r="Q592" s="2">
        <f t="shared" si="215"/>
        <v>116.7</v>
      </c>
      <c r="R592" s="2">
        <v>107.2</v>
      </c>
      <c r="S592" s="3">
        <f t="shared" si="214"/>
        <v>108.86194029850746</v>
      </c>
    </row>
    <row r="593" spans="1:19" x14ac:dyDescent="0.15">
      <c r="A593" s="69"/>
      <c r="B593" s="48"/>
      <c r="C593" s="204"/>
      <c r="D593" s="60" t="s">
        <v>34</v>
      </c>
      <c r="E593" s="4">
        <v>0.2</v>
      </c>
      <c r="F593" s="4">
        <v>0.3</v>
      </c>
      <c r="G593" s="4">
        <v>0.3</v>
      </c>
      <c r="H593" s="4">
        <v>0.9</v>
      </c>
      <c r="I593" s="4">
        <v>0.6</v>
      </c>
      <c r="J593" s="4">
        <v>0.4</v>
      </c>
      <c r="K593" s="71"/>
      <c r="L593" s="71"/>
      <c r="M593" s="71"/>
      <c r="N593" s="71"/>
      <c r="O593" s="71"/>
      <c r="P593" s="71"/>
      <c r="Q593" s="4">
        <f t="shared" si="215"/>
        <v>2.7</v>
      </c>
      <c r="R593" s="4">
        <v>2.5</v>
      </c>
      <c r="S593" s="5">
        <f t="shared" si="214"/>
        <v>108</v>
      </c>
    </row>
    <row r="594" spans="1:19" x14ac:dyDescent="0.15">
      <c r="A594" s="69"/>
      <c r="B594" s="48"/>
      <c r="C594" s="204"/>
      <c r="D594" s="60" t="s">
        <v>35</v>
      </c>
      <c r="E594" s="4">
        <f t="shared" ref="E594:Q594" si="220">+E592-E593</f>
        <v>12.3</v>
      </c>
      <c r="F594" s="4">
        <f t="shared" si="220"/>
        <v>19.7</v>
      </c>
      <c r="G594" s="4">
        <f t="shared" si="220"/>
        <v>14.299999999999999</v>
      </c>
      <c r="H594" s="4">
        <f t="shared" si="220"/>
        <v>24.400000000000002</v>
      </c>
      <c r="I594" s="4">
        <f t="shared" si="220"/>
        <v>24.2</v>
      </c>
      <c r="J594" s="4">
        <f t="shared" si="220"/>
        <v>19.100000000000001</v>
      </c>
      <c r="K594" s="71">
        <f t="shared" si="220"/>
        <v>0</v>
      </c>
      <c r="L594" s="71">
        <f t="shared" si="220"/>
        <v>0</v>
      </c>
      <c r="M594" s="71">
        <f t="shared" si="220"/>
        <v>0</v>
      </c>
      <c r="N594" s="71">
        <f t="shared" si="220"/>
        <v>0</v>
      </c>
      <c r="O594" s="71">
        <f t="shared" si="220"/>
        <v>0</v>
      </c>
      <c r="P594" s="71">
        <f t="shared" si="220"/>
        <v>0</v>
      </c>
      <c r="Q594" s="4">
        <f t="shared" si="220"/>
        <v>114</v>
      </c>
      <c r="R594" s="4">
        <v>104.69999999999999</v>
      </c>
      <c r="S594" s="5">
        <f t="shared" si="214"/>
        <v>108.88252148997135</v>
      </c>
    </row>
    <row r="595" spans="1:19" x14ac:dyDescent="0.15">
      <c r="A595" s="69"/>
      <c r="B595" s="48"/>
      <c r="C595" s="204"/>
      <c r="D595" s="60" t="s">
        <v>36</v>
      </c>
      <c r="E595" s="4">
        <f t="shared" ref="E595:Q595" si="221">+E592-E596</f>
        <v>12</v>
      </c>
      <c r="F595" s="4">
        <f t="shared" si="221"/>
        <v>19</v>
      </c>
      <c r="G595" s="4">
        <f t="shared" si="221"/>
        <v>13.9</v>
      </c>
      <c r="H595" s="4">
        <f t="shared" si="221"/>
        <v>23.7</v>
      </c>
      <c r="I595" s="4">
        <f t="shared" si="221"/>
        <v>22.7</v>
      </c>
      <c r="J595" s="4">
        <f t="shared" si="221"/>
        <v>18.399999999999999</v>
      </c>
      <c r="K595" s="71">
        <f t="shared" si="221"/>
        <v>0</v>
      </c>
      <c r="L595" s="71">
        <f t="shared" si="221"/>
        <v>0</v>
      </c>
      <c r="M595" s="71">
        <f t="shared" si="221"/>
        <v>0</v>
      </c>
      <c r="N595" s="71">
        <f t="shared" si="221"/>
        <v>0</v>
      </c>
      <c r="O595" s="71">
        <f t="shared" si="221"/>
        <v>0</v>
      </c>
      <c r="P595" s="71">
        <f t="shared" si="221"/>
        <v>0</v>
      </c>
      <c r="Q595" s="4">
        <f t="shared" si="221"/>
        <v>109.7</v>
      </c>
      <c r="R595" s="4">
        <v>100.60000000000001</v>
      </c>
      <c r="S595" s="5">
        <f t="shared" si="214"/>
        <v>109.04572564612324</v>
      </c>
    </row>
    <row r="596" spans="1:19" x14ac:dyDescent="0.15">
      <c r="A596" s="69"/>
      <c r="B596" s="48"/>
      <c r="C596" s="204"/>
      <c r="D596" s="60" t="s">
        <v>37</v>
      </c>
      <c r="E596" s="4">
        <v>0.5</v>
      </c>
      <c r="F596" s="4">
        <v>1</v>
      </c>
      <c r="G596" s="4">
        <v>0.7</v>
      </c>
      <c r="H596" s="4">
        <v>1.6</v>
      </c>
      <c r="I596" s="4">
        <v>2.1</v>
      </c>
      <c r="J596" s="4">
        <v>1.1000000000000001</v>
      </c>
      <c r="K596" s="71"/>
      <c r="L596" s="71"/>
      <c r="M596" s="71"/>
      <c r="N596" s="71"/>
      <c r="O596" s="71"/>
      <c r="P596" s="71"/>
      <c r="Q596" s="4">
        <f t="shared" si="215"/>
        <v>7</v>
      </c>
      <c r="R596" s="4">
        <v>6.6</v>
      </c>
      <c r="S596" s="5">
        <f t="shared" si="214"/>
        <v>106.06060606060606</v>
      </c>
    </row>
    <row r="597" spans="1:19" ht="14.25" thickBot="1" x14ac:dyDescent="0.2">
      <c r="A597" s="69"/>
      <c r="B597" s="48"/>
      <c r="C597" s="205"/>
      <c r="D597" s="63" t="s">
        <v>38</v>
      </c>
      <c r="E597" s="7">
        <v>0.5</v>
      </c>
      <c r="F597" s="7">
        <v>1.4</v>
      </c>
      <c r="G597" s="7">
        <v>0.9</v>
      </c>
      <c r="H597" s="7">
        <v>2.2999999999999998</v>
      </c>
      <c r="I597" s="7">
        <v>3.3</v>
      </c>
      <c r="J597" s="7">
        <v>1.5</v>
      </c>
      <c r="K597" s="72"/>
      <c r="L597" s="72"/>
      <c r="M597" s="72"/>
      <c r="N597" s="72"/>
      <c r="O597" s="72"/>
      <c r="P597" s="72"/>
      <c r="Q597" s="7">
        <f t="shared" si="215"/>
        <v>9.8999999999999986</v>
      </c>
      <c r="R597" s="7">
        <v>9</v>
      </c>
      <c r="S597" s="8">
        <f t="shared" si="214"/>
        <v>109.99999999999999</v>
      </c>
    </row>
    <row r="598" spans="1:19" ht="13.5" customHeight="1" x14ac:dyDescent="0.15">
      <c r="A598" s="69"/>
      <c r="B598" s="48"/>
      <c r="C598" s="203" t="s">
        <v>51</v>
      </c>
      <c r="D598" s="55" t="s">
        <v>33</v>
      </c>
      <c r="E598" s="2">
        <v>6.6</v>
      </c>
      <c r="F598" s="2">
        <v>12.1</v>
      </c>
      <c r="G598" s="2">
        <v>8.1999999999999993</v>
      </c>
      <c r="H598" s="2">
        <v>12.3</v>
      </c>
      <c r="I598" s="2">
        <v>25.9</v>
      </c>
      <c r="J598" s="2">
        <v>8.1999999999999993</v>
      </c>
      <c r="K598" s="70"/>
      <c r="L598" s="70"/>
      <c r="M598" s="70"/>
      <c r="N598" s="70"/>
      <c r="O598" s="70"/>
      <c r="P598" s="70"/>
      <c r="Q598" s="2">
        <f t="shared" si="215"/>
        <v>73.3</v>
      </c>
      <c r="R598" s="2">
        <v>77.400000000000006</v>
      </c>
      <c r="S598" s="3">
        <f t="shared" si="214"/>
        <v>94.702842377260978</v>
      </c>
    </row>
    <row r="599" spans="1:19" x14ac:dyDescent="0.15">
      <c r="A599" s="69"/>
      <c r="B599" s="48"/>
      <c r="C599" s="204"/>
      <c r="D599" s="60" t="s">
        <v>34</v>
      </c>
      <c r="E599" s="4">
        <v>0.8</v>
      </c>
      <c r="F599" s="4">
        <v>1.6</v>
      </c>
      <c r="G599" s="4">
        <v>1.1000000000000001</v>
      </c>
      <c r="H599" s="4">
        <v>1.6</v>
      </c>
      <c r="I599" s="4">
        <v>3.5</v>
      </c>
      <c r="J599" s="4">
        <v>1.1000000000000001</v>
      </c>
      <c r="K599" s="71"/>
      <c r="L599" s="71"/>
      <c r="M599" s="71"/>
      <c r="N599" s="71"/>
      <c r="O599" s="71"/>
      <c r="P599" s="71"/>
      <c r="Q599" s="4">
        <f t="shared" si="215"/>
        <v>9.7000000000000011</v>
      </c>
      <c r="R599" s="4">
        <v>10.199999999999999</v>
      </c>
      <c r="S599" s="5">
        <f t="shared" si="214"/>
        <v>95.098039215686299</v>
      </c>
    </row>
    <row r="600" spans="1:19" x14ac:dyDescent="0.15">
      <c r="A600" s="69"/>
      <c r="B600" s="48"/>
      <c r="C600" s="204"/>
      <c r="D600" s="60" t="s">
        <v>35</v>
      </c>
      <c r="E600" s="4">
        <f t="shared" ref="E600:Q600" si="222">+E598-E599</f>
        <v>5.8</v>
      </c>
      <c r="F600" s="4">
        <f t="shared" si="222"/>
        <v>10.5</v>
      </c>
      <c r="G600" s="4">
        <f t="shared" si="222"/>
        <v>7.1</v>
      </c>
      <c r="H600" s="4">
        <f t="shared" si="222"/>
        <v>10.700000000000001</v>
      </c>
      <c r="I600" s="4">
        <f t="shared" si="222"/>
        <v>22.4</v>
      </c>
      <c r="J600" s="4">
        <f t="shared" si="222"/>
        <v>7.1</v>
      </c>
      <c r="K600" s="71">
        <f t="shared" si="222"/>
        <v>0</v>
      </c>
      <c r="L600" s="71">
        <f t="shared" si="222"/>
        <v>0</v>
      </c>
      <c r="M600" s="71">
        <f t="shared" si="222"/>
        <v>0</v>
      </c>
      <c r="N600" s="71">
        <f t="shared" si="222"/>
        <v>0</v>
      </c>
      <c r="O600" s="71">
        <f t="shared" si="222"/>
        <v>0</v>
      </c>
      <c r="P600" s="71">
        <f t="shared" si="222"/>
        <v>0</v>
      </c>
      <c r="Q600" s="4">
        <f t="shared" si="222"/>
        <v>63.599999999999994</v>
      </c>
      <c r="R600" s="4">
        <v>67.2</v>
      </c>
      <c r="S600" s="5">
        <f t="shared" si="214"/>
        <v>94.642857142857125</v>
      </c>
    </row>
    <row r="601" spans="1:19" x14ac:dyDescent="0.15">
      <c r="A601" s="69"/>
      <c r="B601" s="48"/>
      <c r="C601" s="204"/>
      <c r="D601" s="60" t="s">
        <v>36</v>
      </c>
      <c r="E601" s="4">
        <f t="shared" ref="E601:Q601" si="223">+E598-E602</f>
        <v>5.8</v>
      </c>
      <c r="F601" s="4">
        <f t="shared" si="223"/>
        <v>11</v>
      </c>
      <c r="G601" s="4">
        <f t="shared" si="223"/>
        <v>7.1999999999999993</v>
      </c>
      <c r="H601" s="4">
        <f t="shared" si="223"/>
        <v>11.100000000000001</v>
      </c>
      <c r="I601" s="4">
        <f t="shared" si="223"/>
        <v>24.4</v>
      </c>
      <c r="J601" s="4">
        <f t="shared" si="223"/>
        <v>6.9999999999999991</v>
      </c>
      <c r="K601" s="71">
        <f t="shared" si="223"/>
        <v>0</v>
      </c>
      <c r="L601" s="71">
        <f t="shared" si="223"/>
        <v>0</v>
      </c>
      <c r="M601" s="71">
        <f t="shared" si="223"/>
        <v>0</v>
      </c>
      <c r="N601" s="71">
        <f t="shared" si="223"/>
        <v>0</v>
      </c>
      <c r="O601" s="71">
        <f t="shared" si="223"/>
        <v>0</v>
      </c>
      <c r="P601" s="71">
        <f t="shared" si="223"/>
        <v>0</v>
      </c>
      <c r="Q601" s="4">
        <f t="shared" si="223"/>
        <v>66.5</v>
      </c>
      <c r="R601" s="4">
        <v>70.5</v>
      </c>
      <c r="S601" s="5">
        <f t="shared" si="214"/>
        <v>94.326241134751783</v>
      </c>
    </row>
    <row r="602" spans="1:19" x14ac:dyDescent="0.15">
      <c r="A602" s="69"/>
      <c r="B602" s="48"/>
      <c r="C602" s="204"/>
      <c r="D602" s="60" t="s">
        <v>37</v>
      </c>
      <c r="E602" s="4">
        <v>0.8</v>
      </c>
      <c r="F602" s="4">
        <v>1.1000000000000001</v>
      </c>
      <c r="G602" s="4">
        <v>1</v>
      </c>
      <c r="H602" s="4">
        <v>1.2</v>
      </c>
      <c r="I602" s="4">
        <v>1.5</v>
      </c>
      <c r="J602" s="4">
        <v>1.2</v>
      </c>
      <c r="K602" s="71"/>
      <c r="L602" s="71"/>
      <c r="M602" s="71"/>
      <c r="N602" s="71"/>
      <c r="O602" s="71"/>
      <c r="P602" s="71"/>
      <c r="Q602" s="4">
        <f t="shared" si="215"/>
        <v>6.8000000000000007</v>
      </c>
      <c r="R602" s="4">
        <v>6.8999999999999995</v>
      </c>
      <c r="S602" s="5">
        <f t="shared" si="214"/>
        <v>98.550724637681171</v>
      </c>
    </row>
    <row r="603" spans="1:19" ht="14.25" thickBot="1" x14ac:dyDescent="0.2">
      <c r="A603" s="69"/>
      <c r="B603" s="48"/>
      <c r="C603" s="205"/>
      <c r="D603" s="63" t="s">
        <v>38</v>
      </c>
      <c r="E603" s="7">
        <v>0.9</v>
      </c>
      <c r="F603" s="7">
        <v>1.2</v>
      </c>
      <c r="G603" s="7">
        <v>1.1000000000000001</v>
      </c>
      <c r="H603" s="7">
        <v>1.4</v>
      </c>
      <c r="I603" s="7">
        <v>1.7</v>
      </c>
      <c r="J603" s="7">
        <v>1.4</v>
      </c>
      <c r="K603" s="72"/>
      <c r="L603" s="72"/>
      <c r="M603" s="72"/>
      <c r="N603" s="72"/>
      <c r="O603" s="72"/>
      <c r="P603" s="72"/>
      <c r="Q603" s="7">
        <f t="shared" si="215"/>
        <v>7.6999999999999993</v>
      </c>
      <c r="R603" s="7">
        <v>8.2000000000000011</v>
      </c>
      <c r="S603" s="8">
        <f t="shared" si="214"/>
        <v>93.902439024390233</v>
      </c>
    </row>
    <row r="604" spans="1:19" ht="13.5" customHeight="1" x14ac:dyDescent="0.15">
      <c r="A604" s="69"/>
      <c r="B604" s="48"/>
      <c r="C604" s="203" t="s">
        <v>52</v>
      </c>
      <c r="D604" s="55" t="s">
        <v>33</v>
      </c>
      <c r="E604" s="2">
        <v>0.8</v>
      </c>
      <c r="F604" s="2">
        <v>3.5</v>
      </c>
      <c r="G604" s="2">
        <v>4.8</v>
      </c>
      <c r="H604" s="2">
        <v>6.1</v>
      </c>
      <c r="I604" s="2">
        <v>7.6</v>
      </c>
      <c r="J604" s="2">
        <v>4</v>
      </c>
      <c r="K604" s="70"/>
      <c r="L604" s="70"/>
      <c r="M604" s="70"/>
      <c r="N604" s="70"/>
      <c r="O604" s="70"/>
      <c r="P604" s="70"/>
      <c r="Q604" s="2">
        <f t="shared" si="215"/>
        <v>26.799999999999997</v>
      </c>
      <c r="R604" s="2">
        <v>20.700000000000003</v>
      </c>
      <c r="S604" s="3">
        <f t="shared" si="214"/>
        <v>129.46859903381639</v>
      </c>
    </row>
    <row r="605" spans="1:19" x14ac:dyDescent="0.15">
      <c r="A605" s="69"/>
      <c r="B605" s="48"/>
      <c r="C605" s="204"/>
      <c r="D605" s="60" t="s">
        <v>34</v>
      </c>
      <c r="E605" s="4">
        <v>0.2</v>
      </c>
      <c r="F605" s="4">
        <v>1.2</v>
      </c>
      <c r="G605" s="4">
        <v>2</v>
      </c>
      <c r="H605" s="4">
        <v>1.2</v>
      </c>
      <c r="I605" s="4">
        <v>1.5</v>
      </c>
      <c r="J605" s="4">
        <v>2.5</v>
      </c>
      <c r="K605" s="71"/>
      <c r="L605" s="71"/>
      <c r="M605" s="71"/>
      <c r="N605" s="71"/>
      <c r="O605" s="71"/>
      <c r="P605" s="71"/>
      <c r="Q605" s="4">
        <f t="shared" si="215"/>
        <v>8.6</v>
      </c>
      <c r="R605" s="4">
        <v>5.2</v>
      </c>
      <c r="S605" s="5">
        <f t="shared" si="214"/>
        <v>165.38461538461539</v>
      </c>
    </row>
    <row r="606" spans="1:19" x14ac:dyDescent="0.15">
      <c r="A606" s="69"/>
      <c r="B606" s="48"/>
      <c r="C606" s="204"/>
      <c r="D606" s="60" t="s">
        <v>35</v>
      </c>
      <c r="E606" s="4">
        <f t="shared" ref="E606:Q606" si="224">+E604-E605</f>
        <v>0.60000000000000009</v>
      </c>
      <c r="F606" s="4">
        <f t="shared" si="224"/>
        <v>2.2999999999999998</v>
      </c>
      <c r="G606" s="4">
        <f t="shared" si="224"/>
        <v>2.8</v>
      </c>
      <c r="H606" s="4">
        <f t="shared" si="224"/>
        <v>4.8999999999999995</v>
      </c>
      <c r="I606" s="4">
        <f t="shared" si="224"/>
        <v>6.1</v>
      </c>
      <c r="J606" s="4">
        <f t="shared" si="224"/>
        <v>1.5</v>
      </c>
      <c r="K606" s="71">
        <f t="shared" si="224"/>
        <v>0</v>
      </c>
      <c r="L606" s="71">
        <f t="shared" si="224"/>
        <v>0</v>
      </c>
      <c r="M606" s="71">
        <f t="shared" si="224"/>
        <v>0</v>
      </c>
      <c r="N606" s="71">
        <f t="shared" si="224"/>
        <v>0</v>
      </c>
      <c r="O606" s="71">
        <f t="shared" si="224"/>
        <v>0</v>
      </c>
      <c r="P606" s="71">
        <f t="shared" si="224"/>
        <v>0</v>
      </c>
      <c r="Q606" s="4">
        <f t="shared" si="224"/>
        <v>18.199999999999996</v>
      </c>
      <c r="R606" s="4">
        <v>15.5</v>
      </c>
      <c r="S606" s="5">
        <f t="shared" si="214"/>
        <v>117.41935483870964</v>
      </c>
    </row>
    <row r="607" spans="1:19" x14ac:dyDescent="0.15">
      <c r="A607" s="69"/>
      <c r="B607" s="48"/>
      <c r="C607" s="204"/>
      <c r="D607" s="60" t="s">
        <v>36</v>
      </c>
      <c r="E607" s="4">
        <f t="shared" ref="E607:Q607" si="225">+E604-E608</f>
        <v>0</v>
      </c>
      <c r="F607" s="4">
        <f t="shared" si="225"/>
        <v>0.10000000000000009</v>
      </c>
      <c r="G607" s="4">
        <f t="shared" si="225"/>
        <v>9.9999999999999645E-2</v>
      </c>
      <c r="H607" s="4">
        <f t="shared" si="225"/>
        <v>0.39999999999999947</v>
      </c>
      <c r="I607" s="4">
        <f t="shared" si="225"/>
        <v>0.5</v>
      </c>
      <c r="J607" s="4">
        <f t="shared" si="225"/>
        <v>0.29999999999999982</v>
      </c>
      <c r="K607" s="71">
        <f t="shared" si="225"/>
        <v>0</v>
      </c>
      <c r="L607" s="71">
        <f t="shared" si="225"/>
        <v>0</v>
      </c>
      <c r="M607" s="71">
        <f t="shared" si="225"/>
        <v>0</v>
      </c>
      <c r="N607" s="71">
        <f t="shared" si="225"/>
        <v>0</v>
      </c>
      <c r="O607" s="71">
        <f t="shared" si="225"/>
        <v>0</v>
      </c>
      <c r="P607" s="71">
        <f t="shared" si="225"/>
        <v>0</v>
      </c>
      <c r="Q607" s="4">
        <f t="shared" si="225"/>
        <v>1.399999999999995</v>
      </c>
      <c r="R607" s="4">
        <v>0.60000000000000009</v>
      </c>
      <c r="S607" s="5">
        <f t="shared" si="214"/>
        <v>233.33333333333246</v>
      </c>
    </row>
    <row r="608" spans="1:19" x14ac:dyDescent="0.15">
      <c r="A608" s="69"/>
      <c r="B608" s="48"/>
      <c r="C608" s="204"/>
      <c r="D608" s="60" t="s">
        <v>37</v>
      </c>
      <c r="E608" s="4">
        <v>0.8</v>
      </c>
      <c r="F608" s="4">
        <v>3.4</v>
      </c>
      <c r="G608" s="4">
        <v>4.7</v>
      </c>
      <c r="H608" s="4">
        <v>5.7</v>
      </c>
      <c r="I608" s="4">
        <v>7.1</v>
      </c>
      <c r="J608" s="4">
        <v>3.7</v>
      </c>
      <c r="K608" s="71"/>
      <c r="L608" s="71"/>
      <c r="M608" s="71"/>
      <c r="N608" s="71"/>
      <c r="O608" s="71"/>
      <c r="P608" s="71"/>
      <c r="Q608" s="4">
        <f t="shared" si="215"/>
        <v>25.400000000000002</v>
      </c>
      <c r="R608" s="4">
        <v>20.099999999999998</v>
      </c>
      <c r="S608" s="5">
        <f t="shared" si="214"/>
        <v>126.36815920398013</v>
      </c>
    </row>
    <row r="609" spans="1:19" ht="14.25" thickBot="1" x14ac:dyDescent="0.2">
      <c r="A609" s="69"/>
      <c r="B609" s="48"/>
      <c r="C609" s="205"/>
      <c r="D609" s="63" t="s">
        <v>38</v>
      </c>
      <c r="E609" s="7">
        <v>0.8</v>
      </c>
      <c r="F609" s="7">
        <v>3.7</v>
      </c>
      <c r="G609" s="7">
        <v>5.0999999999999996</v>
      </c>
      <c r="H609" s="7">
        <v>6</v>
      </c>
      <c r="I609" s="7">
        <v>7.6</v>
      </c>
      <c r="J609" s="7">
        <v>4</v>
      </c>
      <c r="K609" s="72"/>
      <c r="L609" s="72"/>
      <c r="M609" s="72"/>
      <c r="N609" s="72"/>
      <c r="O609" s="72"/>
      <c r="P609" s="72"/>
      <c r="Q609" s="7">
        <f t="shared" si="215"/>
        <v>27.2</v>
      </c>
      <c r="R609" s="7">
        <v>21.8</v>
      </c>
      <c r="S609" s="8">
        <f t="shared" si="214"/>
        <v>124.77064220183485</v>
      </c>
    </row>
    <row r="610" spans="1:19" ht="13.5" customHeight="1" x14ac:dyDescent="0.15">
      <c r="A610" s="69"/>
      <c r="B610" s="48"/>
      <c r="C610" s="203" t="s">
        <v>53</v>
      </c>
      <c r="D610" s="55" t="s">
        <v>33</v>
      </c>
      <c r="E610" s="2">
        <v>1.8</v>
      </c>
      <c r="F610" s="2">
        <v>2.8</v>
      </c>
      <c r="G610" s="2">
        <v>2.7</v>
      </c>
      <c r="H610" s="2">
        <v>4.5</v>
      </c>
      <c r="I610" s="2">
        <v>7.8</v>
      </c>
      <c r="J610" s="2">
        <v>9.6999999999999993</v>
      </c>
      <c r="K610" s="70"/>
      <c r="L610" s="70"/>
      <c r="M610" s="70"/>
      <c r="N610" s="70"/>
      <c r="O610" s="70"/>
      <c r="P610" s="70"/>
      <c r="Q610" s="2">
        <f t="shared" si="215"/>
        <v>29.3</v>
      </c>
      <c r="R610" s="2">
        <v>26.9</v>
      </c>
      <c r="S610" s="3">
        <f t="shared" si="214"/>
        <v>108.92193308550186</v>
      </c>
    </row>
    <row r="611" spans="1:19" x14ac:dyDescent="0.15">
      <c r="A611" s="69"/>
      <c r="B611" s="48"/>
      <c r="C611" s="204"/>
      <c r="D611" s="60" t="s">
        <v>34</v>
      </c>
      <c r="E611" s="4">
        <v>0</v>
      </c>
      <c r="F611" s="4">
        <v>0.1</v>
      </c>
      <c r="G611" s="4">
        <v>0</v>
      </c>
      <c r="H611" s="4">
        <v>0.1</v>
      </c>
      <c r="I611" s="4">
        <v>0.4</v>
      </c>
      <c r="J611" s="4">
        <v>0.2</v>
      </c>
      <c r="K611" s="71"/>
      <c r="L611" s="71"/>
      <c r="M611" s="71"/>
      <c r="N611" s="71"/>
      <c r="O611" s="71"/>
      <c r="P611" s="71"/>
      <c r="Q611" s="4">
        <f t="shared" si="215"/>
        <v>0.8</v>
      </c>
      <c r="R611" s="4">
        <v>0.7</v>
      </c>
      <c r="S611" s="5">
        <f t="shared" si="214"/>
        <v>114.28571428571431</v>
      </c>
    </row>
    <row r="612" spans="1:19" x14ac:dyDescent="0.15">
      <c r="A612" s="69"/>
      <c r="B612" s="48"/>
      <c r="C612" s="204"/>
      <c r="D612" s="60" t="s">
        <v>35</v>
      </c>
      <c r="E612" s="4">
        <f t="shared" ref="E612:Q612" si="226">+E610-E611</f>
        <v>1.8</v>
      </c>
      <c r="F612" s="4">
        <f t="shared" si="226"/>
        <v>2.6999999999999997</v>
      </c>
      <c r="G612" s="4">
        <f t="shared" si="226"/>
        <v>2.7</v>
      </c>
      <c r="H612" s="4">
        <f t="shared" si="226"/>
        <v>4.4000000000000004</v>
      </c>
      <c r="I612" s="4">
        <f t="shared" si="226"/>
        <v>7.3999999999999995</v>
      </c>
      <c r="J612" s="4">
        <f t="shared" si="226"/>
        <v>9.5</v>
      </c>
      <c r="K612" s="71">
        <f t="shared" si="226"/>
        <v>0</v>
      </c>
      <c r="L612" s="71">
        <f t="shared" si="226"/>
        <v>0</v>
      </c>
      <c r="M612" s="71">
        <f t="shared" si="226"/>
        <v>0</v>
      </c>
      <c r="N612" s="71">
        <f t="shared" si="226"/>
        <v>0</v>
      </c>
      <c r="O612" s="71">
        <f t="shared" si="226"/>
        <v>0</v>
      </c>
      <c r="P612" s="71">
        <f t="shared" si="226"/>
        <v>0</v>
      </c>
      <c r="Q612" s="4">
        <f t="shared" si="226"/>
        <v>28.5</v>
      </c>
      <c r="R612" s="4">
        <v>26.200000000000003</v>
      </c>
      <c r="S612" s="5">
        <f t="shared" si="214"/>
        <v>108.77862595419847</v>
      </c>
    </row>
    <row r="613" spans="1:19" x14ac:dyDescent="0.15">
      <c r="A613" s="69"/>
      <c r="B613" s="74"/>
      <c r="C613" s="204"/>
      <c r="D613" s="60" t="s">
        <v>36</v>
      </c>
      <c r="E613" s="4">
        <f t="shared" ref="E613:Q613" si="227">+E610-E614</f>
        <v>1.4</v>
      </c>
      <c r="F613" s="4">
        <f t="shared" si="227"/>
        <v>1.9999999999999998</v>
      </c>
      <c r="G613" s="4">
        <f t="shared" si="227"/>
        <v>1.8000000000000003</v>
      </c>
      <c r="H613" s="4">
        <f t="shared" si="227"/>
        <v>3.5</v>
      </c>
      <c r="I613" s="4">
        <f t="shared" si="227"/>
        <v>6.8</v>
      </c>
      <c r="J613" s="4">
        <f t="shared" si="227"/>
        <v>8.7999999999999989</v>
      </c>
      <c r="K613" s="71">
        <f t="shared" si="227"/>
        <v>0</v>
      </c>
      <c r="L613" s="71">
        <f t="shared" si="227"/>
        <v>0</v>
      </c>
      <c r="M613" s="71">
        <f t="shared" si="227"/>
        <v>0</v>
      </c>
      <c r="N613" s="71">
        <f t="shared" si="227"/>
        <v>0</v>
      </c>
      <c r="O613" s="71">
        <f t="shared" si="227"/>
        <v>0</v>
      </c>
      <c r="P613" s="71">
        <f t="shared" si="227"/>
        <v>0</v>
      </c>
      <c r="Q613" s="4">
        <f t="shared" si="227"/>
        <v>24.3</v>
      </c>
      <c r="R613" s="4">
        <v>22.299999999999997</v>
      </c>
      <c r="S613" s="5">
        <f t="shared" si="214"/>
        <v>108.96860986547088</v>
      </c>
    </row>
    <row r="614" spans="1:19" x14ac:dyDescent="0.15">
      <c r="A614" s="69"/>
      <c r="B614" s="74"/>
      <c r="C614" s="204"/>
      <c r="D614" s="60" t="s">
        <v>37</v>
      </c>
      <c r="E614" s="4">
        <v>0.4</v>
      </c>
      <c r="F614" s="4">
        <v>0.8</v>
      </c>
      <c r="G614" s="4">
        <v>0.9</v>
      </c>
      <c r="H614" s="4">
        <v>1</v>
      </c>
      <c r="I614" s="4">
        <v>1</v>
      </c>
      <c r="J614" s="4">
        <v>0.9</v>
      </c>
      <c r="K614" s="71"/>
      <c r="L614" s="71"/>
      <c r="M614" s="71"/>
      <c r="N614" s="71"/>
      <c r="O614" s="71"/>
      <c r="P614" s="71"/>
      <c r="Q614" s="4">
        <f t="shared" si="215"/>
        <v>5</v>
      </c>
      <c r="R614" s="4">
        <v>4.6000000000000005</v>
      </c>
      <c r="S614" s="5">
        <f t="shared" si="214"/>
        <v>108.69565217391303</v>
      </c>
    </row>
    <row r="615" spans="1:19" ht="14.25" thickBot="1" x14ac:dyDescent="0.2">
      <c r="A615" s="69"/>
      <c r="B615" s="74"/>
      <c r="C615" s="205"/>
      <c r="D615" s="63" t="s">
        <v>38</v>
      </c>
      <c r="E615" s="7">
        <v>0.5</v>
      </c>
      <c r="F615" s="7">
        <v>0.9</v>
      </c>
      <c r="G615" s="7">
        <v>0.9</v>
      </c>
      <c r="H615" s="7">
        <v>1</v>
      </c>
      <c r="I615" s="7">
        <v>1.1000000000000001</v>
      </c>
      <c r="J615" s="7">
        <v>0.9</v>
      </c>
      <c r="K615" s="72"/>
      <c r="L615" s="72"/>
      <c r="M615" s="72"/>
      <c r="N615" s="72"/>
      <c r="O615" s="72"/>
      <c r="P615" s="72"/>
      <c r="Q615" s="7">
        <f t="shared" si="215"/>
        <v>5.3000000000000007</v>
      </c>
      <c r="R615" s="7">
        <v>5.2000000000000011</v>
      </c>
      <c r="S615" s="8">
        <f t="shared" si="214"/>
        <v>101.92307692307692</v>
      </c>
    </row>
    <row r="616" spans="1:19" ht="13.5" customHeight="1" x14ac:dyDescent="0.15">
      <c r="A616" s="69"/>
      <c r="B616" s="74"/>
      <c r="C616" s="203" t="s">
        <v>306</v>
      </c>
      <c r="D616" s="55" t="s">
        <v>33</v>
      </c>
      <c r="E616" s="2">
        <v>16.100000000000001</v>
      </c>
      <c r="F616" s="2">
        <v>20.100000000000001</v>
      </c>
      <c r="G616" s="2">
        <v>25</v>
      </c>
      <c r="H616" s="2">
        <v>38.4</v>
      </c>
      <c r="I616" s="2">
        <v>45.3</v>
      </c>
      <c r="J616" s="2">
        <v>23.6</v>
      </c>
      <c r="K616" s="70"/>
      <c r="L616" s="70"/>
      <c r="M616" s="70"/>
      <c r="N616" s="70"/>
      <c r="O616" s="70"/>
      <c r="P616" s="70"/>
      <c r="Q616" s="2">
        <f t="shared" si="215"/>
        <v>168.49999999999997</v>
      </c>
      <c r="R616" s="2">
        <v>172.9</v>
      </c>
      <c r="S616" s="3">
        <f t="shared" si="214"/>
        <v>97.455176402544808</v>
      </c>
    </row>
    <row r="617" spans="1:19" x14ac:dyDescent="0.15">
      <c r="A617" s="69"/>
      <c r="B617" s="74"/>
      <c r="C617" s="204"/>
      <c r="D617" s="60" t="s">
        <v>34</v>
      </c>
      <c r="E617" s="4">
        <v>1</v>
      </c>
      <c r="F617" s="4">
        <v>1.7</v>
      </c>
      <c r="G617" s="4">
        <v>2.6</v>
      </c>
      <c r="H617" s="4">
        <v>4.2</v>
      </c>
      <c r="I617" s="4">
        <v>3.9</v>
      </c>
      <c r="J617" s="4">
        <v>2.4</v>
      </c>
      <c r="K617" s="71"/>
      <c r="L617" s="71"/>
      <c r="M617" s="71"/>
      <c r="N617" s="71"/>
      <c r="O617" s="71"/>
      <c r="P617" s="71"/>
      <c r="Q617" s="4">
        <f t="shared" si="215"/>
        <v>15.8</v>
      </c>
      <c r="R617" s="4">
        <v>14.200000000000001</v>
      </c>
      <c r="S617" s="5">
        <f t="shared" si="214"/>
        <v>111.26760563380283</v>
      </c>
    </row>
    <row r="618" spans="1:19" x14ac:dyDescent="0.15">
      <c r="A618" s="69"/>
      <c r="B618" s="74"/>
      <c r="C618" s="204"/>
      <c r="D618" s="60" t="s">
        <v>35</v>
      </c>
      <c r="E618" s="4">
        <f t="shared" ref="E618:Q618" si="228">+E616-E617</f>
        <v>15.100000000000001</v>
      </c>
      <c r="F618" s="4">
        <f t="shared" si="228"/>
        <v>18.400000000000002</v>
      </c>
      <c r="G618" s="4">
        <f t="shared" si="228"/>
        <v>22.4</v>
      </c>
      <c r="H618" s="4">
        <f t="shared" si="228"/>
        <v>34.199999999999996</v>
      </c>
      <c r="I618" s="4">
        <f t="shared" si="228"/>
        <v>41.4</v>
      </c>
      <c r="J618" s="4">
        <f t="shared" si="228"/>
        <v>21.200000000000003</v>
      </c>
      <c r="K618" s="71">
        <f t="shared" si="228"/>
        <v>0</v>
      </c>
      <c r="L618" s="71">
        <f t="shared" si="228"/>
        <v>0</v>
      </c>
      <c r="M618" s="71">
        <f t="shared" si="228"/>
        <v>0</v>
      </c>
      <c r="N618" s="71">
        <f t="shared" si="228"/>
        <v>0</v>
      </c>
      <c r="O618" s="71">
        <f t="shared" si="228"/>
        <v>0</v>
      </c>
      <c r="P618" s="71">
        <f t="shared" si="228"/>
        <v>0</v>
      </c>
      <c r="Q618" s="4">
        <f t="shared" si="228"/>
        <v>152.69999999999996</v>
      </c>
      <c r="R618" s="4">
        <v>158.70000000000002</v>
      </c>
      <c r="S618" s="5">
        <f t="shared" si="214"/>
        <v>96.219281663516028</v>
      </c>
    </row>
    <row r="619" spans="1:19" x14ac:dyDescent="0.15">
      <c r="A619" s="69"/>
      <c r="B619" s="74"/>
      <c r="C619" s="204"/>
      <c r="D619" s="60" t="s">
        <v>36</v>
      </c>
      <c r="E619" s="4">
        <f t="shared" ref="E619:Q619" si="229">+E616-E620</f>
        <v>15.000000000000002</v>
      </c>
      <c r="F619" s="4">
        <f t="shared" si="229"/>
        <v>18.8</v>
      </c>
      <c r="G619" s="4">
        <f t="shared" si="229"/>
        <v>23.2</v>
      </c>
      <c r="H619" s="4">
        <f t="shared" si="229"/>
        <v>35.1</v>
      </c>
      <c r="I619" s="4">
        <f t="shared" si="229"/>
        <v>40.9</v>
      </c>
      <c r="J619" s="4">
        <f t="shared" si="229"/>
        <v>21.3</v>
      </c>
      <c r="K619" s="71">
        <f t="shared" si="229"/>
        <v>0</v>
      </c>
      <c r="L619" s="71">
        <f t="shared" si="229"/>
        <v>0</v>
      </c>
      <c r="M619" s="71">
        <f t="shared" si="229"/>
        <v>0</v>
      </c>
      <c r="N619" s="71">
        <f t="shared" si="229"/>
        <v>0</v>
      </c>
      <c r="O619" s="71">
        <f t="shared" si="229"/>
        <v>0</v>
      </c>
      <c r="P619" s="71">
        <f t="shared" si="229"/>
        <v>0</v>
      </c>
      <c r="Q619" s="4">
        <f t="shared" si="229"/>
        <v>154.29999999999998</v>
      </c>
      <c r="R619" s="4">
        <v>157.5</v>
      </c>
      <c r="S619" s="5">
        <f t="shared" si="214"/>
        <v>97.968253968253961</v>
      </c>
    </row>
    <row r="620" spans="1:19" x14ac:dyDescent="0.15">
      <c r="A620" s="69"/>
      <c r="B620" s="48"/>
      <c r="C620" s="204"/>
      <c r="D620" s="60" t="s">
        <v>37</v>
      </c>
      <c r="E620" s="4">
        <v>1.1000000000000001</v>
      </c>
      <c r="F620" s="4">
        <v>1.3</v>
      </c>
      <c r="G620" s="4">
        <v>1.8</v>
      </c>
      <c r="H620" s="4">
        <v>3.3</v>
      </c>
      <c r="I620" s="4">
        <v>4.4000000000000004</v>
      </c>
      <c r="J620" s="4">
        <v>2.2999999999999998</v>
      </c>
      <c r="K620" s="71"/>
      <c r="L620" s="71"/>
      <c r="M620" s="71"/>
      <c r="N620" s="71"/>
      <c r="O620" s="71"/>
      <c r="P620" s="71"/>
      <c r="Q620" s="4">
        <f t="shared" si="215"/>
        <v>14.2</v>
      </c>
      <c r="R620" s="4">
        <v>15.399999999999999</v>
      </c>
      <c r="S620" s="5">
        <f t="shared" si="214"/>
        <v>92.20779220779221</v>
      </c>
    </row>
    <row r="621" spans="1:19" ht="14.25" thickBot="1" x14ac:dyDescent="0.2">
      <c r="A621" s="77"/>
      <c r="B621" s="76"/>
      <c r="C621" s="205"/>
      <c r="D621" s="63" t="s">
        <v>38</v>
      </c>
      <c r="E621" s="7">
        <v>1.2</v>
      </c>
      <c r="F621" s="7">
        <v>1.5</v>
      </c>
      <c r="G621" s="7">
        <v>1.9</v>
      </c>
      <c r="H621" s="7">
        <v>3.7</v>
      </c>
      <c r="I621" s="7">
        <v>4.8</v>
      </c>
      <c r="J621" s="7">
        <v>2.8</v>
      </c>
      <c r="K621" s="72"/>
      <c r="L621" s="72"/>
      <c r="M621" s="72"/>
      <c r="N621" s="72"/>
      <c r="O621" s="72"/>
      <c r="P621" s="72"/>
      <c r="Q621" s="7">
        <f t="shared" si="215"/>
        <v>15.900000000000002</v>
      </c>
      <c r="R621" s="7">
        <v>17.7</v>
      </c>
      <c r="S621" s="8">
        <f t="shared" si="214"/>
        <v>89.830508474576291</v>
      </c>
    </row>
    <row r="622" spans="1:19" x14ac:dyDescent="0.15">
      <c r="A622" s="206" t="s">
        <v>4</v>
      </c>
      <c r="B622" s="211"/>
      <c r="C622" s="207"/>
      <c r="D622" s="55" t="s">
        <v>33</v>
      </c>
      <c r="E622" s="56">
        <f t="shared" ref="E622:R627" si="230">+E631+E781+E838</f>
        <v>742</v>
      </c>
      <c r="F622" s="56">
        <f t="shared" si="230"/>
        <v>1904.4999999999998</v>
      </c>
      <c r="G622" s="56">
        <f t="shared" si="230"/>
        <v>2302.3000000000002</v>
      </c>
      <c r="H622" s="56">
        <f t="shared" si="230"/>
        <v>4128.4000000000005</v>
      </c>
      <c r="I622" s="56">
        <f t="shared" si="230"/>
        <v>3676.7999999999997</v>
      </c>
      <c r="J622" s="56">
        <f t="shared" si="230"/>
        <v>2642.6000000000004</v>
      </c>
      <c r="K622" s="66">
        <f t="shared" si="230"/>
        <v>0</v>
      </c>
      <c r="L622" s="66">
        <f t="shared" si="230"/>
        <v>0</v>
      </c>
      <c r="M622" s="66">
        <f t="shared" si="230"/>
        <v>0</v>
      </c>
      <c r="N622" s="66">
        <f t="shared" si="230"/>
        <v>0</v>
      </c>
      <c r="O622" s="66">
        <f t="shared" si="230"/>
        <v>0</v>
      </c>
      <c r="P622" s="66">
        <f t="shared" si="230"/>
        <v>0</v>
      </c>
      <c r="Q622" s="56">
        <f t="shared" si="230"/>
        <v>15396.599999999999</v>
      </c>
      <c r="R622" s="56">
        <f t="shared" si="230"/>
        <v>15055.300000000005</v>
      </c>
      <c r="S622" s="3">
        <f t="shared" si="214"/>
        <v>102.26697574940383</v>
      </c>
    </row>
    <row r="623" spans="1:19" x14ac:dyDescent="0.15">
      <c r="A623" s="208"/>
      <c r="B623" s="212"/>
      <c r="C623" s="209"/>
      <c r="D623" s="60" t="s">
        <v>34</v>
      </c>
      <c r="E623" s="61">
        <f t="shared" si="230"/>
        <v>201.49999999999994</v>
      </c>
      <c r="F623" s="61">
        <f t="shared" si="230"/>
        <v>605.29999999999995</v>
      </c>
      <c r="G623" s="61">
        <f t="shared" si="230"/>
        <v>878.50000000000011</v>
      </c>
      <c r="H623" s="61">
        <f t="shared" si="230"/>
        <v>1787.2</v>
      </c>
      <c r="I623" s="61">
        <f t="shared" si="230"/>
        <v>1500.6</v>
      </c>
      <c r="J623" s="61">
        <f t="shared" si="230"/>
        <v>1037.3000000000002</v>
      </c>
      <c r="K623" s="67">
        <f t="shared" si="230"/>
        <v>0</v>
      </c>
      <c r="L623" s="67">
        <f t="shared" si="230"/>
        <v>0</v>
      </c>
      <c r="M623" s="67">
        <f t="shared" si="230"/>
        <v>0</v>
      </c>
      <c r="N623" s="67">
        <f t="shared" si="230"/>
        <v>0</v>
      </c>
      <c r="O623" s="67">
        <f t="shared" si="230"/>
        <v>0</v>
      </c>
      <c r="P623" s="67">
        <f t="shared" si="230"/>
        <v>0</v>
      </c>
      <c r="Q623" s="61">
        <f t="shared" si="230"/>
        <v>6010.4000000000005</v>
      </c>
      <c r="R623" s="61">
        <f t="shared" si="230"/>
        <v>5838.2000000000007</v>
      </c>
      <c r="S623" s="5">
        <f t="shared" si="214"/>
        <v>102.94953924154704</v>
      </c>
    </row>
    <row r="624" spans="1:19" x14ac:dyDescent="0.15">
      <c r="A624" s="208"/>
      <c r="B624" s="212"/>
      <c r="C624" s="209"/>
      <c r="D624" s="60" t="s">
        <v>35</v>
      </c>
      <c r="E624" s="61">
        <f t="shared" si="230"/>
        <v>540.5</v>
      </c>
      <c r="F624" s="61">
        <f t="shared" si="230"/>
        <v>1299.2000000000003</v>
      </c>
      <c r="G624" s="61">
        <f t="shared" si="230"/>
        <v>1423.8000000000002</v>
      </c>
      <c r="H624" s="61">
        <f t="shared" si="230"/>
        <v>2341.2000000000003</v>
      </c>
      <c r="I624" s="61">
        <f t="shared" si="230"/>
        <v>2176.2000000000003</v>
      </c>
      <c r="J624" s="61">
        <f t="shared" si="230"/>
        <v>1605.3000000000002</v>
      </c>
      <c r="K624" s="67">
        <f t="shared" si="230"/>
        <v>0</v>
      </c>
      <c r="L624" s="67">
        <f t="shared" si="230"/>
        <v>0</v>
      </c>
      <c r="M624" s="67">
        <f t="shared" si="230"/>
        <v>0</v>
      </c>
      <c r="N624" s="67">
        <f t="shared" si="230"/>
        <v>0</v>
      </c>
      <c r="O624" s="67">
        <f t="shared" si="230"/>
        <v>0</v>
      </c>
      <c r="P624" s="67">
        <f t="shared" si="230"/>
        <v>0</v>
      </c>
      <c r="Q624" s="61">
        <f t="shared" si="230"/>
        <v>9386.1999999999989</v>
      </c>
      <c r="R624" s="61">
        <f t="shared" si="230"/>
        <v>9217.0999999999985</v>
      </c>
      <c r="S624" s="5">
        <f t="shared" si="214"/>
        <v>101.83463345303838</v>
      </c>
    </row>
    <row r="625" spans="1:19" x14ac:dyDescent="0.15">
      <c r="A625" s="208"/>
      <c r="B625" s="212"/>
      <c r="C625" s="209"/>
      <c r="D625" s="60" t="s">
        <v>36</v>
      </c>
      <c r="E625" s="61">
        <f t="shared" si="230"/>
        <v>608.1</v>
      </c>
      <c r="F625" s="61">
        <f t="shared" si="230"/>
        <v>1618.6000000000001</v>
      </c>
      <c r="G625" s="61">
        <f t="shared" si="230"/>
        <v>1927.9</v>
      </c>
      <c r="H625" s="61">
        <f t="shared" si="230"/>
        <v>3569.8999999999996</v>
      </c>
      <c r="I625" s="61">
        <f t="shared" si="230"/>
        <v>3121.8000000000006</v>
      </c>
      <c r="J625" s="61">
        <f t="shared" si="230"/>
        <v>2253.7999999999997</v>
      </c>
      <c r="K625" s="67">
        <f t="shared" si="230"/>
        <v>0</v>
      </c>
      <c r="L625" s="67">
        <f t="shared" si="230"/>
        <v>0</v>
      </c>
      <c r="M625" s="67">
        <f t="shared" si="230"/>
        <v>0</v>
      </c>
      <c r="N625" s="67">
        <f t="shared" si="230"/>
        <v>0</v>
      </c>
      <c r="O625" s="67">
        <f t="shared" si="230"/>
        <v>0</v>
      </c>
      <c r="P625" s="67">
        <f t="shared" si="230"/>
        <v>0</v>
      </c>
      <c r="Q625" s="61">
        <f t="shared" si="230"/>
        <v>13100.099999999997</v>
      </c>
      <c r="R625" s="61">
        <f t="shared" si="230"/>
        <v>12883.3</v>
      </c>
      <c r="S625" s="5">
        <f t="shared" si="214"/>
        <v>101.68279866183352</v>
      </c>
    </row>
    <row r="626" spans="1:19" x14ac:dyDescent="0.15">
      <c r="A626" s="208"/>
      <c r="B626" s="212"/>
      <c r="C626" s="209"/>
      <c r="D626" s="60" t="s">
        <v>37</v>
      </c>
      <c r="E626" s="61">
        <f t="shared" si="230"/>
        <v>133.90000000000003</v>
      </c>
      <c r="F626" s="61">
        <f t="shared" si="230"/>
        <v>285.89999999999998</v>
      </c>
      <c r="G626" s="61">
        <f t="shared" si="230"/>
        <v>374.39999999999992</v>
      </c>
      <c r="H626" s="61">
        <f t="shared" si="230"/>
        <v>558.5</v>
      </c>
      <c r="I626" s="61">
        <f t="shared" si="230"/>
        <v>555</v>
      </c>
      <c r="J626" s="61">
        <f t="shared" si="230"/>
        <v>388.79999999999995</v>
      </c>
      <c r="K626" s="67">
        <f t="shared" si="230"/>
        <v>0</v>
      </c>
      <c r="L626" s="67">
        <f t="shared" si="230"/>
        <v>0</v>
      </c>
      <c r="M626" s="67">
        <f t="shared" si="230"/>
        <v>0</v>
      </c>
      <c r="N626" s="67">
        <f t="shared" si="230"/>
        <v>0</v>
      </c>
      <c r="O626" s="67">
        <f t="shared" si="230"/>
        <v>0</v>
      </c>
      <c r="P626" s="67">
        <f t="shared" si="230"/>
        <v>0</v>
      </c>
      <c r="Q626" s="61">
        <f t="shared" si="230"/>
        <v>2296.5</v>
      </c>
      <c r="R626" s="61">
        <f t="shared" si="230"/>
        <v>2172.0000000000005</v>
      </c>
      <c r="S626" s="5">
        <f t="shared" si="214"/>
        <v>105.73204419889501</v>
      </c>
    </row>
    <row r="627" spans="1:19" ht="14.25" thickBot="1" x14ac:dyDescent="0.2">
      <c r="A627" s="214"/>
      <c r="B627" s="213"/>
      <c r="C627" s="210"/>
      <c r="D627" s="63" t="s">
        <v>38</v>
      </c>
      <c r="E627" s="64">
        <f t="shared" si="230"/>
        <v>167.7</v>
      </c>
      <c r="F627" s="64">
        <f t="shared" si="230"/>
        <v>345.79999999999995</v>
      </c>
      <c r="G627" s="64">
        <f t="shared" si="230"/>
        <v>457.30000000000007</v>
      </c>
      <c r="H627" s="64">
        <f t="shared" si="230"/>
        <v>678.19999999999982</v>
      </c>
      <c r="I627" s="64">
        <f t="shared" si="230"/>
        <v>690.8</v>
      </c>
      <c r="J627" s="64">
        <f t="shared" si="230"/>
        <v>468.4</v>
      </c>
      <c r="K627" s="68">
        <f t="shared" si="230"/>
        <v>0</v>
      </c>
      <c r="L627" s="68">
        <f t="shared" si="230"/>
        <v>0</v>
      </c>
      <c r="M627" s="68">
        <f t="shared" si="230"/>
        <v>0</v>
      </c>
      <c r="N627" s="68">
        <f t="shared" si="230"/>
        <v>0</v>
      </c>
      <c r="O627" s="68">
        <f t="shared" si="230"/>
        <v>0</v>
      </c>
      <c r="P627" s="68">
        <f t="shared" si="230"/>
        <v>0</v>
      </c>
      <c r="Q627" s="64">
        <f t="shared" si="230"/>
        <v>2808.1999999999994</v>
      </c>
      <c r="R627" s="64">
        <f t="shared" si="230"/>
        <v>2646.4999999999995</v>
      </c>
      <c r="S627" s="8">
        <f t="shared" si="214"/>
        <v>106.10995654638199</v>
      </c>
    </row>
    <row r="628" spans="1:19" ht="18.75" customHeight="1" x14ac:dyDescent="0.2">
      <c r="A628" s="44" t="str">
        <f>$A$1</f>
        <v>１　平成29年度上期　市町村別・月別観光入込客数</v>
      </c>
      <c r="K628" s="75"/>
      <c r="L628" s="75"/>
      <c r="M628" s="75"/>
      <c r="N628" s="75"/>
      <c r="O628" s="75"/>
      <c r="P628" s="75"/>
      <c r="Q628" s="187"/>
    </row>
    <row r="629" spans="1:19" ht="13.5" customHeight="1" thickBot="1" x14ac:dyDescent="0.2">
      <c r="K629" s="75"/>
      <c r="L629" s="75"/>
      <c r="M629" s="75"/>
      <c r="N629" s="75"/>
      <c r="O629" s="75"/>
      <c r="P629" s="75"/>
      <c r="Q629" s="187"/>
      <c r="S629" s="49" t="s">
        <v>232</v>
      </c>
    </row>
    <row r="630" spans="1:19" ht="13.5" customHeight="1" thickBot="1" x14ac:dyDescent="0.2">
      <c r="A630" s="50" t="s">
        <v>20</v>
      </c>
      <c r="B630" s="50" t="s">
        <v>266</v>
      </c>
      <c r="C630" s="50" t="s">
        <v>21</v>
      </c>
      <c r="D630" s="51" t="s">
        <v>22</v>
      </c>
      <c r="E630" s="52" t="s">
        <v>23</v>
      </c>
      <c r="F630" s="52" t="s">
        <v>24</v>
      </c>
      <c r="G630" s="52" t="s">
        <v>25</v>
      </c>
      <c r="H630" s="52" t="s">
        <v>26</v>
      </c>
      <c r="I630" s="52" t="s">
        <v>27</v>
      </c>
      <c r="J630" s="52" t="s">
        <v>28</v>
      </c>
      <c r="K630" s="73" t="s">
        <v>29</v>
      </c>
      <c r="L630" s="73" t="s">
        <v>30</v>
      </c>
      <c r="M630" s="73" t="s">
        <v>31</v>
      </c>
      <c r="N630" s="73" t="s">
        <v>11</v>
      </c>
      <c r="O630" s="73" t="s">
        <v>12</v>
      </c>
      <c r="P630" s="73" t="s">
        <v>13</v>
      </c>
      <c r="Q630" s="188" t="s">
        <v>302</v>
      </c>
      <c r="R630" s="53" t="str">
        <f>$R$3</f>
        <v>28年度上期</v>
      </c>
      <c r="S630" s="54" t="s">
        <v>32</v>
      </c>
    </row>
    <row r="631" spans="1:19" x14ac:dyDescent="0.15">
      <c r="A631" s="78"/>
      <c r="B631" s="206" t="s">
        <v>254</v>
      </c>
      <c r="C631" s="207"/>
      <c r="D631" s="55" t="s">
        <v>33</v>
      </c>
      <c r="E631" s="2">
        <f t="shared" ref="E631:R636" si="231">+E637+E643+E649+E655+E661+E667+E673+E679+E688+E694+E700+E706+E712+E718+E724+E730+E736+E745+E751+E757+E763+E769+E775</f>
        <v>617.1</v>
      </c>
      <c r="F631" s="2">
        <f t="shared" si="231"/>
        <v>1531.4999999999998</v>
      </c>
      <c r="G631" s="2">
        <f t="shared" si="231"/>
        <v>1858.7</v>
      </c>
      <c r="H631" s="2">
        <f t="shared" si="231"/>
        <v>3454.1000000000004</v>
      </c>
      <c r="I631" s="2">
        <f t="shared" si="231"/>
        <v>3058.1</v>
      </c>
      <c r="J631" s="2">
        <f t="shared" si="231"/>
        <v>2262.2000000000003</v>
      </c>
      <c r="K631" s="70">
        <f t="shared" si="231"/>
        <v>0</v>
      </c>
      <c r="L631" s="70">
        <f t="shared" si="231"/>
        <v>0</v>
      </c>
      <c r="M631" s="70">
        <f t="shared" si="231"/>
        <v>0</v>
      </c>
      <c r="N631" s="70">
        <f t="shared" si="231"/>
        <v>0</v>
      </c>
      <c r="O631" s="70">
        <f t="shared" si="231"/>
        <v>0</v>
      </c>
      <c r="P631" s="70">
        <f t="shared" si="231"/>
        <v>0</v>
      </c>
      <c r="Q631" s="2">
        <f t="shared" si="231"/>
        <v>12781.699999999999</v>
      </c>
      <c r="R631" s="2">
        <f t="shared" si="231"/>
        <v>12505.300000000005</v>
      </c>
      <c r="S631" s="3">
        <f t="shared" ref="S631:S684" si="232">IF(Q631=0,"－",Q631/R631*100)</f>
        <v>102.21026284855216</v>
      </c>
    </row>
    <row r="632" spans="1:19" x14ac:dyDescent="0.15">
      <c r="A632" s="69"/>
      <c r="B632" s="208"/>
      <c r="C632" s="209"/>
      <c r="D632" s="60" t="s">
        <v>34</v>
      </c>
      <c r="E632" s="4">
        <f t="shared" si="231"/>
        <v>172.59999999999997</v>
      </c>
      <c r="F632" s="4">
        <f t="shared" si="231"/>
        <v>515.4</v>
      </c>
      <c r="G632" s="4">
        <f t="shared" si="231"/>
        <v>728.9000000000002</v>
      </c>
      <c r="H632" s="4">
        <f t="shared" si="231"/>
        <v>1574.7</v>
      </c>
      <c r="I632" s="4">
        <f t="shared" si="231"/>
        <v>1312.8999999999999</v>
      </c>
      <c r="J632" s="4">
        <f t="shared" si="231"/>
        <v>888.90000000000009</v>
      </c>
      <c r="K632" s="71">
        <f t="shared" si="231"/>
        <v>0</v>
      </c>
      <c r="L632" s="71">
        <f t="shared" si="231"/>
        <v>0</v>
      </c>
      <c r="M632" s="71">
        <f t="shared" si="231"/>
        <v>0</v>
      </c>
      <c r="N632" s="71">
        <f t="shared" si="231"/>
        <v>0</v>
      </c>
      <c r="O632" s="71">
        <f t="shared" si="231"/>
        <v>0</v>
      </c>
      <c r="P632" s="71">
        <f t="shared" si="231"/>
        <v>0</v>
      </c>
      <c r="Q632" s="4">
        <f t="shared" si="231"/>
        <v>5193.4000000000005</v>
      </c>
      <c r="R632" s="4">
        <f t="shared" si="231"/>
        <v>5049.2000000000007</v>
      </c>
      <c r="S632" s="5">
        <f t="shared" si="232"/>
        <v>102.85589796403389</v>
      </c>
    </row>
    <row r="633" spans="1:19" x14ac:dyDescent="0.15">
      <c r="A633" s="69"/>
      <c r="B633" s="208"/>
      <c r="C633" s="209"/>
      <c r="D633" s="60" t="s">
        <v>35</v>
      </c>
      <c r="E633" s="4">
        <f t="shared" si="231"/>
        <v>444.5</v>
      </c>
      <c r="F633" s="4">
        <f t="shared" si="231"/>
        <v>1016.1000000000001</v>
      </c>
      <c r="G633" s="4">
        <f t="shared" si="231"/>
        <v>1129.8000000000002</v>
      </c>
      <c r="H633" s="4">
        <f t="shared" si="231"/>
        <v>1879.4</v>
      </c>
      <c r="I633" s="4">
        <f t="shared" si="231"/>
        <v>1745.2</v>
      </c>
      <c r="J633" s="4">
        <f t="shared" si="231"/>
        <v>1373.3000000000002</v>
      </c>
      <c r="K633" s="71">
        <f t="shared" si="231"/>
        <v>0</v>
      </c>
      <c r="L633" s="71">
        <f t="shared" si="231"/>
        <v>0</v>
      </c>
      <c r="M633" s="71">
        <f t="shared" si="231"/>
        <v>0</v>
      </c>
      <c r="N633" s="71">
        <f t="shared" si="231"/>
        <v>0</v>
      </c>
      <c r="O633" s="71">
        <f t="shared" si="231"/>
        <v>0</v>
      </c>
      <c r="P633" s="71">
        <f t="shared" si="231"/>
        <v>0</v>
      </c>
      <c r="Q633" s="4">
        <f t="shared" si="231"/>
        <v>7588.2999999999993</v>
      </c>
      <c r="R633" s="4">
        <f t="shared" si="231"/>
        <v>7456.0999999999985</v>
      </c>
      <c r="S633" s="5">
        <f t="shared" si="232"/>
        <v>101.77304488941941</v>
      </c>
    </row>
    <row r="634" spans="1:19" x14ac:dyDescent="0.15">
      <c r="A634" s="69"/>
      <c r="B634" s="208"/>
      <c r="C634" s="209"/>
      <c r="D634" s="60" t="s">
        <v>36</v>
      </c>
      <c r="E634" s="4">
        <f t="shared" si="231"/>
        <v>514.6</v>
      </c>
      <c r="F634" s="4">
        <f t="shared" si="231"/>
        <v>1308.6000000000001</v>
      </c>
      <c r="G634" s="4">
        <f t="shared" si="231"/>
        <v>1583.6000000000001</v>
      </c>
      <c r="H634" s="4">
        <f t="shared" si="231"/>
        <v>3021.8999999999996</v>
      </c>
      <c r="I634" s="4">
        <f t="shared" si="231"/>
        <v>2629.7000000000003</v>
      </c>
      <c r="J634" s="4">
        <f t="shared" si="231"/>
        <v>1958.9999999999998</v>
      </c>
      <c r="K634" s="71">
        <f t="shared" si="231"/>
        <v>0</v>
      </c>
      <c r="L634" s="71">
        <f t="shared" si="231"/>
        <v>0</v>
      </c>
      <c r="M634" s="71">
        <f t="shared" si="231"/>
        <v>0</v>
      </c>
      <c r="N634" s="71">
        <f t="shared" si="231"/>
        <v>0</v>
      </c>
      <c r="O634" s="71">
        <f t="shared" si="231"/>
        <v>0</v>
      </c>
      <c r="P634" s="71">
        <f t="shared" si="231"/>
        <v>0</v>
      </c>
      <c r="Q634" s="4">
        <f t="shared" si="231"/>
        <v>11017.399999999998</v>
      </c>
      <c r="R634" s="4">
        <f t="shared" si="231"/>
        <v>10842.4</v>
      </c>
      <c r="S634" s="5">
        <f t="shared" si="232"/>
        <v>101.61403379325608</v>
      </c>
    </row>
    <row r="635" spans="1:19" x14ac:dyDescent="0.15">
      <c r="A635" s="69"/>
      <c r="B635" s="208"/>
      <c r="C635" s="209"/>
      <c r="D635" s="60" t="s">
        <v>37</v>
      </c>
      <c r="E635" s="4">
        <f t="shared" si="231"/>
        <v>102.50000000000004</v>
      </c>
      <c r="F635" s="4">
        <f t="shared" si="231"/>
        <v>222.9</v>
      </c>
      <c r="G635" s="4">
        <f t="shared" si="231"/>
        <v>275.09999999999991</v>
      </c>
      <c r="H635" s="4">
        <f t="shared" si="231"/>
        <v>432.2</v>
      </c>
      <c r="I635" s="4">
        <f t="shared" si="231"/>
        <v>428.4</v>
      </c>
      <c r="J635" s="4">
        <f t="shared" si="231"/>
        <v>303.19999999999993</v>
      </c>
      <c r="K635" s="71">
        <f t="shared" si="231"/>
        <v>0</v>
      </c>
      <c r="L635" s="71">
        <f t="shared" si="231"/>
        <v>0</v>
      </c>
      <c r="M635" s="71">
        <f t="shared" si="231"/>
        <v>0</v>
      </c>
      <c r="N635" s="71">
        <f t="shared" si="231"/>
        <v>0</v>
      </c>
      <c r="O635" s="71">
        <f t="shared" si="231"/>
        <v>0</v>
      </c>
      <c r="P635" s="71">
        <f t="shared" si="231"/>
        <v>0</v>
      </c>
      <c r="Q635" s="4">
        <f t="shared" si="231"/>
        <v>1764.3000000000002</v>
      </c>
      <c r="R635" s="4">
        <f t="shared" si="231"/>
        <v>1662.9000000000003</v>
      </c>
      <c r="S635" s="5">
        <f t="shared" si="232"/>
        <v>106.09778098502616</v>
      </c>
    </row>
    <row r="636" spans="1:19" ht="14.25" thickBot="1" x14ac:dyDescent="0.2">
      <c r="A636" s="69"/>
      <c r="B636" s="208"/>
      <c r="C636" s="210"/>
      <c r="D636" s="63" t="s">
        <v>38</v>
      </c>
      <c r="E636" s="7">
        <f t="shared" si="231"/>
        <v>129.4</v>
      </c>
      <c r="F636" s="7">
        <f t="shared" si="231"/>
        <v>274.3</v>
      </c>
      <c r="G636" s="7">
        <f t="shared" si="231"/>
        <v>340.70000000000005</v>
      </c>
      <c r="H636" s="7">
        <f t="shared" si="231"/>
        <v>527.5999999999998</v>
      </c>
      <c r="I636" s="7">
        <f t="shared" si="231"/>
        <v>541.59999999999991</v>
      </c>
      <c r="J636" s="7">
        <f t="shared" si="231"/>
        <v>368.8</v>
      </c>
      <c r="K636" s="72">
        <f t="shared" si="231"/>
        <v>0</v>
      </c>
      <c r="L636" s="72">
        <f t="shared" si="231"/>
        <v>0</v>
      </c>
      <c r="M636" s="72">
        <f t="shared" si="231"/>
        <v>0</v>
      </c>
      <c r="N636" s="72">
        <f t="shared" si="231"/>
        <v>0</v>
      </c>
      <c r="O636" s="72">
        <f t="shared" si="231"/>
        <v>0</v>
      </c>
      <c r="P636" s="72">
        <f t="shared" si="231"/>
        <v>0</v>
      </c>
      <c r="Q636" s="7">
        <f t="shared" si="231"/>
        <v>2182.3999999999996</v>
      </c>
      <c r="R636" s="7">
        <f t="shared" si="231"/>
        <v>2043.3999999999996</v>
      </c>
      <c r="S636" s="8">
        <f t="shared" si="232"/>
        <v>106.80238817656846</v>
      </c>
    </row>
    <row r="637" spans="1:19" ht="13.5" customHeight="1" x14ac:dyDescent="0.15">
      <c r="A637" s="69"/>
      <c r="B637" s="69"/>
      <c r="C637" s="203" t="s">
        <v>114</v>
      </c>
      <c r="D637" s="55" t="s">
        <v>33</v>
      </c>
      <c r="E637" s="2">
        <v>126.19999999999999</v>
      </c>
      <c r="F637" s="2">
        <v>421.7</v>
      </c>
      <c r="G637" s="2">
        <v>567.90000000000009</v>
      </c>
      <c r="H637" s="2">
        <v>765.4</v>
      </c>
      <c r="I637" s="2">
        <v>785.4</v>
      </c>
      <c r="J637" s="2">
        <v>728.40000000000009</v>
      </c>
      <c r="K637" s="70"/>
      <c r="L637" s="70"/>
      <c r="M637" s="70"/>
      <c r="N637" s="70"/>
      <c r="O637" s="70"/>
      <c r="P637" s="70"/>
      <c r="Q637" s="2">
        <f t="shared" ref="Q637:Q684" si="233">SUM(E637:P637)</f>
        <v>3395.0000000000005</v>
      </c>
      <c r="R637" s="2">
        <v>3460.4</v>
      </c>
      <c r="S637" s="3">
        <f t="shared" si="232"/>
        <v>98.110045081493482</v>
      </c>
    </row>
    <row r="638" spans="1:19" x14ac:dyDescent="0.15">
      <c r="A638" s="69"/>
      <c r="B638" s="48"/>
      <c r="C638" s="204"/>
      <c r="D638" s="60" t="s">
        <v>34</v>
      </c>
      <c r="E638" s="4">
        <v>43.899999999999991</v>
      </c>
      <c r="F638" s="4">
        <v>173.7</v>
      </c>
      <c r="G638" s="4">
        <v>274.30000000000007</v>
      </c>
      <c r="H638" s="4">
        <v>457.7</v>
      </c>
      <c r="I638" s="4">
        <v>442.2</v>
      </c>
      <c r="J638" s="4">
        <v>357.7000000000001</v>
      </c>
      <c r="K638" s="71"/>
      <c r="L638" s="71"/>
      <c r="M638" s="71"/>
      <c r="N638" s="71"/>
      <c r="O638" s="71"/>
      <c r="P638" s="71"/>
      <c r="Q638" s="4">
        <f t="shared" si="233"/>
        <v>1749.5</v>
      </c>
      <c r="R638" s="4">
        <v>1725.6999999999998</v>
      </c>
      <c r="S638" s="5">
        <f t="shared" si="232"/>
        <v>101.37915048965638</v>
      </c>
    </row>
    <row r="639" spans="1:19" x14ac:dyDescent="0.15">
      <c r="A639" s="69"/>
      <c r="B639" s="48"/>
      <c r="C639" s="204"/>
      <c r="D639" s="60" t="s">
        <v>35</v>
      </c>
      <c r="E639" s="4">
        <f t="shared" ref="E639:Q639" si="234">+E637-E638</f>
        <v>82.3</v>
      </c>
      <c r="F639" s="4">
        <f t="shared" si="234"/>
        <v>248</v>
      </c>
      <c r="G639" s="4">
        <f t="shared" si="234"/>
        <v>293.60000000000002</v>
      </c>
      <c r="H639" s="4">
        <f t="shared" si="234"/>
        <v>307.7</v>
      </c>
      <c r="I639" s="4">
        <f t="shared" si="234"/>
        <v>343.2</v>
      </c>
      <c r="J639" s="4">
        <f t="shared" si="234"/>
        <v>370.7</v>
      </c>
      <c r="K639" s="71">
        <f t="shared" si="234"/>
        <v>0</v>
      </c>
      <c r="L639" s="71">
        <f t="shared" si="234"/>
        <v>0</v>
      </c>
      <c r="M639" s="71">
        <f t="shared" si="234"/>
        <v>0</v>
      </c>
      <c r="N639" s="71">
        <f t="shared" si="234"/>
        <v>0</v>
      </c>
      <c r="O639" s="71">
        <f t="shared" si="234"/>
        <v>0</v>
      </c>
      <c r="P639" s="71">
        <f t="shared" si="234"/>
        <v>0</v>
      </c>
      <c r="Q639" s="4">
        <f t="shared" si="234"/>
        <v>1645.5000000000005</v>
      </c>
      <c r="R639" s="4">
        <v>1734.7</v>
      </c>
      <c r="S639" s="5">
        <f t="shared" si="232"/>
        <v>94.857900501527666</v>
      </c>
    </row>
    <row r="640" spans="1:19" x14ac:dyDescent="0.15">
      <c r="A640" s="69"/>
      <c r="B640" s="48"/>
      <c r="C640" s="204"/>
      <c r="D640" s="60" t="s">
        <v>36</v>
      </c>
      <c r="E640" s="4">
        <f t="shared" ref="E640:Q640" si="235">+E637-E641</f>
        <v>100.6</v>
      </c>
      <c r="F640" s="4">
        <f t="shared" si="235"/>
        <v>370.8</v>
      </c>
      <c r="G640" s="4">
        <f t="shared" si="235"/>
        <v>505.7000000000001</v>
      </c>
      <c r="H640" s="4">
        <f t="shared" si="235"/>
        <v>667.1</v>
      </c>
      <c r="I640" s="4">
        <f t="shared" si="235"/>
        <v>689</v>
      </c>
      <c r="J640" s="4">
        <f t="shared" si="235"/>
        <v>663.90000000000009</v>
      </c>
      <c r="K640" s="71">
        <f t="shared" si="235"/>
        <v>0</v>
      </c>
      <c r="L640" s="71">
        <f t="shared" si="235"/>
        <v>0</v>
      </c>
      <c r="M640" s="71">
        <f t="shared" si="235"/>
        <v>0</v>
      </c>
      <c r="N640" s="71">
        <f t="shared" si="235"/>
        <v>0</v>
      </c>
      <c r="O640" s="71">
        <f t="shared" si="235"/>
        <v>0</v>
      </c>
      <c r="P640" s="71">
        <f t="shared" si="235"/>
        <v>0</v>
      </c>
      <c r="Q640" s="4">
        <f t="shared" si="235"/>
        <v>2997.1000000000004</v>
      </c>
      <c r="R640" s="4">
        <v>3093.6</v>
      </c>
      <c r="S640" s="5">
        <f t="shared" si="232"/>
        <v>96.88065683992761</v>
      </c>
    </row>
    <row r="641" spans="1:19" x14ac:dyDescent="0.15">
      <c r="A641" s="69"/>
      <c r="B641" s="48"/>
      <c r="C641" s="204"/>
      <c r="D641" s="60" t="s">
        <v>37</v>
      </c>
      <c r="E641" s="4">
        <v>25.6</v>
      </c>
      <c r="F641" s="4">
        <v>50.9</v>
      </c>
      <c r="G641" s="4">
        <v>62.2</v>
      </c>
      <c r="H641" s="4">
        <v>98.3</v>
      </c>
      <c r="I641" s="4">
        <v>96.4</v>
      </c>
      <c r="J641" s="4">
        <v>64.5</v>
      </c>
      <c r="K641" s="71"/>
      <c r="L641" s="71"/>
      <c r="M641" s="71"/>
      <c r="N641" s="71"/>
      <c r="O641" s="71"/>
      <c r="P641" s="71"/>
      <c r="Q641" s="4">
        <f t="shared" si="233"/>
        <v>397.9</v>
      </c>
      <c r="R641" s="4">
        <v>366.8</v>
      </c>
      <c r="S641" s="5">
        <f t="shared" si="232"/>
        <v>108.47873500545255</v>
      </c>
    </row>
    <row r="642" spans="1:19" ht="14.25" thickBot="1" x14ac:dyDescent="0.2">
      <c r="A642" s="69"/>
      <c r="B642" s="48"/>
      <c r="C642" s="205"/>
      <c r="D642" s="63" t="s">
        <v>38</v>
      </c>
      <c r="E642" s="7">
        <v>34.1</v>
      </c>
      <c r="F642" s="7">
        <v>72.3</v>
      </c>
      <c r="G642" s="7">
        <v>90.2</v>
      </c>
      <c r="H642" s="7">
        <v>139.6</v>
      </c>
      <c r="I642" s="7">
        <v>140.69999999999999</v>
      </c>
      <c r="J642" s="7">
        <v>89.7</v>
      </c>
      <c r="K642" s="72"/>
      <c r="L642" s="72"/>
      <c r="M642" s="72"/>
      <c r="N642" s="72"/>
      <c r="O642" s="72"/>
      <c r="P642" s="72"/>
      <c r="Q642" s="7">
        <f t="shared" si="233"/>
        <v>566.6</v>
      </c>
      <c r="R642" s="7">
        <v>522</v>
      </c>
      <c r="S642" s="8">
        <f t="shared" si="232"/>
        <v>108.544061302682</v>
      </c>
    </row>
    <row r="643" spans="1:19" ht="13.5" customHeight="1" x14ac:dyDescent="0.15">
      <c r="A643" s="69"/>
      <c r="B643" s="48"/>
      <c r="C643" s="203" t="s">
        <v>216</v>
      </c>
      <c r="D643" s="55" t="s">
        <v>33</v>
      </c>
      <c r="E643" s="2">
        <v>22</v>
      </c>
      <c r="F643" s="2">
        <v>35.4</v>
      </c>
      <c r="G643" s="2">
        <v>30.4</v>
      </c>
      <c r="H643" s="2">
        <v>37.4</v>
      </c>
      <c r="I643" s="2">
        <v>46.6</v>
      </c>
      <c r="J643" s="2">
        <v>35.700000000000003</v>
      </c>
      <c r="K643" s="70"/>
      <c r="L643" s="70"/>
      <c r="M643" s="70"/>
      <c r="N643" s="70"/>
      <c r="O643" s="70"/>
      <c r="P643" s="70"/>
      <c r="Q643" s="2">
        <f t="shared" si="233"/>
        <v>207.5</v>
      </c>
      <c r="R643" s="2">
        <v>200.5</v>
      </c>
      <c r="S643" s="3">
        <f t="shared" si="232"/>
        <v>103.49127182044889</v>
      </c>
    </row>
    <row r="644" spans="1:19" x14ac:dyDescent="0.15">
      <c r="A644" s="69"/>
      <c r="B644" s="48"/>
      <c r="C644" s="204"/>
      <c r="D644" s="60" t="s">
        <v>34</v>
      </c>
      <c r="E644" s="4">
        <v>3.5</v>
      </c>
      <c r="F644" s="4">
        <v>5.7</v>
      </c>
      <c r="G644" s="4">
        <v>4.9000000000000004</v>
      </c>
      <c r="H644" s="4">
        <v>6</v>
      </c>
      <c r="I644" s="4">
        <v>7.5</v>
      </c>
      <c r="J644" s="4">
        <v>5.7</v>
      </c>
      <c r="K644" s="71"/>
      <c r="L644" s="71"/>
      <c r="M644" s="71"/>
      <c r="N644" s="71"/>
      <c r="O644" s="71"/>
      <c r="P644" s="71"/>
      <c r="Q644" s="4">
        <f t="shared" si="233"/>
        <v>33.300000000000004</v>
      </c>
      <c r="R644" s="4">
        <v>32.200000000000003</v>
      </c>
      <c r="S644" s="5">
        <f t="shared" si="232"/>
        <v>103.41614906832299</v>
      </c>
    </row>
    <row r="645" spans="1:19" x14ac:dyDescent="0.15">
      <c r="A645" s="69"/>
      <c r="B645" s="48"/>
      <c r="C645" s="204"/>
      <c r="D645" s="60" t="s">
        <v>35</v>
      </c>
      <c r="E645" s="4">
        <f t="shared" ref="E645:Q645" si="236">+E643-E644</f>
        <v>18.5</v>
      </c>
      <c r="F645" s="4">
        <f t="shared" si="236"/>
        <v>29.7</v>
      </c>
      <c r="G645" s="4">
        <f t="shared" si="236"/>
        <v>25.5</v>
      </c>
      <c r="H645" s="4">
        <f t="shared" si="236"/>
        <v>31.4</v>
      </c>
      <c r="I645" s="4">
        <f t="shared" si="236"/>
        <v>39.1</v>
      </c>
      <c r="J645" s="4">
        <f t="shared" si="236"/>
        <v>30.000000000000004</v>
      </c>
      <c r="K645" s="71">
        <f t="shared" si="236"/>
        <v>0</v>
      </c>
      <c r="L645" s="71">
        <f t="shared" si="236"/>
        <v>0</v>
      </c>
      <c r="M645" s="71">
        <f t="shared" si="236"/>
        <v>0</v>
      </c>
      <c r="N645" s="71">
        <f t="shared" si="236"/>
        <v>0</v>
      </c>
      <c r="O645" s="71">
        <f t="shared" si="236"/>
        <v>0</v>
      </c>
      <c r="P645" s="71">
        <f t="shared" si="236"/>
        <v>0</v>
      </c>
      <c r="Q645" s="4">
        <f t="shared" si="236"/>
        <v>174.2</v>
      </c>
      <c r="R645" s="4">
        <v>168.3</v>
      </c>
      <c r="S645" s="5">
        <f t="shared" si="232"/>
        <v>103.50564468211525</v>
      </c>
    </row>
    <row r="646" spans="1:19" x14ac:dyDescent="0.15">
      <c r="A646" s="69"/>
      <c r="B646" s="48"/>
      <c r="C646" s="204"/>
      <c r="D646" s="60" t="s">
        <v>36</v>
      </c>
      <c r="E646" s="4">
        <f t="shared" ref="E646:Q646" si="237">+E643-E647</f>
        <v>19.7</v>
      </c>
      <c r="F646" s="4">
        <f t="shared" si="237"/>
        <v>30.2</v>
      </c>
      <c r="G646" s="4">
        <f t="shared" si="237"/>
        <v>25.799999999999997</v>
      </c>
      <c r="H646" s="4">
        <f t="shared" si="237"/>
        <v>27</v>
      </c>
      <c r="I646" s="4">
        <f t="shared" si="237"/>
        <v>33.5</v>
      </c>
      <c r="J646" s="4">
        <f t="shared" si="237"/>
        <v>25.200000000000003</v>
      </c>
      <c r="K646" s="71">
        <f t="shared" si="237"/>
        <v>0</v>
      </c>
      <c r="L646" s="71">
        <f t="shared" si="237"/>
        <v>0</v>
      </c>
      <c r="M646" s="71">
        <f t="shared" si="237"/>
        <v>0</v>
      </c>
      <c r="N646" s="71">
        <f t="shared" si="237"/>
        <v>0</v>
      </c>
      <c r="O646" s="71">
        <f t="shared" si="237"/>
        <v>0</v>
      </c>
      <c r="P646" s="71">
        <f t="shared" si="237"/>
        <v>0</v>
      </c>
      <c r="Q646" s="4">
        <f t="shared" si="237"/>
        <v>161.4</v>
      </c>
      <c r="R646" s="4">
        <v>150.9</v>
      </c>
      <c r="S646" s="5">
        <f t="shared" si="232"/>
        <v>106.95825049701789</v>
      </c>
    </row>
    <row r="647" spans="1:19" x14ac:dyDescent="0.15">
      <c r="A647" s="69"/>
      <c r="B647" s="48"/>
      <c r="C647" s="204"/>
      <c r="D647" s="60" t="s">
        <v>37</v>
      </c>
      <c r="E647" s="4">
        <v>2.2999999999999998</v>
      </c>
      <c r="F647" s="4">
        <v>5.2</v>
      </c>
      <c r="G647" s="4">
        <v>4.5999999999999996</v>
      </c>
      <c r="H647" s="4">
        <v>10.4</v>
      </c>
      <c r="I647" s="4">
        <v>13.1</v>
      </c>
      <c r="J647" s="4">
        <v>10.5</v>
      </c>
      <c r="K647" s="71"/>
      <c r="L647" s="71"/>
      <c r="M647" s="71"/>
      <c r="N647" s="71"/>
      <c r="O647" s="71"/>
      <c r="P647" s="71"/>
      <c r="Q647" s="4">
        <f t="shared" si="233"/>
        <v>46.1</v>
      </c>
      <c r="R647" s="4">
        <v>49.6</v>
      </c>
      <c r="S647" s="5">
        <f t="shared" si="232"/>
        <v>92.943548387096769</v>
      </c>
    </row>
    <row r="648" spans="1:19" ht="14.25" thickBot="1" x14ac:dyDescent="0.2">
      <c r="A648" s="69"/>
      <c r="B648" s="48"/>
      <c r="C648" s="205"/>
      <c r="D648" s="63" t="s">
        <v>38</v>
      </c>
      <c r="E648" s="7">
        <v>2.5</v>
      </c>
      <c r="F648" s="7">
        <v>5.7</v>
      </c>
      <c r="G648" s="7">
        <v>5.0999999999999996</v>
      </c>
      <c r="H648" s="7">
        <v>11.4</v>
      </c>
      <c r="I648" s="7">
        <v>14.4</v>
      </c>
      <c r="J648" s="7">
        <v>11.6</v>
      </c>
      <c r="K648" s="72"/>
      <c r="L648" s="72"/>
      <c r="M648" s="72"/>
      <c r="N648" s="72"/>
      <c r="O648" s="72"/>
      <c r="P648" s="72"/>
      <c r="Q648" s="7">
        <f t="shared" si="233"/>
        <v>50.7</v>
      </c>
      <c r="R648" s="7">
        <v>54.6</v>
      </c>
      <c r="S648" s="8">
        <f t="shared" si="232"/>
        <v>92.857142857142861</v>
      </c>
    </row>
    <row r="649" spans="1:19" ht="13.5" customHeight="1" x14ac:dyDescent="0.15">
      <c r="A649" s="69"/>
      <c r="B649" s="48"/>
      <c r="C649" s="203" t="s">
        <v>217</v>
      </c>
      <c r="D649" s="55" t="s">
        <v>33</v>
      </c>
      <c r="E649" s="2">
        <v>17.5</v>
      </c>
      <c r="F649" s="2">
        <v>56</v>
      </c>
      <c r="G649" s="2">
        <v>40.4</v>
      </c>
      <c r="H649" s="2">
        <v>47.7</v>
      </c>
      <c r="I649" s="2">
        <v>67.099999999999994</v>
      </c>
      <c r="J649" s="2">
        <v>30.7</v>
      </c>
      <c r="K649" s="70"/>
      <c r="L649" s="70"/>
      <c r="M649" s="70"/>
      <c r="N649" s="70"/>
      <c r="O649" s="70"/>
      <c r="P649" s="70"/>
      <c r="Q649" s="2">
        <f t="shared" si="233"/>
        <v>259.40000000000003</v>
      </c>
      <c r="R649" s="2">
        <v>268.20000000000005</v>
      </c>
      <c r="S649" s="3">
        <f t="shared" si="232"/>
        <v>96.718866517524233</v>
      </c>
    </row>
    <row r="650" spans="1:19" x14ac:dyDescent="0.15">
      <c r="A650" s="69"/>
      <c r="B650" s="48"/>
      <c r="C650" s="204"/>
      <c r="D650" s="60" t="s">
        <v>34</v>
      </c>
      <c r="E650" s="4">
        <v>3.4</v>
      </c>
      <c r="F650" s="4">
        <v>6.6</v>
      </c>
      <c r="G650" s="4">
        <v>5.7</v>
      </c>
      <c r="H650" s="4">
        <v>7.7</v>
      </c>
      <c r="I650" s="4">
        <v>9.6999999999999993</v>
      </c>
      <c r="J650" s="4">
        <v>5.9</v>
      </c>
      <c r="K650" s="71"/>
      <c r="L650" s="71"/>
      <c r="M650" s="71"/>
      <c r="N650" s="71"/>
      <c r="O650" s="71"/>
      <c r="P650" s="71"/>
      <c r="Q650" s="4">
        <f t="shared" si="233"/>
        <v>38.999999999999993</v>
      </c>
      <c r="R650" s="4">
        <v>53.899999999999991</v>
      </c>
      <c r="S650" s="5">
        <f t="shared" si="232"/>
        <v>72.35621521335807</v>
      </c>
    </row>
    <row r="651" spans="1:19" x14ac:dyDescent="0.15">
      <c r="A651" s="69"/>
      <c r="B651" s="48"/>
      <c r="C651" s="204"/>
      <c r="D651" s="60" t="s">
        <v>35</v>
      </c>
      <c r="E651" s="4">
        <f t="shared" ref="E651:P651" si="238">+E649-E650</f>
        <v>14.1</v>
      </c>
      <c r="F651" s="4">
        <f t="shared" si="238"/>
        <v>49.4</v>
      </c>
      <c r="G651" s="4">
        <f t="shared" si="238"/>
        <v>34.699999999999996</v>
      </c>
      <c r="H651" s="4">
        <f t="shared" si="238"/>
        <v>40</v>
      </c>
      <c r="I651" s="4">
        <f t="shared" si="238"/>
        <v>57.399999999999991</v>
      </c>
      <c r="J651" s="4">
        <f t="shared" si="238"/>
        <v>24.799999999999997</v>
      </c>
      <c r="K651" s="71">
        <f t="shared" si="238"/>
        <v>0</v>
      </c>
      <c r="L651" s="71">
        <f t="shared" si="238"/>
        <v>0</v>
      </c>
      <c r="M651" s="71">
        <f t="shared" si="238"/>
        <v>0</v>
      </c>
      <c r="N651" s="71">
        <f t="shared" si="238"/>
        <v>0</v>
      </c>
      <c r="O651" s="71">
        <f t="shared" si="238"/>
        <v>0</v>
      </c>
      <c r="P651" s="71">
        <f t="shared" si="238"/>
        <v>0</v>
      </c>
      <c r="Q651" s="4">
        <f>+Q649-Q650</f>
        <v>220.40000000000003</v>
      </c>
      <c r="R651" s="4">
        <v>214.3</v>
      </c>
      <c r="S651" s="5">
        <f t="shared" si="232"/>
        <v>102.84647690153992</v>
      </c>
    </row>
    <row r="652" spans="1:19" x14ac:dyDescent="0.15">
      <c r="A652" s="69"/>
      <c r="B652" s="48"/>
      <c r="C652" s="204"/>
      <c r="D652" s="60" t="s">
        <v>36</v>
      </c>
      <c r="E652" s="4">
        <f t="shared" ref="E652:Q652" si="239">+E649-E653</f>
        <v>12.5</v>
      </c>
      <c r="F652" s="4">
        <f t="shared" si="239"/>
        <v>49.6</v>
      </c>
      <c r="G652" s="4">
        <f t="shared" si="239"/>
        <v>32.9</v>
      </c>
      <c r="H652" s="4">
        <f t="shared" si="239"/>
        <v>38.300000000000004</v>
      </c>
      <c r="I652" s="4">
        <f t="shared" si="239"/>
        <v>56.8</v>
      </c>
      <c r="J652" s="4">
        <f t="shared" si="239"/>
        <v>22.799999999999997</v>
      </c>
      <c r="K652" s="71">
        <f t="shared" si="239"/>
        <v>0</v>
      </c>
      <c r="L652" s="71">
        <f t="shared" si="239"/>
        <v>0</v>
      </c>
      <c r="M652" s="71">
        <f t="shared" si="239"/>
        <v>0</v>
      </c>
      <c r="N652" s="71">
        <f t="shared" si="239"/>
        <v>0</v>
      </c>
      <c r="O652" s="71">
        <f t="shared" si="239"/>
        <v>0</v>
      </c>
      <c r="P652" s="71">
        <f t="shared" si="239"/>
        <v>0</v>
      </c>
      <c r="Q652" s="4">
        <f t="shared" si="239"/>
        <v>212.90000000000003</v>
      </c>
      <c r="R652" s="4">
        <v>243.9</v>
      </c>
      <c r="S652" s="5">
        <f t="shared" si="232"/>
        <v>87.289872898729001</v>
      </c>
    </row>
    <row r="653" spans="1:19" x14ac:dyDescent="0.15">
      <c r="A653" s="69"/>
      <c r="B653" s="48"/>
      <c r="C653" s="204"/>
      <c r="D653" s="60" t="s">
        <v>37</v>
      </c>
      <c r="E653" s="4">
        <v>5</v>
      </c>
      <c r="F653" s="4">
        <v>6.4</v>
      </c>
      <c r="G653" s="4">
        <v>7.5</v>
      </c>
      <c r="H653" s="4">
        <v>9.4</v>
      </c>
      <c r="I653" s="4">
        <v>10.3</v>
      </c>
      <c r="J653" s="4">
        <v>7.9</v>
      </c>
      <c r="K653" s="71"/>
      <c r="L653" s="71"/>
      <c r="M653" s="71"/>
      <c r="N653" s="71"/>
      <c r="O653" s="71"/>
      <c r="P653" s="71"/>
      <c r="Q653" s="4">
        <f t="shared" si="233"/>
        <v>46.499999999999993</v>
      </c>
      <c r="R653" s="4">
        <v>24.300000000000004</v>
      </c>
      <c r="S653" s="5">
        <f t="shared" si="232"/>
        <v>191.35802469135797</v>
      </c>
    </row>
    <row r="654" spans="1:19" ht="14.25" thickBot="1" x14ac:dyDescent="0.2">
      <c r="A654" s="69"/>
      <c r="B654" s="48"/>
      <c r="C654" s="205"/>
      <c r="D654" s="63" t="s">
        <v>38</v>
      </c>
      <c r="E654" s="7">
        <v>6</v>
      </c>
      <c r="F654" s="7">
        <v>8.1999999999999993</v>
      </c>
      <c r="G654" s="7">
        <v>9.3000000000000007</v>
      </c>
      <c r="H654" s="7">
        <v>12.6</v>
      </c>
      <c r="I654" s="7">
        <v>13.5</v>
      </c>
      <c r="J654" s="7">
        <v>10.7</v>
      </c>
      <c r="K654" s="72"/>
      <c r="L654" s="72"/>
      <c r="M654" s="72"/>
      <c r="N654" s="72"/>
      <c r="O654" s="72"/>
      <c r="P654" s="72"/>
      <c r="Q654" s="7">
        <f t="shared" si="233"/>
        <v>60.3</v>
      </c>
      <c r="R654" s="7">
        <v>27.5</v>
      </c>
      <c r="S654" s="8">
        <f t="shared" si="232"/>
        <v>219.27272727272725</v>
      </c>
    </row>
    <row r="655" spans="1:19" ht="13.5" customHeight="1" x14ac:dyDescent="0.15">
      <c r="A655" s="69"/>
      <c r="B655" s="48"/>
      <c r="C655" s="203" t="s">
        <v>115</v>
      </c>
      <c r="D655" s="55" t="s">
        <v>33</v>
      </c>
      <c r="E655" s="82">
        <v>77.599999999999994</v>
      </c>
      <c r="F655" s="82">
        <v>172.8</v>
      </c>
      <c r="G655" s="82">
        <v>182.5</v>
      </c>
      <c r="H655" s="82">
        <v>412.2</v>
      </c>
      <c r="I655" s="82">
        <v>283.5</v>
      </c>
      <c r="J655" s="82">
        <v>184.8</v>
      </c>
      <c r="K655" s="70"/>
      <c r="L655" s="70"/>
      <c r="M655" s="70"/>
      <c r="N655" s="70"/>
      <c r="O655" s="70"/>
      <c r="P655" s="70"/>
      <c r="Q655" s="2">
        <f t="shared" si="233"/>
        <v>1313.3999999999999</v>
      </c>
      <c r="R655" s="2">
        <v>1316.8999999999999</v>
      </c>
      <c r="S655" s="3">
        <f t="shared" si="232"/>
        <v>99.734224314678414</v>
      </c>
    </row>
    <row r="656" spans="1:19" x14ac:dyDescent="0.15">
      <c r="A656" s="69"/>
      <c r="B656" s="48"/>
      <c r="C656" s="204"/>
      <c r="D656" s="60" t="s">
        <v>34</v>
      </c>
      <c r="E656" s="83">
        <v>26.4</v>
      </c>
      <c r="F656" s="83">
        <v>83</v>
      </c>
      <c r="G656" s="83">
        <v>62.1</v>
      </c>
      <c r="H656" s="83">
        <v>156.69999999999999</v>
      </c>
      <c r="I656" s="83">
        <v>104.4</v>
      </c>
      <c r="J656" s="83">
        <v>62.8</v>
      </c>
      <c r="K656" s="71"/>
      <c r="L656" s="71"/>
      <c r="M656" s="71"/>
      <c r="N656" s="71"/>
      <c r="O656" s="71"/>
      <c r="P656" s="71"/>
      <c r="Q656" s="4">
        <f t="shared" si="233"/>
        <v>495.40000000000003</v>
      </c>
      <c r="R656" s="4">
        <v>497.20000000000005</v>
      </c>
      <c r="S656" s="5">
        <f t="shared" si="232"/>
        <v>99.637972646822206</v>
      </c>
    </row>
    <row r="657" spans="1:19" x14ac:dyDescent="0.15">
      <c r="A657" s="69"/>
      <c r="B657" s="48"/>
      <c r="C657" s="204"/>
      <c r="D657" s="60" t="s">
        <v>35</v>
      </c>
      <c r="E657" s="83">
        <f t="shared" ref="E657:Q657" si="240">+E655-E656</f>
        <v>51.199999999999996</v>
      </c>
      <c r="F657" s="83">
        <f t="shared" si="240"/>
        <v>89.800000000000011</v>
      </c>
      <c r="G657" s="83">
        <f t="shared" si="240"/>
        <v>120.4</v>
      </c>
      <c r="H657" s="83">
        <f t="shared" si="240"/>
        <v>255.5</v>
      </c>
      <c r="I657" s="83">
        <f t="shared" si="240"/>
        <v>179.1</v>
      </c>
      <c r="J657" s="83">
        <f t="shared" si="240"/>
        <v>122.00000000000001</v>
      </c>
      <c r="K657" s="71">
        <f t="shared" si="240"/>
        <v>0</v>
      </c>
      <c r="L657" s="71">
        <f t="shared" si="240"/>
        <v>0</v>
      </c>
      <c r="M657" s="71">
        <f t="shared" si="240"/>
        <v>0</v>
      </c>
      <c r="N657" s="71">
        <f t="shared" si="240"/>
        <v>0</v>
      </c>
      <c r="O657" s="71">
        <f t="shared" si="240"/>
        <v>0</v>
      </c>
      <c r="P657" s="71">
        <f t="shared" si="240"/>
        <v>0</v>
      </c>
      <c r="Q657" s="4">
        <f t="shared" si="240"/>
        <v>817.99999999999977</v>
      </c>
      <c r="R657" s="4">
        <v>819.7</v>
      </c>
      <c r="S657" s="5">
        <f t="shared" si="232"/>
        <v>99.792607051360221</v>
      </c>
    </row>
    <row r="658" spans="1:19" x14ac:dyDescent="0.15">
      <c r="A658" s="69"/>
      <c r="B658" s="48"/>
      <c r="C658" s="204"/>
      <c r="D658" s="60" t="s">
        <v>36</v>
      </c>
      <c r="E658" s="83">
        <f t="shared" ref="E658:Q658" si="241">+E655-E659</f>
        <v>62.399999999999991</v>
      </c>
      <c r="F658" s="83">
        <f t="shared" si="241"/>
        <v>131.70000000000002</v>
      </c>
      <c r="G658" s="83">
        <f t="shared" si="241"/>
        <v>123.1</v>
      </c>
      <c r="H658" s="83">
        <f t="shared" si="241"/>
        <v>325</v>
      </c>
      <c r="I658" s="83">
        <f t="shared" si="241"/>
        <v>204.7</v>
      </c>
      <c r="J658" s="83">
        <f t="shared" si="241"/>
        <v>125.80000000000001</v>
      </c>
      <c r="K658" s="71">
        <f t="shared" si="241"/>
        <v>0</v>
      </c>
      <c r="L658" s="71">
        <f t="shared" si="241"/>
        <v>0</v>
      </c>
      <c r="M658" s="71">
        <f t="shared" si="241"/>
        <v>0</v>
      </c>
      <c r="N658" s="71">
        <f t="shared" si="241"/>
        <v>0</v>
      </c>
      <c r="O658" s="71">
        <f t="shared" si="241"/>
        <v>0</v>
      </c>
      <c r="P658" s="71">
        <f t="shared" si="241"/>
        <v>0</v>
      </c>
      <c r="Q658" s="4">
        <f t="shared" si="241"/>
        <v>972.69999999999982</v>
      </c>
      <c r="R658" s="4">
        <v>985.8</v>
      </c>
      <c r="S658" s="5">
        <f t="shared" si="232"/>
        <v>98.671130046662597</v>
      </c>
    </row>
    <row r="659" spans="1:19" x14ac:dyDescent="0.15">
      <c r="A659" s="69"/>
      <c r="B659" s="48"/>
      <c r="C659" s="204"/>
      <c r="D659" s="60" t="s">
        <v>37</v>
      </c>
      <c r="E659" s="83">
        <v>15.2</v>
      </c>
      <c r="F659" s="83">
        <v>41.1</v>
      </c>
      <c r="G659" s="83">
        <v>59.4</v>
      </c>
      <c r="H659" s="83">
        <v>87.2</v>
      </c>
      <c r="I659" s="83">
        <v>78.8</v>
      </c>
      <c r="J659" s="83">
        <v>59</v>
      </c>
      <c r="K659" s="71"/>
      <c r="L659" s="71"/>
      <c r="M659" s="71"/>
      <c r="N659" s="71"/>
      <c r="O659" s="71"/>
      <c r="P659" s="71"/>
      <c r="Q659" s="4">
        <f t="shared" si="233"/>
        <v>340.7</v>
      </c>
      <c r="R659" s="4">
        <v>331.1</v>
      </c>
      <c r="S659" s="5">
        <f t="shared" si="232"/>
        <v>102.89942615524011</v>
      </c>
    </row>
    <row r="660" spans="1:19" ht="14.25" thickBot="1" x14ac:dyDescent="0.2">
      <c r="A660" s="69"/>
      <c r="B660" s="48"/>
      <c r="C660" s="205"/>
      <c r="D660" s="63" t="s">
        <v>38</v>
      </c>
      <c r="E660" s="84">
        <v>17.600000000000001</v>
      </c>
      <c r="F660" s="84">
        <v>46.4</v>
      </c>
      <c r="G660" s="84">
        <v>67.400000000000006</v>
      </c>
      <c r="H660" s="84">
        <v>91.9</v>
      </c>
      <c r="I660" s="84">
        <v>87.6</v>
      </c>
      <c r="J660" s="84">
        <v>65.8</v>
      </c>
      <c r="K660" s="72"/>
      <c r="L660" s="72"/>
      <c r="M660" s="72"/>
      <c r="N660" s="72"/>
      <c r="O660" s="72"/>
      <c r="P660" s="72"/>
      <c r="Q660" s="7">
        <f t="shared" si="233"/>
        <v>376.7</v>
      </c>
      <c r="R660" s="7">
        <v>360.9</v>
      </c>
      <c r="S660" s="8">
        <f t="shared" si="232"/>
        <v>104.37794402881686</v>
      </c>
    </row>
    <row r="661" spans="1:19" ht="13.5" customHeight="1" x14ac:dyDescent="0.15">
      <c r="A661" s="69"/>
      <c r="B661" s="48"/>
      <c r="C661" s="203" t="s">
        <v>116</v>
      </c>
      <c r="D661" s="55" t="s">
        <v>33</v>
      </c>
      <c r="E661" s="2">
        <v>2.4</v>
      </c>
      <c r="F661" s="2">
        <v>17.600000000000001</v>
      </c>
      <c r="G661" s="2">
        <v>18.399999999999999</v>
      </c>
      <c r="H661" s="2">
        <v>18.399999999999999</v>
      </c>
      <c r="I661" s="2">
        <v>18.3</v>
      </c>
      <c r="J661" s="2">
        <v>18.600000000000001</v>
      </c>
      <c r="K661" s="70"/>
      <c r="L661" s="70"/>
      <c r="M661" s="70"/>
      <c r="N661" s="70"/>
      <c r="O661" s="70"/>
      <c r="P661" s="70"/>
      <c r="Q661" s="2">
        <f t="shared" si="233"/>
        <v>93.699999999999989</v>
      </c>
      <c r="R661" s="2">
        <v>95.300000000000011</v>
      </c>
      <c r="S661" s="3">
        <f t="shared" si="232"/>
        <v>98.321091290661045</v>
      </c>
    </row>
    <row r="662" spans="1:19" x14ac:dyDescent="0.15">
      <c r="A662" s="69"/>
      <c r="B662" s="48"/>
      <c r="C662" s="204"/>
      <c r="D662" s="60" t="s">
        <v>34</v>
      </c>
      <c r="E662" s="4">
        <v>0</v>
      </c>
      <c r="F662" s="4">
        <v>0</v>
      </c>
      <c r="G662" s="4">
        <v>0.1</v>
      </c>
      <c r="H662" s="4">
        <v>0.1</v>
      </c>
      <c r="I662" s="4">
        <v>0.1</v>
      </c>
      <c r="J662" s="4">
        <v>0</v>
      </c>
      <c r="K662" s="71"/>
      <c r="L662" s="71"/>
      <c r="M662" s="71"/>
      <c r="N662" s="71"/>
      <c r="O662" s="71"/>
      <c r="P662" s="71"/>
      <c r="Q662" s="4">
        <f t="shared" si="233"/>
        <v>0.30000000000000004</v>
      </c>
      <c r="R662" s="4">
        <v>0.30000000000000004</v>
      </c>
      <c r="S662" s="5">
        <f t="shared" si="232"/>
        <v>100</v>
      </c>
    </row>
    <row r="663" spans="1:19" x14ac:dyDescent="0.15">
      <c r="A663" s="69"/>
      <c r="B663" s="48"/>
      <c r="C663" s="204"/>
      <c r="D663" s="60" t="s">
        <v>35</v>
      </c>
      <c r="E663" s="4">
        <f t="shared" ref="E663:Q663" si="242">+E661-E662</f>
        <v>2.4</v>
      </c>
      <c r="F663" s="4">
        <f t="shared" si="242"/>
        <v>17.600000000000001</v>
      </c>
      <c r="G663" s="4">
        <f t="shared" si="242"/>
        <v>18.299999999999997</v>
      </c>
      <c r="H663" s="4">
        <f t="shared" si="242"/>
        <v>18.299999999999997</v>
      </c>
      <c r="I663" s="4">
        <f t="shared" si="242"/>
        <v>18.2</v>
      </c>
      <c r="J663" s="4">
        <f t="shared" si="242"/>
        <v>18.600000000000001</v>
      </c>
      <c r="K663" s="71">
        <f t="shared" si="242"/>
        <v>0</v>
      </c>
      <c r="L663" s="71">
        <f t="shared" si="242"/>
        <v>0</v>
      </c>
      <c r="M663" s="71">
        <f t="shared" si="242"/>
        <v>0</v>
      </c>
      <c r="N663" s="71">
        <f t="shared" si="242"/>
        <v>0</v>
      </c>
      <c r="O663" s="71">
        <f t="shared" si="242"/>
        <v>0</v>
      </c>
      <c r="P663" s="71">
        <f t="shared" si="242"/>
        <v>0</v>
      </c>
      <c r="Q663" s="4">
        <f t="shared" si="242"/>
        <v>93.399999999999991</v>
      </c>
      <c r="R663" s="4">
        <v>95</v>
      </c>
      <c r="S663" s="5">
        <f t="shared" si="232"/>
        <v>98.315789473684205</v>
      </c>
    </row>
    <row r="664" spans="1:19" x14ac:dyDescent="0.15">
      <c r="A664" s="69"/>
      <c r="B664" s="48"/>
      <c r="C664" s="204"/>
      <c r="D664" s="60" t="s">
        <v>36</v>
      </c>
      <c r="E664" s="4">
        <f t="shared" ref="E664:Q664" si="243">+E661-E665</f>
        <v>2.4</v>
      </c>
      <c r="F664" s="4">
        <f t="shared" si="243"/>
        <v>17.600000000000001</v>
      </c>
      <c r="G664" s="4">
        <f t="shared" si="243"/>
        <v>18.399999999999999</v>
      </c>
      <c r="H664" s="4">
        <f t="shared" si="243"/>
        <v>18.399999999999999</v>
      </c>
      <c r="I664" s="4">
        <f t="shared" si="243"/>
        <v>18.3</v>
      </c>
      <c r="J664" s="4">
        <f t="shared" si="243"/>
        <v>18.600000000000001</v>
      </c>
      <c r="K664" s="71">
        <f t="shared" si="243"/>
        <v>0</v>
      </c>
      <c r="L664" s="71">
        <f t="shared" si="243"/>
        <v>0</v>
      </c>
      <c r="M664" s="71">
        <f t="shared" si="243"/>
        <v>0</v>
      </c>
      <c r="N664" s="71">
        <f t="shared" si="243"/>
        <v>0</v>
      </c>
      <c r="O664" s="71">
        <f t="shared" si="243"/>
        <v>0</v>
      </c>
      <c r="P664" s="71">
        <f t="shared" si="243"/>
        <v>0</v>
      </c>
      <c r="Q664" s="4">
        <f t="shared" si="243"/>
        <v>93.699999999999989</v>
      </c>
      <c r="R664" s="4">
        <v>95.300000000000011</v>
      </c>
      <c r="S664" s="5">
        <f t="shared" si="232"/>
        <v>98.321091290661045</v>
      </c>
    </row>
    <row r="665" spans="1:19" x14ac:dyDescent="0.15">
      <c r="A665" s="69"/>
      <c r="B665" s="48"/>
      <c r="C665" s="204"/>
      <c r="D665" s="60" t="s">
        <v>37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71"/>
      <c r="L665" s="71"/>
      <c r="M665" s="71"/>
      <c r="N665" s="71"/>
      <c r="O665" s="71"/>
      <c r="P665" s="71"/>
      <c r="Q665" s="4">
        <f t="shared" si="233"/>
        <v>0</v>
      </c>
      <c r="R665" s="4">
        <v>0</v>
      </c>
      <c r="S665" s="5" t="str">
        <f t="shared" si="232"/>
        <v>－</v>
      </c>
    </row>
    <row r="666" spans="1:19" ht="14.25" thickBot="1" x14ac:dyDescent="0.2">
      <c r="A666" s="69"/>
      <c r="B666" s="48"/>
      <c r="C666" s="205"/>
      <c r="D666" s="63" t="s">
        <v>38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2"/>
      <c r="L666" s="72"/>
      <c r="M666" s="72"/>
      <c r="N666" s="72"/>
      <c r="O666" s="72"/>
      <c r="P666" s="72"/>
      <c r="Q666" s="7">
        <f t="shared" si="233"/>
        <v>0</v>
      </c>
      <c r="R666" s="7">
        <v>0</v>
      </c>
      <c r="S666" s="8" t="str">
        <f t="shared" si="232"/>
        <v>－</v>
      </c>
    </row>
    <row r="667" spans="1:19" ht="13.5" customHeight="1" x14ac:dyDescent="0.15">
      <c r="A667" s="69"/>
      <c r="B667" s="48"/>
      <c r="C667" s="203" t="s">
        <v>117</v>
      </c>
      <c r="D667" s="55" t="s">
        <v>33</v>
      </c>
      <c r="E667" s="2">
        <v>30.1</v>
      </c>
      <c r="F667" s="2">
        <v>25.5</v>
      </c>
      <c r="G667" s="2">
        <v>22.9</v>
      </c>
      <c r="H667" s="2">
        <v>31.7</v>
      </c>
      <c r="I667" s="2">
        <v>41.6</v>
      </c>
      <c r="J667" s="2">
        <v>24.4</v>
      </c>
      <c r="K667" s="70"/>
      <c r="L667" s="70"/>
      <c r="M667" s="70"/>
      <c r="N667" s="70"/>
      <c r="O667" s="70"/>
      <c r="P667" s="70"/>
      <c r="Q667" s="2">
        <f t="shared" si="233"/>
        <v>176.20000000000002</v>
      </c>
      <c r="R667" s="2">
        <v>162.5</v>
      </c>
      <c r="S667" s="3">
        <f t="shared" si="232"/>
        <v>108.43076923076924</v>
      </c>
    </row>
    <row r="668" spans="1:19" x14ac:dyDescent="0.15">
      <c r="A668" s="69"/>
      <c r="B668" s="48"/>
      <c r="C668" s="204"/>
      <c r="D668" s="60" t="s">
        <v>34</v>
      </c>
      <c r="E668" s="4">
        <v>3.2</v>
      </c>
      <c r="F668" s="4">
        <v>2.7</v>
      </c>
      <c r="G668" s="4">
        <v>2.2000000000000002</v>
      </c>
      <c r="H668" s="4">
        <v>4</v>
      </c>
      <c r="I668" s="4">
        <v>5.4</v>
      </c>
      <c r="J668" s="4">
        <v>2.6</v>
      </c>
      <c r="K668" s="71"/>
      <c r="L668" s="71"/>
      <c r="M668" s="71"/>
      <c r="N668" s="71"/>
      <c r="O668" s="71"/>
      <c r="P668" s="71"/>
      <c r="Q668" s="4">
        <f t="shared" si="233"/>
        <v>20.100000000000001</v>
      </c>
      <c r="R668" s="4">
        <v>17.899999999999999</v>
      </c>
      <c r="S668" s="5">
        <f t="shared" si="232"/>
        <v>112.29050279329611</v>
      </c>
    </row>
    <row r="669" spans="1:19" x14ac:dyDescent="0.15">
      <c r="A669" s="69"/>
      <c r="B669" s="48"/>
      <c r="C669" s="204"/>
      <c r="D669" s="60" t="s">
        <v>35</v>
      </c>
      <c r="E669" s="4">
        <f t="shared" ref="E669:Q669" si="244">+E667-E668</f>
        <v>26.900000000000002</v>
      </c>
      <c r="F669" s="4">
        <f t="shared" si="244"/>
        <v>22.8</v>
      </c>
      <c r="G669" s="4">
        <f t="shared" si="244"/>
        <v>20.7</v>
      </c>
      <c r="H669" s="4">
        <f>+H667-H668</f>
        <v>27.7</v>
      </c>
      <c r="I669" s="4">
        <f t="shared" si="244"/>
        <v>36.200000000000003</v>
      </c>
      <c r="J669" s="4">
        <f t="shared" si="244"/>
        <v>21.799999999999997</v>
      </c>
      <c r="K669" s="71">
        <f t="shared" si="244"/>
        <v>0</v>
      </c>
      <c r="L669" s="71">
        <f t="shared" si="244"/>
        <v>0</v>
      </c>
      <c r="M669" s="71">
        <f t="shared" si="244"/>
        <v>0</v>
      </c>
      <c r="N669" s="71">
        <f t="shared" si="244"/>
        <v>0</v>
      </c>
      <c r="O669" s="71">
        <f t="shared" si="244"/>
        <v>0</v>
      </c>
      <c r="P669" s="71">
        <f t="shared" si="244"/>
        <v>0</v>
      </c>
      <c r="Q669" s="4">
        <f t="shared" si="244"/>
        <v>156.10000000000002</v>
      </c>
      <c r="R669" s="4">
        <v>144.6</v>
      </c>
      <c r="S669" s="5">
        <f t="shared" si="232"/>
        <v>107.9529737206086</v>
      </c>
    </row>
    <row r="670" spans="1:19" x14ac:dyDescent="0.15">
      <c r="A670" s="69"/>
      <c r="B670" s="48"/>
      <c r="C670" s="204"/>
      <c r="D670" s="60" t="s">
        <v>36</v>
      </c>
      <c r="E670" s="4">
        <f t="shared" ref="E670:Q670" si="245">+E667-E671</f>
        <v>28.5</v>
      </c>
      <c r="F670" s="4">
        <f t="shared" si="245"/>
        <v>23.5</v>
      </c>
      <c r="G670" s="4">
        <f t="shared" si="245"/>
        <v>19.099999999999998</v>
      </c>
      <c r="H670" s="4">
        <f t="shared" si="245"/>
        <v>26</v>
      </c>
      <c r="I670" s="4">
        <f t="shared" si="245"/>
        <v>30.5</v>
      </c>
      <c r="J670" s="4">
        <f t="shared" si="245"/>
        <v>19.399999999999999</v>
      </c>
      <c r="K670" s="71">
        <f t="shared" si="245"/>
        <v>0</v>
      </c>
      <c r="L670" s="71">
        <f t="shared" si="245"/>
        <v>0</v>
      </c>
      <c r="M670" s="71">
        <f t="shared" si="245"/>
        <v>0</v>
      </c>
      <c r="N670" s="71">
        <f t="shared" si="245"/>
        <v>0</v>
      </c>
      <c r="O670" s="71">
        <f t="shared" si="245"/>
        <v>0</v>
      </c>
      <c r="P670" s="71">
        <f t="shared" si="245"/>
        <v>0</v>
      </c>
      <c r="Q670" s="4">
        <f t="shared" si="245"/>
        <v>147</v>
      </c>
      <c r="R670" s="4">
        <v>132.6</v>
      </c>
      <c r="S670" s="5">
        <f t="shared" si="232"/>
        <v>110.85972850678733</v>
      </c>
    </row>
    <row r="671" spans="1:19" x14ac:dyDescent="0.15">
      <c r="A671" s="69"/>
      <c r="B671" s="48"/>
      <c r="C671" s="204"/>
      <c r="D671" s="60" t="s">
        <v>37</v>
      </c>
      <c r="E671" s="4">
        <v>1.6</v>
      </c>
      <c r="F671" s="4">
        <v>2</v>
      </c>
      <c r="G671" s="4">
        <v>3.8</v>
      </c>
      <c r="H671" s="4">
        <v>5.7</v>
      </c>
      <c r="I671" s="4">
        <v>11.1</v>
      </c>
      <c r="J671" s="4">
        <v>5</v>
      </c>
      <c r="K671" s="71"/>
      <c r="L671" s="71"/>
      <c r="M671" s="71"/>
      <c r="N671" s="71"/>
      <c r="O671" s="71"/>
      <c r="P671" s="71"/>
      <c r="Q671" s="4">
        <f t="shared" si="233"/>
        <v>29.200000000000003</v>
      </c>
      <c r="R671" s="4">
        <v>29.9</v>
      </c>
      <c r="S671" s="5">
        <f t="shared" si="232"/>
        <v>97.65886287625419</v>
      </c>
    </row>
    <row r="672" spans="1:19" ht="14.25" thickBot="1" x14ac:dyDescent="0.2">
      <c r="A672" s="69"/>
      <c r="B672" s="48"/>
      <c r="C672" s="205"/>
      <c r="D672" s="63" t="s">
        <v>38</v>
      </c>
      <c r="E672" s="7">
        <v>1.6</v>
      </c>
      <c r="F672" s="7">
        <v>2</v>
      </c>
      <c r="G672" s="7">
        <v>3.8</v>
      </c>
      <c r="H672" s="7">
        <v>6.2</v>
      </c>
      <c r="I672" s="7">
        <v>13.6</v>
      </c>
      <c r="J672" s="7">
        <v>5.5</v>
      </c>
      <c r="K672" s="72"/>
      <c r="L672" s="72"/>
      <c r="M672" s="72"/>
      <c r="N672" s="72"/>
      <c r="O672" s="72"/>
      <c r="P672" s="72"/>
      <c r="Q672" s="7">
        <f t="shared" si="233"/>
        <v>32.700000000000003</v>
      </c>
      <c r="R672" s="7">
        <v>33.700000000000003</v>
      </c>
      <c r="S672" s="8">
        <f t="shared" si="232"/>
        <v>97.032640949554889</v>
      </c>
    </row>
    <row r="673" spans="1:19" ht="13.5" customHeight="1" x14ac:dyDescent="0.15">
      <c r="A673" s="69"/>
      <c r="B673" s="48"/>
      <c r="C673" s="203" t="s">
        <v>118</v>
      </c>
      <c r="D673" s="55" t="s">
        <v>33</v>
      </c>
      <c r="E673" s="2">
        <v>23.2</v>
      </c>
      <c r="F673" s="2">
        <v>57</v>
      </c>
      <c r="G673" s="2">
        <v>42.4</v>
      </c>
      <c r="H673" s="2">
        <v>71.5</v>
      </c>
      <c r="I673" s="2">
        <v>83.4</v>
      </c>
      <c r="J673" s="2">
        <v>52.9</v>
      </c>
      <c r="K673" s="70"/>
      <c r="L673" s="70"/>
      <c r="M673" s="70"/>
      <c r="N673" s="70"/>
      <c r="O673" s="70"/>
      <c r="P673" s="70"/>
      <c r="Q673" s="2">
        <f t="shared" si="233"/>
        <v>330.4</v>
      </c>
      <c r="R673" s="2">
        <v>320.09999999999997</v>
      </c>
      <c r="S673" s="3">
        <f t="shared" si="232"/>
        <v>103.21774445485785</v>
      </c>
    </row>
    <row r="674" spans="1:19" x14ac:dyDescent="0.15">
      <c r="A674" s="69"/>
      <c r="B674" s="48"/>
      <c r="C674" s="204"/>
      <c r="D674" s="60" t="s">
        <v>34</v>
      </c>
      <c r="E674" s="4">
        <v>1.2</v>
      </c>
      <c r="F674" s="4">
        <v>17.8</v>
      </c>
      <c r="G674" s="4">
        <v>8.5</v>
      </c>
      <c r="H674" s="4">
        <v>14.4</v>
      </c>
      <c r="I674" s="4">
        <v>25.1</v>
      </c>
      <c r="J674" s="4">
        <v>10.6</v>
      </c>
      <c r="K674" s="71"/>
      <c r="L674" s="71"/>
      <c r="M674" s="71"/>
      <c r="N674" s="71"/>
      <c r="O674" s="71"/>
      <c r="P674" s="71"/>
      <c r="Q674" s="4">
        <f t="shared" si="233"/>
        <v>77.599999999999994</v>
      </c>
      <c r="R674" s="4">
        <v>75.5</v>
      </c>
      <c r="S674" s="5">
        <f t="shared" si="232"/>
        <v>102.78145695364238</v>
      </c>
    </row>
    <row r="675" spans="1:19" x14ac:dyDescent="0.15">
      <c r="A675" s="69"/>
      <c r="B675" s="48"/>
      <c r="C675" s="204"/>
      <c r="D675" s="60" t="s">
        <v>35</v>
      </c>
      <c r="E675" s="4">
        <f t="shared" ref="E675:Q675" si="246">+E673-E674</f>
        <v>22</v>
      </c>
      <c r="F675" s="4">
        <f t="shared" si="246"/>
        <v>39.200000000000003</v>
      </c>
      <c r="G675" s="4">
        <f t="shared" si="246"/>
        <v>33.9</v>
      </c>
      <c r="H675" s="4">
        <f t="shared" si="246"/>
        <v>57.1</v>
      </c>
      <c r="I675" s="4">
        <f t="shared" si="246"/>
        <v>58.300000000000004</v>
      </c>
      <c r="J675" s="4">
        <f t="shared" si="246"/>
        <v>42.3</v>
      </c>
      <c r="K675" s="71">
        <f t="shared" si="246"/>
        <v>0</v>
      </c>
      <c r="L675" s="71">
        <f t="shared" si="246"/>
        <v>0</v>
      </c>
      <c r="M675" s="71">
        <f t="shared" si="246"/>
        <v>0</v>
      </c>
      <c r="N675" s="71">
        <f t="shared" si="246"/>
        <v>0</v>
      </c>
      <c r="O675" s="71">
        <f t="shared" si="246"/>
        <v>0</v>
      </c>
      <c r="P675" s="71">
        <f t="shared" si="246"/>
        <v>0</v>
      </c>
      <c r="Q675" s="4">
        <f t="shared" si="246"/>
        <v>252.79999999999998</v>
      </c>
      <c r="R675" s="4">
        <v>244.60000000000002</v>
      </c>
      <c r="S675" s="5">
        <f t="shared" si="232"/>
        <v>103.35241210139002</v>
      </c>
    </row>
    <row r="676" spans="1:19" x14ac:dyDescent="0.15">
      <c r="A676" s="69"/>
      <c r="B676" s="48"/>
      <c r="C676" s="204"/>
      <c r="D676" s="60" t="s">
        <v>36</v>
      </c>
      <c r="E676" s="4">
        <f t="shared" ref="E676:Q676" si="247">+E673-E677</f>
        <v>23.2</v>
      </c>
      <c r="F676" s="4">
        <f t="shared" si="247"/>
        <v>56.2</v>
      </c>
      <c r="G676" s="4">
        <f t="shared" si="247"/>
        <v>42</v>
      </c>
      <c r="H676" s="4">
        <f t="shared" si="247"/>
        <v>69.900000000000006</v>
      </c>
      <c r="I676" s="4">
        <f t="shared" si="247"/>
        <v>80.600000000000009</v>
      </c>
      <c r="J676" s="4">
        <f t="shared" si="247"/>
        <v>51.8</v>
      </c>
      <c r="K676" s="71">
        <f t="shared" si="247"/>
        <v>0</v>
      </c>
      <c r="L676" s="71">
        <f t="shared" si="247"/>
        <v>0</v>
      </c>
      <c r="M676" s="71">
        <f t="shared" si="247"/>
        <v>0</v>
      </c>
      <c r="N676" s="71">
        <f t="shared" si="247"/>
        <v>0</v>
      </c>
      <c r="O676" s="71">
        <f t="shared" si="247"/>
        <v>0</v>
      </c>
      <c r="P676" s="71">
        <f t="shared" si="247"/>
        <v>0</v>
      </c>
      <c r="Q676" s="4">
        <f t="shared" si="247"/>
        <v>323.7</v>
      </c>
      <c r="R676" s="4">
        <v>313.50000000000006</v>
      </c>
      <c r="S676" s="5">
        <f t="shared" si="232"/>
        <v>103.25358851674639</v>
      </c>
    </row>
    <row r="677" spans="1:19" x14ac:dyDescent="0.15">
      <c r="A677" s="69"/>
      <c r="B677" s="74"/>
      <c r="C677" s="204"/>
      <c r="D677" s="60" t="s">
        <v>37</v>
      </c>
      <c r="E677" s="4">
        <v>0</v>
      </c>
      <c r="F677" s="4">
        <v>0.8</v>
      </c>
      <c r="G677" s="4">
        <v>0.4</v>
      </c>
      <c r="H677" s="4">
        <v>1.6</v>
      </c>
      <c r="I677" s="4">
        <v>2.8</v>
      </c>
      <c r="J677" s="4">
        <v>1.1000000000000001</v>
      </c>
      <c r="K677" s="71"/>
      <c r="L677" s="71"/>
      <c r="M677" s="71"/>
      <c r="N677" s="71"/>
      <c r="O677" s="71"/>
      <c r="P677" s="71"/>
      <c r="Q677" s="4">
        <f t="shared" si="233"/>
        <v>6.6999999999999993</v>
      </c>
      <c r="R677" s="4">
        <v>6.6</v>
      </c>
      <c r="S677" s="5">
        <f t="shared" si="232"/>
        <v>101.51515151515152</v>
      </c>
    </row>
    <row r="678" spans="1:19" ht="14.25" thickBot="1" x14ac:dyDescent="0.2">
      <c r="A678" s="69"/>
      <c r="B678" s="74"/>
      <c r="C678" s="205"/>
      <c r="D678" s="63" t="s">
        <v>38</v>
      </c>
      <c r="E678" s="7">
        <v>0</v>
      </c>
      <c r="F678" s="7">
        <v>0.8</v>
      </c>
      <c r="G678" s="7">
        <v>0.4</v>
      </c>
      <c r="H678" s="7">
        <v>1.6</v>
      </c>
      <c r="I678" s="7">
        <v>2.8</v>
      </c>
      <c r="J678" s="7">
        <v>1.1000000000000001</v>
      </c>
      <c r="K678" s="72"/>
      <c r="L678" s="72"/>
      <c r="M678" s="72"/>
      <c r="N678" s="72"/>
      <c r="O678" s="72"/>
      <c r="P678" s="72"/>
      <c r="Q678" s="7">
        <f t="shared" si="233"/>
        <v>6.6999999999999993</v>
      </c>
      <c r="R678" s="7">
        <v>6.6</v>
      </c>
      <c r="S678" s="8">
        <f t="shared" si="232"/>
        <v>101.51515151515152</v>
      </c>
    </row>
    <row r="679" spans="1:19" ht="13.5" customHeight="1" x14ac:dyDescent="0.15">
      <c r="A679" s="69"/>
      <c r="B679" s="74"/>
      <c r="C679" s="203" t="s">
        <v>119</v>
      </c>
      <c r="D679" s="55" t="s">
        <v>33</v>
      </c>
      <c r="E679" s="2">
        <v>6.3</v>
      </c>
      <c r="F679" s="2">
        <v>10</v>
      </c>
      <c r="G679" s="2">
        <v>15.7</v>
      </c>
      <c r="H679" s="2">
        <v>19</v>
      </c>
      <c r="I679" s="2">
        <v>13.4</v>
      </c>
      <c r="J679" s="2">
        <v>12.2</v>
      </c>
      <c r="K679" s="70"/>
      <c r="L679" s="70"/>
      <c r="M679" s="70"/>
      <c r="N679" s="70"/>
      <c r="O679" s="70"/>
      <c r="P679" s="70"/>
      <c r="Q679" s="2">
        <f t="shared" si="233"/>
        <v>76.600000000000009</v>
      </c>
      <c r="R679" s="2">
        <v>79.899999999999991</v>
      </c>
      <c r="S679" s="3">
        <f t="shared" si="232"/>
        <v>95.869837296620801</v>
      </c>
    </row>
    <row r="680" spans="1:19" x14ac:dyDescent="0.15">
      <c r="A680" s="69"/>
      <c r="B680" s="74"/>
      <c r="C680" s="204"/>
      <c r="D680" s="60" t="s">
        <v>34</v>
      </c>
      <c r="E680" s="4">
        <v>0</v>
      </c>
      <c r="F680" s="4">
        <v>0.2</v>
      </c>
      <c r="G680" s="4">
        <v>0.2</v>
      </c>
      <c r="H680" s="4">
        <v>0.9</v>
      </c>
      <c r="I680" s="4">
        <v>1</v>
      </c>
      <c r="J680" s="4">
        <v>0.5</v>
      </c>
      <c r="K680" s="71"/>
      <c r="L680" s="71"/>
      <c r="M680" s="71"/>
      <c r="N680" s="71"/>
      <c r="O680" s="71"/>
      <c r="P680" s="71"/>
      <c r="Q680" s="4">
        <f t="shared" si="233"/>
        <v>2.8</v>
      </c>
      <c r="R680" s="4">
        <v>2.3000000000000003</v>
      </c>
      <c r="S680" s="5">
        <f t="shared" si="232"/>
        <v>121.7391304347826</v>
      </c>
    </row>
    <row r="681" spans="1:19" x14ac:dyDescent="0.15">
      <c r="A681" s="69"/>
      <c r="B681" s="74"/>
      <c r="C681" s="204"/>
      <c r="D681" s="60" t="s">
        <v>35</v>
      </c>
      <c r="E681" s="4">
        <f t="shared" ref="E681:Q681" si="248">+E679-E680</f>
        <v>6.3</v>
      </c>
      <c r="F681" s="4">
        <f t="shared" si="248"/>
        <v>9.8000000000000007</v>
      </c>
      <c r="G681" s="4">
        <f t="shared" si="248"/>
        <v>15.5</v>
      </c>
      <c r="H681" s="4">
        <f t="shared" si="248"/>
        <v>18.100000000000001</v>
      </c>
      <c r="I681" s="4">
        <f t="shared" si="248"/>
        <v>12.4</v>
      </c>
      <c r="J681" s="4">
        <f t="shared" si="248"/>
        <v>11.7</v>
      </c>
      <c r="K681" s="71">
        <f t="shared" si="248"/>
        <v>0</v>
      </c>
      <c r="L681" s="71">
        <f t="shared" si="248"/>
        <v>0</v>
      </c>
      <c r="M681" s="71">
        <f t="shared" si="248"/>
        <v>0</v>
      </c>
      <c r="N681" s="71">
        <f t="shared" si="248"/>
        <v>0</v>
      </c>
      <c r="O681" s="71">
        <f t="shared" si="248"/>
        <v>0</v>
      </c>
      <c r="P681" s="71">
        <f t="shared" si="248"/>
        <v>0</v>
      </c>
      <c r="Q681" s="4">
        <f t="shared" si="248"/>
        <v>73.800000000000011</v>
      </c>
      <c r="R681" s="4">
        <v>77.600000000000009</v>
      </c>
      <c r="S681" s="5">
        <f t="shared" si="232"/>
        <v>95.103092783505161</v>
      </c>
    </row>
    <row r="682" spans="1:19" x14ac:dyDescent="0.15">
      <c r="A682" s="69"/>
      <c r="B682" s="74"/>
      <c r="C682" s="204"/>
      <c r="D682" s="60" t="s">
        <v>36</v>
      </c>
      <c r="E682" s="4">
        <f t="shared" ref="E682:Q682" si="249">+E679-E683</f>
        <v>6</v>
      </c>
      <c r="F682" s="4">
        <f t="shared" si="249"/>
        <v>9.6</v>
      </c>
      <c r="G682" s="4">
        <f t="shared" si="249"/>
        <v>15.1</v>
      </c>
      <c r="H682" s="4">
        <f t="shared" si="249"/>
        <v>18.100000000000001</v>
      </c>
      <c r="I682" s="4">
        <f t="shared" si="249"/>
        <v>12.3</v>
      </c>
      <c r="J682" s="4">
        <f t="shared" si="249"/>
        <v>11.6</v>
      </c>
      <c r="K682" s="71">
        <f t="shared" si="249"/>
        <v>0</v>
      </c>
      <c r="L682" s="71">
        <f t="shared" si="249"/>
        <v>0</v>
      </c>
      <c r="M682" s="71">
        <f t="shared" si="249"/>
        <v>0</v>
      </c>
      <c r="N682" s="71">
        <f t="shared" si="249"/>
        <v>0</v>
      </c>
      <c r="O682" s="71">
        <f t="shared" si="249"/>
        <v>0</v>
      </c>
      <c r="P682" s="71">
        <f t="shared" si="249"/>
        <v>0</v>
      </c>
      <c r="Q682" s="4">
        <f t="shared" si="249"/>
        <v>72.7</v>
      </c>
      <c r="R682" s="4">
        <v>76.900000000000006</v>
      </c>
      <c r="S682" s="5">
        <f t="shared" si="232"/>
        <v>94.538361508452525</v>
      </c>
    </row>
    <row r="683" spans="1:19" x14ac:dyDescent="0.15">
      <c r="A683" s="69"/>
      <c r="B683" s="74"/>
      <c r="C683" s="204"/>
      <c r="D683" s="60" t="s">
        <v>37</v>
      </c>
      <c r="E683" s="4">
        <v>0.3</v>
      </c>
      <c r="F683" s="4">
        <v>0.4</v>
      </c>
      <c r="G683" s="4">
        <v>0.6</v>
      </c>
      <c r="H683" s="4">
        <v>0.9</v>
      </c>
      <c r="I683" s="4">
        <v>1.1000000000000001</v>
      </c>
      <c r="J683" s="4">
        <v>0.6</v>
      </c>
      <c r="K683" s="71"/>
      <c r="L683" s="71"/>
      <c r="M683" s="71"/>
      <c r="N683" s="71"/>
      <c r="O683" s="71"/>
      <c r="P683" s="71"/>
      <c r="Q683" s="4">
        <f t="shared" si="233"/>
        <v>3.9</v>
      </c>
      <c r="R683" s="4">
        <v>3</v>
      </c>
      <c r="S683" s="5">
        <f t="shared" si="232"/>
        <v>130</v>
      </c>
    </row>
    <row r="684" spans="1:19" ht="14.25" thickBot="1" x14ac:dyDescent="0.2">
      <c r="A684" s="69"/>
      <c r="B684" s="48"/>
      <c r="C684" s="205"/>
      <c r="D684" s="63" t="s">
        <v>38</v>
      </c>
      <c r="E684" s="7">
        <v>0.3</v>
      </c>
      <c r="F684" s="7">
        <v>0.6</v>
      </c>
      <c r="G684" s="7">
        <v>0.9</v>
      </c>
      <c r="H684" s="7">
        <v>1.2</v>
      </c>
      <c r="I684" s="7">
        <v>1.3</v>
      </c>
      <c r="J684" s="7">
        <v>0.8</v>
      </c>
      <c r="K684" s="72"/>
      <c r="L684" s="72"/>
      <c r="M684" s="72"/>
      <c r="N684" s="72"/>
      <c r="O684" s="72"/>
      <c r="P684" s="72"/>
      <c r="Q684" s="7">
        <f t="shared" si="233"/>
        <v>5.0999999999999996</v>
      </c>
      <c r="R684" s="7">
        <v>5.3</v>
      </c>
      <c r="S684" s="8">
        <f t="shared" si="232"/>
        <v>96.226415094339629</v>
      </c>
    </row>
    <row r="685" spans="1:19" ht="18.75" customHeight="1" x14ac:dyDescent="0.2">
      <c r="A685" s="44" t="str">
        <f>$A$1</f>
        <v>１　平成29年度上期　市町村別・月別観光入込客数</v>
      </c>
      <c r="K685" s="75"/>
      <c r="L685" s="75"/>
      <c r="M685" s="75"/>
      <c r="N685" s="75"/>
      <c r="O685" s="75"/>
      <c r="P685" s="75"/>
      <c r="Q685" s="187"/>
    </row>
    <row r="686" spans="1:19" ht="13.5" customHeight="1" thickBot="1" x14ac:dyDescent="0.2">
      <c r="K686" s="75"/>
      <c r="L686" s="75"/>
      <c r="M686" s="75"/>
      <c r="N686" s="75"/>
      <c r="O686" s="75"/>
      <c r="P686" s="75"/>
      <c r="Q686" s="187"/>
      <c r="S686" s="49" t="s">
        <v>232</v>
      </c>
    </row>
    <row r="687" spans="1:19" ht="13.5" customHeight="1" thickBot="1" x14ac:dyDescent="0.2">
      <c r="A687" s="50" t="s">
        <v>20</v>
      </c>
      <c r="B687" s="50" t="s">
        <v>266</v>
      </c>
      <c r="C687" s="50" t="s">
        <v>21</v>
      </c>
      <c r="D687" s="51" t="s">
        <v>22</v>
      </c>
      <c r="E687" s="52" t="s">
        <v>23</v>
      </c>
      <c r="F687" s="52" t="s">
        <v>24</v>
      </c>
      <c r="G687" s="52" t="s">
        <v>25</v>
      </c>
      <c r="H687" s="52" t="s">
        <v>26</v>
      </c>
      <c r="I687" s="52" t="s">
        <v>27</v>
      </c>
      <c r="J687" s="52" t="s">
        <v>28</v>
      </c>
      <c r="K687" s="73" t="s">
        <v>29</v>
      </c>
      <c r="L687" s="73" t="s">
        <v>30</v>
      </c>
      <c r="M687" s="73" t="s">
        <v>31</v>
      </c>
      <c r="N687" s="73" t="s">
        <v>11</v>
      </c>
      <c r="O687" s="73" t="s">
        <v>12</v>
      </c>
      <c r="P687" s="73" t="s">
        <v>13</v>
      </c>
      <c r="Q687" s="188" t="s">
        <v>302</v>
      </c>
      <c r="R687" s="53" t="str">
        <f>$R$3</f>
        <v>28年度上期</v>
      </c>
      <c r="S687" s="54" t="s">
        <v>32</v>
      </c>
    </row>
    <row r="688" spans="1:19" ht="13.5" customHeight="1" x14ac:dyDescent="0.15">
      <c r="A688" s="69"/>
      <c r="B688" s="48"/>
      <c r="C688" s="203" t="s">
        <v>120</v>
      </c>
      <c r="D688" s="55" t="s">
        <v>33</v>
      </c>
      <c r="E688" s="2">
        <v>1.8</v>
      </c>
      <c r="F688" s="2">
        <v>7.9</v>
      </c>
      <c r="G688" s="2">
        <v>7.8</v>
      </c>
      <c r="H688" s="2">
        <v>7.5</v>
      </c>
      <c r="I688" s="2">
        <v>9.6999999999999993</v>
      </c>
      <c r="J688" s="2">
        <v>13.8</v>
      </c>
      <c r="K688" s="70"/>
      <c r="L688" s="70"/>
      <c r="M688" s="70"/>
      <c r="N688" s="70"/>
      <c r="O688" s="70"/>
      <c r="P688" s="70"/>
      <c r="Q688" s="2">
        <f t="shared" ref="Q688:Q741" si="250">SUM(E688:P688)</f>
        <v>48.5</v>
      </c>
      <c r="R688" s="2">
        <v>51.3</v>
      </c>
      <c r="S688" s="3">
        <f t="shared" ref="S688:S741" si="251">IF(Q688=0,"－",Q688/R688*100)</f>
        <v>94.541910331384017</v>
      </c>
    </row>
    <row r="689" spans="1:19" x14ac:dyDescent="0.15">
      <c r="A689" s="69"/>
      <c r="B689" s="48"/>
      <c r="C689" s="204"/>
      <c r="D689" s="60" t="s">
        <v>34</v>
      </c>
      <c r="E689" s="4">
        <v>0</v>
      </c>
      <c r="F689" s="4">
        <v>0.1</v>
      </c>
      <c r="G689" s="4">
        <v>0.2</v>
      </c>
      <c r="H689" s="4">
        <v>0.4</v>
      </c>
      <c r="I689" s="4">
        <v>0.4</v>
      </c>
      <c r="J689" s="4">
        <v>0.2</v>
      </c>
      <c r="K689" s="71"/>
      <c r="L689" s="71"/>
      <c r="M689" s="71"/>
      <c r="N689" s="71"/>
      <c r="O689" s="71"/>
      <c r="P689" s="71"/>
      <c r="Q689" s="4">
        <f t="shared" si="250"/>
        <v>1.3</v>
      </c>
      <c r="R689" s="4">
        <v>1.7</v>
      </c>
      <c r="S689" s="5">
        <f t="shared" si="251"/>
        <v>76.47058823529413</v>
      </c>
    </row>
    <row r="690" spans="1:19" x14ac:dyDescent="0.15">
      <c r="A690" s="69" t="s">
        <v>274</v>
      </c>
      <c r="B690" s="48" t="s">
        <v>275</v>
      </c>
      <c r="C690" s="204"/>
      <c r="D690" s="60" t="s">
        <v>35</v>
      </c>
      <c r="E690" s="4">
        <f t="shared" ref="E690:Q690" si="252">+E688-E689</f>
        <v>1.8</v>
      </c>
      <c r="F690" s="4">
        <f t="shared" si="252"/>
        <v>7.8000000000000007</v>
      </c>
      <c r="G690" s="4">
        <f t="shared" si="252"/>
        <v>7.6</v>
      </c>
      <c r="H690" s="4">
        <f t="shared" si="252"/>
        <v>7.1</v>
      </c>
      <c r="I690" s="4">
        <f t="shared" si="252"/>
        <v>9.2999999999999989</v>
      </c>
      <c r="J690" s="4">
        <f t="shared" si="252"/>
        <v>13.600000000000001</v>
      </c>
      <c r="K690" s="71">
        <f t="shared" si="252"/>
        <v>0</v>
      </c>
      <c r="L690" s="71">
        <f t="shared" si="252"/>
        <v>0</v>
      </c>
      <c r="M690" s="71">
        <f t="shared" si="252"/>
        <v>0</v>
      </c>
      <c r="N690" s="71">
        <f t="shared" si="252"/>
        <v>0</v>
      </c>
      <c r="O690" s="71">
        <f t="shared" si="252"/>
        <v>0</v>
      </c>
      <c r="P690" s="71">
        <f t="shared" si="252"/>
        <v>0</v>
      </c>
      <c r="Q690" s="4">
        <f t="shared" si="252"/>
        <v>47.2</v>
      </c>
      <c r="R690" s="4">
        <v>49.6</v>
      </c>
      <c r="S690" s="5">
        <f t="shared" si="251"/>
        <v>95.161290322580655</v>
      </c>
    </row>
    <row r="691" spans="1:19" x14ac:dyDescent="0.15">
      <c r="A691" s="69"/>
      <c r="B691" s="48"/>
      <c r="C691" s="204"/>
      <c r="D691" s="60" t="s">
        <v>36</v>
      </c>
      <c r="E691" s="4">
        <f t="shared" ref="E691:Q691" si="253">+E688-E692</f>
        <v>1.6</v>
      </c>
      <c r="F691" s="4">
        <f t="shared" si="253"/>
        <v>7.4</v>
      </c>
      <c r="G691" s="4">
        <f t="shared" si="253"/>
        <v>7.2</v>
      </c>
      <c r="H691" s="4">
        <f t="shared" si="253"/>
        <v>6.1</v>
      </c>
      <c r="I691" s="4">
        <f t="shared" si="253"/>
        <v>7.1</v>
      </c>
      <c r="J691" s="4">
        <f t="shared" si="253"/>
        <v>13</v>
      </c>
      <c r="K691" s="71">
        <f t="shared" si="253"/>
        <v>0</v>
      </c>
      <c r="L691" s="71">
        <f t="shared" si="253"/>
        <v>0</v>
      </c>
      <c r="M691" s="71">
        <f t="shared" si="253"/>
        <v>0</v>
      </c>
      <c r="N691" s="71">
        <f t="shared" si="253"/>
        <v>0</v>
      </c>
      <c r="O691" s="71">
        <f t="shared" si="253"/>
        <v>0</v>
      </c>
      <c r="P691" s="71">
        <f t="shared" si="253"/>
        <v>0</v>
      </c>
      <c r="Q691" s="4">
        <f t="shared" si="253"/>
        <v>42.4</v>
      </c>
      <c r="R691" s="4">
        <v>45.3</v>
      </c>
      <c r="S691" s="5">
        <f t="shared" si="251"/>
        <v>93.598233995584991</v>
      </c>
    </row>
    <row r="692" spans="1:19" x14ac:dyDescent="0.15">
      <c r="A692" s="69"/>
      <c r="B692" s="48"/>
      <c r="C692" s="204"/>
      <c r="D692" s="60" t="s">
        <v>37</v>
      </c>
      <c r="E692" s="4">
        <v>0.2</v>
      </c>
      <c r="F692" s="4">
        <v>0.5</v>
      </c>
      <c r="G692" s="4">
        <v>0.6</v>
      </c>
      <c r="H692" s="4">
        <v>1.4</v>
      </c>
      <c r="I692" s="4">
        <v>2.6</v>
      </c>
      <c r="J692" s="4">
        <v>0.8</v>
      </c>
      <c r="K692" s="71"/>
      <c r="L692" s="71"/>
      <c r="M692" s="71"/>
      <c r="N692" s="71"/>
      <c r="O692" s="71"/>
      <c r="P692" s="71"/>
      <c r="Q692" s="4">
        <f t="shared" si="250"/>
        <v>6.1</v>
      </c>
      <c r="R692" s="4">
        <v>6</v>
      </c>
      <c r="S692" s="5">
        <f t="shared" si="251"/>
        <v>101.66666666666666</v>
      </c>
    </row>
    <row r="693" spans="1:19" ht="14.25" thickBot="1" x14ac:dyDescent="0.2">
      <c r="A693" s="69"/>
      <c r="B693" s="48"/>
      <c r="C693" s="205"/>
      <c r="D693" s="63" t="s">
        <v>38</v>
      </c>
      <c r="E693" s="7">
        <v>0.3</v>
      </c>
      <c r="F693" s="7">
        <v>0.7</v>
      </c>
      <c r="G693" s="7">
        <v>0.9</v>
      </c>
      <c r="H693" s="7">
        <v>1.7</v>
      </c>
      <c r="I693" s="7">
        <v>3.4</v>
      </c>
      <c r="J693" s="7">
        <v>1</v>
      </c>
      <c r="K693" s="72"/>
      <c r="L693" s="72"/>
      <c r="M693" s="72"/>
      <c r="N693" s="72"/>
      <c r="O693" s="72"/>
      <c r="P693" s="72"/>
      <c r="Q693" s="7">
        <f t="shared" si="250"/>
        <v>8</v>
      </c>
      <c r="R693" s="7">
        <v>8.1</v>
      </c>
      <c r="S693" s="8">
        <f t="shared" si="251"/>
        <v>98.765432098765444</v>
      </c>
    </row>
    <row r="694" spans="1:19" ht="13.5" customHeight="1" x14ac:dyDescent="0.15">
      <c r="A694" s="69"/>
      <c r="B694" s="48"/>
      <c r="C694" s="203" t="s">
        <v>121</v>
      </c>
      <c r="D694" s="55" t="s">
        <v>33</v>
      </c>
      <c r="E694" s="2">
        <v>54.9</v>
      </c>
      <c r="F694" s="2">
        <v>89.5</v>
      </c>
      <c r="G694" s="2">
        <v>110</v>
      </c>
      <c r="H694" s="2">
        <v>310.10000000000002</v>
      </c>
      <c r="I694" s="2">
        <v>237.2</v>
      </c>
      <c r="J694" s="2">
        <v>248.2</v>
      </c>
      <c r="K694" s="70"/>
      <c r="L694" s="70"/>
      <c r="M694" s="70"/>
      <c r="N694" s="70"/>
      <c r="O694" s="70"/>
      <c r="P694" s="70"/>
      <c r="Q694" s="2">
        <f t="shared" si="250"/>
        <v>1049.9000000000001</v>
      </c>
      <c r="R694" s="2">
        <v>1067.5999999999999</v>
      </c>
      <c r="S694" s="3">
        <f t="shared" si="251"/>
        <v>98.342075683776713</v>
      </c>
    </row>
    <row r="695" spans="1:19" x14ac:dyDescent="0.15">
      <c r="A695" s="69"/>
      <c r="B695" s="48"/>
      <c r="C695" s="204"/>
      <c r="D695" s="60" t="s">
        <v>34</v>
      </c>
      <c r="E695" s="4">
        <v>43.6</v>
      </c>
      <c r="F695" s="4">
        <v>62.3</v>
      </c>
      <c r="G695" s="4">
        <v>85.1</v>
      </c>
      <c r="H695" s="4">
        <v>259.10000000000002</v>
      </c>
      <c r="I695" s="4">
        <v>171.1</v>
      </c>
      <c r="J695" s="4">
        <v>179.8</v>
      </c>
      <c r="K695" s="71"/>
      <c r="L695" s="71"/>
      <c r="M695" s="71"/>
      <c r="N695" s="71"/>
      <c r="O695" s="71"/>
      <c r="P695" s="71"/>
      <c r="Q695" s="4">
        <f t="shared" si="250"/>
        <v>801</v>
      </c>
      <c r="R695" s="4">
        <v>818.40000000000009</v>
      </c>
      <c r="S695" s="5">
        <f t="shared" si="251"/>
        <v>97.873900293255119</v>
      </c>
    </row>
    <row r="696" spans="1:19" x14ac:dyDescent="0.15">
      <c r="A696" s="69"/>
      <c r="B696" s="48"/>
      <c r="C696" s="204"/>
      <c r="D696" s="60" t="s">
        <v>35</v>
      </c>
      <c r="E696" s="4">
        <f t="shared" ref="E696:Q696" si="254">+E694-E695</f>
        <v>11.299999999999997</v>
      </c>
      <c r="F696" s="4">
        <f t="shared" si="254"/>
        <v>27.200000000000003</v>
      </c>
      <c r="G696" s="4">
        <f t="shared" si="254"/>
        <v>24.900000000000006</v>
      </c>
      <c r="H696" s="4">
        <f t="shared" si="254"/>
        <v>51</v>
      </c>
      <c r="I696" s="4">
        <f t="shared" si="254"/>
        <v>66.099999999999994</v>
      </c>
      <c r="J696" s="4">
        <f t="shared" si="254"/>
        <v>68.399999999999977</v>
      </c>
      <c r="K696" s="71">
        <f t="shared" si="254"/>
        <v>0</v>
      </c>
      <c r="L696" s="71">
        <f t="shared" si="254"/>
        <v>0</v>
      </c>
      <c r="M696" s="71">
        <f t="shared" si="254"/>
        <v>0</v>
      </c>
      <c r="N696" s="71">
        <f t="shared" si="254"/>
        <v>0</v>
      </c>
      <c r="O696" s="71">
        <f t="shared" si="254"/>
        <v>0</v>
      </c>
      <c r="P696" s="71">
        <f t="shared" si="254"/>
        <v>0</v>
      </c>
      <c r="Q696" s="4">
        <f t="shared" si="254"/>
        <v>248.90000000000009</v>
      </c>
      <c r="R696" s="4">
        <v>249.19999999999996</v>
      </c>
      <c r="S696" s="5">
        <f t="shared" si="251"/>
        <v>99.879614767255262</v>
      </c>
    </row>
    <row r="697" spans="1:19" x14ac:dyDescent="0.15">
      <c r="A697" s="69"/>
      <c r="B697" s="48"/>
      <c r="C697" s="204"/>
      <c r="D697" s="60" t="s">
        <v>36</v>
      </c>
      <c r="E697" s="4">
        <f t="shared" ref="E697:Q697" si="255">+E694-E698</f>
        <v>24.5</v>
      </c>
      <c r="F697" s="4">
        <f t="shared" si="255"/>
        <v>36.1</v>
      </c>
      <c r="G697" s="4">
        <f t="shared" si="255"/>
        <v>62</v>
      </c>
      <c r="H697" s="4">
        <f t="shared" si="255"/>
        <v>236.70000000000002</v>
      </c>
      <c r="I697" s="4">
        <f t="shared" si="255"/>
        <v>170</v>
      </c>
      <c r="J697" s="4">
        <f t="shared" si="255"/>
        <v>191</v>
      </c>
      <c r="K697" s="71">
        <f t="shared" si="255"/>
        <v>0</v>
      </c>
      <c r="L697" s="71">
        <f t="shared" si="255"/>
        <v>0</v>
      </c>
      <c r="M697" s="71">
        <f t="shared" si="255"/>
        <v>0</v>
      </c>
      <c r="N697" s="71">
        <f t="shared" si="255"/>
        <v>0</v>
      </c>
      <c r="O697" s="71">
        <f t="shared" si="255"/>
        <v>0</v>
      </c>
      <c r="P697" s="71">
        <f t="shared" si="255"/>
        <v>0</v>
      </c>
      <c r="Q697" s="4">
        <f t="shared" si="255"/>
        <v>720.30000000000007</v>
      </c>
      <c r="R697" s="4">
        <v>731.49999999999989</v>
      </c>
      <c r="S697" s="5">
        <f t="shared" si="251"/>
        <v>98.468899521531128</v>
      </c>
    </row>
    <row r="698" spans="1:19" x14ac:dyDescent="0.15">
      <c r="A698" s="69"/>
      <c r="B698" s="48"/>
      <c r="C698" s="204"/>
      <c r="D698" s="60" t="s">
        <v>37</v>
      </c>
      <c r="E698" s="4">
        <v>30.4</v>
      </c>
      <c r="F698" s="4">
        <v>53.4</v>
      </c>
      <c r="G698" s="4">
        <v>48</v>
      </c>
      <c r="H698" s="4">
        <v>73.400000000000006</v>
      </c>
      <c r="I698" s="4">
        <v>67.2</v>
      </c>
      <c r="J698" s="4">
        <v>57.2</v>
      </c>
      <c r="K698" s="71"/>
      <c r="L698" s="71"/>
      <c r="M698" s="71"/>
      <c r="N698" s="71"/>
      <c r="O698" s="71"/>
      <c r="P698" s="71"/>
      <c r="Q698" s="4">
        <f t="shared" si="250"/>
        <v>329.6</v>
      </c>
      <c r="R698" s="4">
        <v>336.09999999999997</v>
      </c>
      <c r="S698" s="5">
        <f t="shared" si="251"/>
        <v>98.066051770306473</v>
      </c>
    </row>
    <row r="699" spans="1:19" ht="14.25" thickBot="1" x14ac:dyDescent="0.2">
      <c r="A699" s="69"/>
      <c r="B699" s="48"/>
      <c r="C699" s="205"/>
      <c r="D699" s="63" t="s">
        <v>38</v>
      </c>
      <c r="E699" s="7">
        <v>31.9</v>
      </c>
      <c r="F699" s="7">
        <v>56.1</v>
      </c>
      <c r="G699" s="7">
        <v>50.4</v>
      </c>
      <c r="H699" s="7">
        <v>77.2</v>
      </c>
      <c r="I699" s="7">
        <v>70.7</v>
      </c>
      <c r="J699" s="7">
        <v>60.1</v>
      </c>
      <c r="K699" s="72"/>
      <c r="L699" s="72"/>
      <c r="M699" s="72"/>
      <c r="N699" s="72"/>
      <c r="O699" s="72"/>
      <c r="P699" s="72"/>
      <c r="Q699" s="7">
        <f t="shared" si="250"/>
        <v>346.40000000000003</v>
      </c>
      <c r="R699" s="7">
        <v>352.9</v>
      </c>
      <c r="S699" s="8">
        <f t="shared" si="251"/>
        <v>98.158118447152191</v>
      </c>
    </row>
    <row r="700" spans="1:19" ht="13.5" customHeight="1" x14ac:dyDescent="0.15">
      <c r="A700" s="69"/>
      <c r="B700" s="48"/>
      <c r="C700" s="203" t="s">
        <v>122</v>
      </c>
      <c r="D700" s="55" t="s">
        <v>33</v>
      </c>
      <c r="E700" s="2">
        <v>49.4</v>
      </c>
      <c r="F700" s="2">
        <v>127.3</v>
      </c>
      <c r="G700" s="2">
        <v>80.900000000000006</v>
      </c>
      <c r="H700" s="2">
        <v>184.4</v>
      </c>
      <c r="I700" s="2">
        <v>124.7</v>
      </c>
      <c r="J700" s="2">
        <v>187.5</v>
      </c>
      <c r="K700" s="70"/>
      <c r="L700" s="70"/>
      <c r="M700" s="70"/>
      <c r="N700" s="70"/>
      <c r="O700" s="70"/>
      <c r="P700" s="70"/>
      <c r="Q700" s="2">
        <f t="shared" si="250"/>
        <v>754.2</v>
      </c>
      <c r="R700" s="2">
        <v>752.09999999999991</v>
      </c>
      <c r="S700" s="3">
        <f t="shared" si="251"/>
        <v>100.27921818907062</v>
      </c>
    </row>
    <row r="701" spans="1:19" x14ac:dyDescent="0.15">
      <c r="A701" s="69"/>
      <c r="B701" s="48"/>
      <c r="C701" s="204"/>
      <c r="D701" s="60" t="s">
        <v>34</v>
      </c>
      <c r="E701" s="4">
        <v>7.2999999999999972</v>
      </c>
      <c r="F701" s="4">
        <v>15.700000000000003</v>
      </c>
      <c r="G701" s="4">
        <v>19.000000000000007</v>
      </c>
      <c r="H701" s="4">
        <v>36.599999999999994</v>
      </c>
      <c r="I701" s="4">
        <v>29.299999999999997</v>
      </c>
      <c r="J701" s="4">
        <v>37.5</v>
      </c>
      <c r="K701" s="71"/>
      <c r="L701" s="71"/>
      <c r="M701" s="71"/>
      <c r="N701" s="71"/>
      <c r="O701" s="71"/>
      <c r="P701" s="71"/>
      <c r="Q701" s="4">
        <f t="shared" si="250"/>
        <v>145.39999999999998</v>
      </c>
      <c r="R701" s="4">
        <v>143.60000000000002</v>
      </c>
      <c r="S701" s="5">
        <f t="shared" si="251"/>
        <v>101.25348189415038</v>
      </c>
    </row>
    <row r="702" spans="1:19" x14ac:dyDescent="0.15">
      <c r="A702" s="69"/>
      <c r="B702" s="48"/>
      <c r="C702" s="204"/>
      <c r="D702" s="60" t="s">
        <v>35</v>
      </c>
      <c r="E702" s="4">
        <f t="shared" ref="E702:Q702" si="256">+E700-E701</f>
        <v>42.1</v>
      </c>
      <c r="F702" s="4">
        <f t="shared" si="256"/>
        <v>111.6</v>
      </c>
      <c r="G702" s="4">
        <f t="shared" si="256"/>
        <v>61.9</v>
      </c>
      <c r="H702" s="4">
        <f t="shared" si="256"/>
        <v>147.80000000000001</v>
      </c>
      <c r="I702" s="4">
        <f t="shared" si="256"/>
        <v>95.4</v>
      </c>
      <c r="J702" s="4">
        <f t="shared" si="256"/>
        <v>150</v>
      </c>
      <c r="K702" s="71">
        <f t="shared" si="256"/>
        <v>0</v>
      </c>
      <c r="L702" s="71">
        <f t="shared" si="256"/>
        <v>0</v>
      </c>
      <c r="M702" s="71">
        <f t="shared" si="256"/>
        <v>0</v>
      </c>
      <c r="N702" s="71">
        <f t="shared" si="256"/>
        <v>0</v>
      </c>
      <c r="O702" s="71">
        <f t="shared" si="256"/>
        <v>0</v>
      </c>
      <c r="P702" s="71">
        <f t="shared" si="256"/>
        <v>0</v>
      </c>
      <c r="Q702" s="4">
        <f t="shared" si="256"/>
        <v>608.80000000000007</v>
      </c>
      <c r="R702" s="4">
        <v>608.5</v>
      </c>
      <c r="S702" s="5">
        <f t="shared" si="251"/>
        <v>100.04930156121613</v>
      </c>
    </row>
    <row r="703" spans="1:19" x14ac:dyDescent="0.15">
      <c r="A703" s="69"/>
      <c r="B703" s="48"/>
      <c r="C703" s="204"/>
      <c r="D703" s="60" t="s">
        <v>36</v>
      </c>
      <c r="E703" s="4">
        <f t="shared" ref="E703:Q703" si="257">+E700-E704</f>
        <v>44.699999999999996</v>
      </c>
      <c r="F703" s="4">
        <f t="shared" si="257"/>
        <v>117.6</v>
      </c>
      <c r="G703" s="4">
        <f t="shared" si="257"/>
        <v>67.7</v>
      </c>
      <c r="H703" s="4">
        <f t="shared" si="257"/>
        <v>160.9</v>
      </c>
      <c r="I703" s="4">
        <f t="shared" si="257"/>
        <v>102</v>
      </c>
      <c r="J703" s="4">
        <f t="shared" si="257"/>
        <v>171.7</v>
      </c>
      <c r="K703" s="71">
        <f t="shared" si="257"/>
        <v>0</v>
      </c>
      <c r="L703" s="71">
        <f t="shared" si="257"/>
        <v>0</v>
      </c>
      <c r="M703" s="71">
        <f t="shared" si="257"/>
        <v>0</v>
      </c>
      <c r="N703" s="71">
        <f t="shared" si="257"/>
        <v>0</v>
      </c>
      <c r="O703" s="71">
        <f t="shared" si="257"/>
        <v>0</v>
      </c>
      <c r="P703" s="71">
        <f t="shared" si="257"/>
        <v>0</v>
      </c>
      <c r="Q703" s="4">
        <f t="shared" si="257"/>
        <v>664.6</v>
      </c>
      <c r="R703" s="4">
        <v>669.19999999999993</v>
      </c>
      <c r="S703" s="5">
        <f t="shared" si="251"/>
        <v>99.312612074118363</v>
      </c>
    </row>
    <row r="704" spans="1:19" x14ac:dyDescent="0.15">
      <c r="A704" s="69"/>
      <c r="B704" s="48"/>
      <c r="C704" s="204"/>
      <c r="D704" s="60" t="s">
        <v>37</v>
      </c>
      <c r="E704" s="4">
        <v>4.7</v>
      </c>
      <c r="F704" s="4">
        <v>9.6999999999999993</v>
      </c>
      <c r="G704" s="4">
        <v>13.2</v>
      </c>
      <c r="H704" s="4">
        <v>23.5</v>
      </c>
      <c r="I704" s="4">
        <v>22.7</v>
      </c>
      <c r="J704" s="4">
        <v>15.8</v>
      </c>
      <c r="K704" s="71"/>
      <c r="L704" s="71"/>
      <c r="M704" s="71"/>
      <c r="N704" s="71"/>
      <c r="O704" s="71"/>
      <c r="P704" s="71"/>
      <c r="Q704" s="4">
        <f t="shared" si="250"/>
        <v>89.6</v>
      </c>
      <c r="R704" s="4">
        <v>82.9</v>
      </c>
      <c r="S704" s="5">
        <f t="shared" si="251"/>
        <v>108.08202653799756</v>
      </c>
    </row>
    <row r="705" spans="1:19" ht="14.25" thickBot="1" x14ac:dyDescent="0.2">
      <c r="A705" s="69"/>
      <c r="B705" s="48"/>
      <c r="C705" s="205"/>
      <c r="D705" s="63" t="s">
        <v>38</v>
      </c>
      <c r="E705" s="7">
        <v>5</v>
      </c>
      <c r="F705" s="7">
        <v>10.5</v>
      </c>
      <c r="G705" s="7">
        <v>14.4</v>
      </c>
      <c r="H705" s="7">
        <v>26.5</v>
      </c>
      <c r="I705" s="7">
        <v>25.8</v>
      </c>
      <c r="J705" s="7">
        <v>17.3</v>
      </c>
      <c r="K705" s="72"/>
      <c r="L705" s="72"/>
      <c r="M705" s="72"/>
      <c r="N705" s="72"/>
      <c r="O705" s="72"/>
      <c r="P705" s="72"/>
      <c r="Q705" s="7">
        <f t="shared" si="250"/>
        <v>99.5</v>
      </c>
      <c r="R705" s="7">
        <v>89.4</v>
      </c>
      <c r="S705" s="8">
        <f t="shared" si="251"/>
        <v>111.29753914988814</v>
      </c>
    </row>
    <row r="706" spans="1:19" ht="13.5" customHeight="1" x14ac:dyDescent="0.15">
      <c r="A706" s="69"/>
      <c r="B706" s="48"/>
      <c r="C706" s="203" t="s">
        <v>123</v>
      </c>
      <c r="D706" s="55" t="s">
        <v>33</v>
      </c>
      <c r="E706" s="2">
        <v>34.5</v>
      </c>
      <c r="F706" s="2">
        <v>109.4</v>
      </c>
      <c r="G706" s="2">
        <v>189.7</v>
      </c>
      <c r="H706" s="2">
        <v>313</v>
      </c>
      <c r="I706" s="2">
        <v>320</v>
      </c>
      <c r="J706" s="2">
        <v>166.3</v>
      </c>
      <c r="K706" s="70"/>
      <c r="L706" s="70"/>
      <c r="M706" s="70"/>
      <c r="N706" s="70"/>
      <c r="O706" s="70"/>
      <c r="P706" s="70"/>
      <c r="Q706" s="2">
        <f t="shared" si="250"/>
        <v>1132.9000000000001</v>
      </c>
      <c r="R706" s="2">
        <v>1111.2</v>
      </c>
      <c r="S706" s="3">
        <f t="shared" si="251"/>
        <v>101.9528437724982</v>
      </c>
    </row>
    <row r="707" spans="1:19" x14ac:dyDescent="0.15">
      <c r="A707" s="69"/>
      <c r="B707" s="48"/>
      <c r="C707" s="204"/>
      <c r="D707" s="60" t="s">
        <v>34</v>
      </c>
      <c r="E707" s="4">
        <v>6.2</v>
      </c>
      <c r="F707" s="4">
        <v>40.9</v>
      </c>
      <c r="G707" s="4">
        <v>90</v>
      </c>
      <c r="H707" s="4">
        <v>200.3</v>
      </c>
      <c r="I707" s="4">
        <v>183.4</v>
      </c>
      <c r="J707" s="4">
        <v>70.2</v>
      </c>
      <c r="K707" s="71"/>
      <c r="L707" s="71"/>
      <c r="M707" s="71"/>
      <c r="N707" s="71"/>
      <c r="O707" s="71"/>
      <c r="P707" s="71"/>
      <c r="Q707" s="4">
        <f t="shared" si="250"/>
        <v>591</v>
      </c>
      <c r="R707" s="4">
        <v>555.9</v>
      </c>
      <c r="S707" s="5">
        <f t="shared" si="251"/>
        <v>106.31408526713437</v>
      </c>
    </row>
    <row r="708" spans="1:19" x14ac:dyDescent="0.15">
      <c r="A708" s="69"/>
      <c r="B708" s="48"/>
      <c r="C708" s="204"/>
      <c r="D708" s="60" t="s">
        <v>35</v>
      </c>
      <c r="E708" s="4">
        <f t="shared" ref="E708:Q708" si="258">+E706-E707</f>
        <v>28.3</v>
      </c>
      <c r="F708" s="4">
        <f t="shared" si="258"/>
        <v>68.5</v>
      </c>
      <c r="G708" s="4">
        <f t="shared" si="258"/>
        <v>99.699999999999989</v>
      </c>
      <c r="H708" s="4">
        <f t="shared" si="258"/>
        <v>112.69999999999999</v>
      </c>
      <c r="I708" s="4">
        <f t="shared" si="258"/>
        <v>136.6</v>
      </c>
      <c r="J708" s="4">
        <f t="shared" si="258"/>
        <v>96.100000000000009</v>
      </c>
      <c r="K708" s="71">
        <f t="shared" si="258"/>
        <v>0</v>
      </c>
      <c r="L708" s="71">
        <f t="shared" si="258"/>
        <v>0</v>
      </c>
      <c r="M708" s="71">
        <f t="shared" si="258"/>
        <v>0</v>
      </c>
      <c r="N708" s="71">
        <f t="shared" si="258"/>
        <v>0</v>
      </c>
      <c r="O708" s="71">
        <f t="shared" si="258"/>
        <v>0</v>
      </c>
      <c r="P708" s="71">
        <f t="shared" si="258"/>
        <v>0</v>
      </c>
      <c r="Q708" s="4">
        <f t="shared" si="258"/>
        <v>541.90000000000009</v>
      </c>
      <c r="R708" s="4">
        <v>555.29999999999995</v>
      </c>
      <c r="S708" s="5">
        <f t="shared" si="251"/>
        <v>97.586889969385936</v>
      </c>
    </row>
    <row r="709" spans="1:19" x14ac:dyDescent="0.15">
      <c r="A709" s="69"/>
      <c r="B709" s="48"/>
      <c r="C709" s="204"/>
      <c r="D709" s="60" t="s">
        <v>36</v>
      </c>
      <c r="E709" s="4">
        <f t="shared" ref="E709:Q709" si="259">+E706-E710</f>
        <v>24.6</v>
      </c>
      <c r="F709" s="4">
        <f t="shared" si="259"/>
        <v>93.5</v>
      </c>
      <c r="G709" s="4">
        <f t="shared" si="259"/>
        <v>169.5</v>
      </c>
      <c r="H709" s="4">
        <f t="shared" si="259"/>
        <v>279</v>
      </c>
      <c r="I709" s="4">
        <f t="shared" si="259"/>
        <v>287.89999999999998</v>
      </c>
      <c r="J709" s="4">
        <f t="shared" si="259"/>
        <v>145.9</v>
      </c>
      <c r="K709" s="71">
        <f t="shared" si="259"/>
        <v>0</v>
      </c>
      <c r="L709" s="71">
        <f t="shared" si="259"/>
        <v>0</v>
      </c>
      <c r="M709" s="71">
        <f t="shared" si="259"/>
        <v>0</v>
      </c>
      <c r="N709" s="71">
        <f t="shared" si="259"/>
        <v>0</v>
      </c>
      <c r="O709" s="71">
        <f t="shared" si="259"/>
        <v>0</v>
      </c>
      <c r="P709" s="71">
        <f t="shared" si="259"/>
        <v>0</v>
      </c>
      <c r="Q709" s="4">
        <f t="shared" si="259"/>
        <v>1000.4000000000001</v>
      </c>
      <c r="R709" s="4">
        <v>986.3</v>
      </c>
      <c r="S709" s="5">
        <f t="shared" si="251"/>
        <v>101.42958531886852</v>
      </c>
    </row>
    <row r="710" spans="1:19" x14ac:dyDescent="0.15">
      <c r="A710" s="69"/>
      <c r="B710" s="48"/>
      <c r="C710" s="204"/>
      <c r="D710" s="60" t="s">
        <v>37</v>
      </c>
      <c r="E710" s="4">
        <v>9.9</v>
      </c>
      <c r="F710" s="4">
        <v>15.9</v>
      </c>
      <c r="G710" s="4">
        <v>20.2</v>
      </c>
      <c r="H710" s="4">
        <v>34</v>
      </c>
      <c r="I710" s="4">
        <v>32.1</v>
      </c>
      <c r="J710" s="4">
        <v>20.399999999999999</v>
      </c>
      <c r="K710" s="71"/>
      <c r="L710" s="71"/>
      <c r="M710" s="71"/>
      <c r="N710" s="71"/>
      <c r="O710" s="71"/>
      <c r="P710" s="71"/>
      <c r="Q710" s="4">
        <f t="shared" si="250"/>
        <v>132.5</v>
      </c>
      <c r="R710" s="4">
        <v>124.89999999999999</v>
      </c>
      <c r="S710" s="5">
        <f t="shared" si="251"/>
        <v>106.08486789431547</v>
      </c>
    </row>
    <row r="711" spans="1:19" ht="14.25" thickBot="1" x14ac:dyDescent="0.2">
      <c r="A711" s="69"/>
      <c r="B711" s="48"/>
      <c r="C711" s="205"/>
      <c r="D711" s="63" t="s">
        <v>38</v>
      </c>
      <c r="E711" s="7">
        <v>19.7</v>
      </c>
      <c r="F711" s="7">
        <v>23.1</v>
      </c>
      <c r="G711" s="7">
        <v>26.3</v>
      </c>
      <c r="H711" s="7">
        <v>41.9</v>
      </c>
      <c r="I711" s="7">
        <v>42.3</v>
      </c>
      <c r="J711" s="7">
        <v>25.1</v>
      </c>
      <c r="K711" s="72"/>
      <c r="L711" s="72"/>
      <c r="M711" s="72"/>
      <c r="N711" s="72"/>
      <c r="O711" s="72"/>
      <c r="P711" s="72"/>
      <c r="Q711" s="7">
        <f t="shared" si="250"/>
        <v>178.4</v>
      </c>
      <c r="R711" s="7">
        <v>177.29999999999998</v>
      </c>
      <c r="S711" s="8">
        <f t="shared" si="251"/>
        <v>100.62041737168641</v>
      </c>
    </row>
    <row r="712" spans="1:19" ht="13.5" customHeight="1" x14ac:dyDescent="0.15">
      <c r="A712" s="69"/>
      <c r="B712" s="48"/>
      <c r="C712" s="203" t="s">
        <v>124</v>
      </c>
      <c r="D712" s="55" t="s">
        <v>33</v>
      </c>
      <c r="E712" s="2">
        <v>14.9</v>
      </c>
      <c r="F712" s="2">
        <v>41.8</v>
      </c>
      <c r="G712" s="2">
        <v>63.7</v>
      </c>
      <c r="H712" s="2">
        <v>199.5</v>
      </c>
      <c r="I712" s="2">
        <v>134.1</v>
      </c>
      <c r="J712" s="2">
        <v>66.5</v>
      </c>
      <c r="K712" s="70"/>
      <c r="L712" s="70"/>
      <c r="M712" s="70"/>
      <c r="N712" s="70"/>
      <c r="O712" s="70"/>
      <c r="P712" s="70"/>
      <c r="Q712" s="2">
        <f t="shared" si="250"/>
        <v>520.5</v>
      </c>
      <c r="R712" s="2">
        <v>505</v>
      </c>
      <c r="S712" s="3">
        <f t="shared" si="251"/>
        <v>103.06930693069307</v>
      </c>
    </row>
    <row r="713" spans="1:19" x14ac:dyDescent="0.15">
      <c r="A713" s="69"/>
      <c r="B713" s="48"/>
      <c r="C713" s="204"/>
      <c r="D713" s="60" t="s">
        <v>34</v>
      </c>
      <c r="E713" s="4">
        <v>6.7</v>
      </c>
      <c r="F713" s="4">
        <v>18.8</v>
      </c>
      <c r="G713" s="4">
        <v>28.7</v>
      </c>
      <c r="H713" s="4">
        <v>89.8</v>
      </c>
      <c r="I713" s="4">
        <v>60.3</v>
      </c>
      <c r="J713" s="4">
        <v>29.9</v>
      </c>
      <c r="K713" s="71"/>
      <c r="L713" s="71"/>
      <c r="M713" s="71"/>
      <c r="N713" s="71"/>
      <c r="O713" s="71"/>
      <c r="P713" s="71"/>
      <c r="Q713" s="4">
        <f t="shared" si="250"/>
        <v>234.20000000000002</v>
      </c>
      <c r="R713" s="4">
        <v>227.3</v>
      </c>
      <c r="S713" s="5">
        <f t="shared" si="251"/>
        <v>103.03563572371314</v>
      </c>
    </row>
    <row r="714" spans="1:19" x14ac:dyDescent="0.15">
      <c r="A714" s="69"/>
      <c r="B714" s="48"/>
      <c r="C714" s="204"/>
      <c r="D714" s="60" t="s">
        <v>35</v>
      </c>
      <c r="E714" s="4">
        <f t="shared" ref="E714:Q714" si="260">+E712-E713</f>
        <v>8.1999999999999993</v>
      </c>
      <c r="F714" s="4">
        <f t="shared" si="260"/>
        <v>22.999999999999996</v>
      </c>
      <c r="G714" s="4">
        <f t="shared" si="260"/>
        <v>35</v>
      </c>
      <c r="H714" s="4">
        <f t="shared" si="260"/>
        <v>109.7</v>
      </c>
      <c r="I714" s="4">
        <f t="shared" si="260"/>
        <v>73.8</v>
      </c>
      <c r="J714" s="4">
        <f t="shared" si="260"/>
        <v>36.6</v>
      </c>
      <c r="K714" s="71">
        <f t="shared" si="260"/>
        <v>0</v>
      </c>
      <c r="L714" s="71">
        <f t="shared" si="260"/>
        <v>0</v>
      </c>
      <c r="M714" s="71">
        <f t="shared" si="260"/>
        <v>0</v>
      </c>
      <c r="N714" s="71">
        <f t="shared" si="260"/>
        <v>0</v>
      </c>
      <c r="O714" s="71">
        <f t="shared" si="260"/>
        <v>0</v>
      </c>
      <c r="P714" s="71">
        <f t="shared" si="260"/>
        <v>0</v>
      </c>
      <c r="Q714" s="4">
        <f t="shared" si="260"/>
        <v>286.29999999999995</v>
      </c>
      <c r="R714" s="4">
        <v>277.69999999999993</v>
      </c>
      <c r="S714" s="5">
        <f t="shared" si="251"/>
        <v>103.09686712279441</v>
      </c>
    </row>
    <row r="715" spans="1:19" x14ac:dyDescent="0.15">
      <c r="A715" s="69"/>
      <c r="B715" s="48"/>
      <c r="C715" s="204"/>
      <c r="D715" s="60" t="s">
        <v>36</v>
      </c>
      <c r="E715" s="4">
        <f t="shared" ref="E715:Q715" si="261">+E712-E716</f>
        <v>13.200000000000001</v>
      </c>
      <c r="F715" s="4">
        <f t="shared" si="261"/>
        <v>36.9</v>
      </c>
      <c r="G715" s="4">
        <f t="shared" si="261"/>
        <v>56.5</v>
      </c>
      <c r="H715" s="4">
        <f t="shared" si="261"/>
        <v>179.4</v>
      </c>
      <c r="I715" s="4">
        <f t="shared" si="261"/>
        <v>116</v>
      </c>
      <c r="J715" s="4">
        <f t="shared" si="261"/>
        <v>58.8</v>
      </c>
      <c r="K715" s="71">
        <f t="shared" si="261"/>
        <v>0</v>
      </c>
      <c r="L715" s="71">
        <f t="shared" si="261"/>
        <v>0</v>
      </c>
      <c r="M715" s="71">
        <f t="shared" si="261"/>
        <v>0</v>
      </c>
      <c r="N715" s="71">
        <f t="shared" si="261"/>
        <v>0</v>
      </c>
      <c r="O715" s="71">
        <f t="shared" si="261"/>
        <v>0</v>
      </c>
      <c r="P715" s="71">
        <f t="shared" si="261"/>
        <v>0</v>
      </c>
      <c r="Q715" s="4">
        <f t="shared" si="261"/>
        <v>460.8</v>
      </c>
      <c r="R715" s="4">
        <v>445.7</v>
      </c>
      <c r="S715" s="5">
        <f t="shared" si="251"/>
        <v>103.38792910029169</v>
      </c>
    </row>
    <row r="716" spans="1:19" x14ac:dyDescent="0.15">
      <c r="A716" s="69"/>
      <c r="B716" s="48"/>
      <c r="C716" s="204"/>
      <c r="D716" s="60" t="s">
        <v>37</v>
      </c>
      <c r="E716" s="4">
        <v>1.7</v>
      </c>
      <c r="F716" s="4">
        <v>4.9000000000000004</v>
      </c>
      <c r="G716" s="4">
        <v>7.2</v>
      </c>
      <c r="H716" s="4">
        <v>20.100000000000001</v>
      </c>
      <c r="I716" s="4">
        <v>18.100000000000001</v>
      </c>
      <c r="J716" s="4">
        <v>7.7</v>
      </c>
      <c r="K716" s="71"/>
      <c r="L716" s="71"/>
      <c r="M716" s="71"/>
      <c r="N716" s="71"/>
      <c r="O716" s="71"/>
      <c r="P716" s="71"/>
      <c r="Q716" s="4">
        <f t="shared" si="250"/>
        <v>59.70000000000001</v>
      </c>
      <c r="R716" s="4">
        <v>59.3</v>
      </c>
      <c r="S716" s="5">
        <f t="shared" si="251"/>
        <v>100.6745362563238</v>
      </c>
    </row>
    <row r="717" spans="1:19" ht="14.25" thickBot="1" x14ac:dyDescent="0.2">
      <c r="A717" s="69"/>
      <c r="B717" s="48"/>
      <c r="C717" s="205"/>
      <c r="D717" s="63" t="s">
        <v>38</v>
      </c>
      <c r="E717" s="7">
        <v>2.4</v>
      </c>
      <c r="F717" s="7">
        <v>6.9</v>
      </c>
      <c r="G717" s="7">
        <v>10.1</v>
      </c>
      <c r="H717" s="7">
        <v>28.1</v>
      </c>
      <c r="I717" s="7">
        <v>25.3</v>
      </c>
      <c r="J717" s="7">
        <v>10.8</v>
      </c>
      <c r="K717" s="72"/>
      <c r="L717" s="72"/>
      <c r="M717" s="72"/>
      <c r="N717" s="72"/>
      <c r="O717" s="72"/>
      <c r="P717" s="72"/>
      <c r="Q717" s="7">
        <f t="shared" si="250"/>
        <v>83.6</v>
      </c>
      <c r="R717" s="7">
        <v>83</v>
      </c>
      <c r="S717" s="8">
        <f t="shared" si="251"/>
        <v>100.72289156626506</v>
      </c>
    </row>
    <row r="718" spans="1:19" ht="13.5" customHeight="1" x14ac:dyDescent="0.15">
      <c r="A718" s="69"/>
      <c r="B718" s="48"/>
      <c r="C718" s="203" t="s">
        <v>125</v>
      </c>
      <c r="D718" s="55" t="s">
        <v>33</v>
      </c>
      <c r="E718" s="2">
        <v>9.5</v>
      </c>
      <c r="F718" s="2">
        <v>40.200000000000003</v>
      </c>
      <c r="G718" s="2">
        <v>150.1</v>
      </c>
      <c r="H718" s="2">
        <v>513.70000000000005</v>
      </c>
      <c r="I718" s="2">
        <v>294.60000000000002</v>
      </c>
      <c r="J718" s="2">
        <v>61</v>
      </c>
      <c r="K718" s="70"/>
      <c r="L718" s="70"/>
      <c r="M718" s="70"/>
      <c r="N718" s="70"/>
      <c r="O718" s="70"/>
      <c r="P718" s="70"/>
      <c r="Q718" s="2">
        <f t="shared" si="250"/>
        <v>1069.0999999999999</v>
      </c>
      <c r="R718" s="2">
        <v>1026.5999999999999</v>
      </c>
      <c r="S718" s="3">
        <f t="shared" si="251"/>
        <v>104.13987921293591</v>
      </c>
    </row>
    <row r="719" spans="1:19" x14ac:dyDescent="0.15">
      <c r="A719" s="69"/>
      <c r="B719" s="48"/>
      <c r="C719" s="204"/>
      <c r="D719" s="60" t="s">
        <v>34</v>
      </c>
      <c r="E719" s="4">
        <v>3.7</v>
      </c>
      <c r="F719" s="4">
        <v>16.5</v>
      </c>
      <c r="G719" s="4">
        <v>61.1</v>
      </c>
      <c r="H719" s="4">
        <v>208.7</v>
      </c>
      <c r="I719" s="4">
        <v>120.6</v>
      </c>
      <c r="J719" s="4">
        <v>25.5</v>
      </c>
      <c r="K719" s="71"/>
      <c r="L719" s="71"/>
      <c r="M719" s="71"/>
      <c r="N719" s="71"/>
      <c r="O719" s="71"/>
      <c r="P719" s="71"/>
      <c r="Q719" s="4">
        <f t="shared" si="250"/>
        <v>436.1</v>
      </c>
      <c r="R719" s="4">
        <v>419.3</v>
      </c>
      <c r="S719" s="5">
        <f t="shared" si="251"/>
        <v>104.00667779632722</v>
      </c>
    </row>
    <row r="720" spans="1:19" x14ac:dyDescent="0.15">
      <c r="A720" s="69"/>
      <c r="B720" s="48"/>
      <c r="C720" s="204"/>
      <c r="D720" s="60" t="s">
        <v>35</v>
      </c>
      <c r="E720" s="4">
        <f t="shared" ref="E720:Q720" si="262">+E718-E719</f>
        <v>5.8</v>
      </c>
      <c r="F720" s="4">
        <f t="shared" si="262"/>
        <v>23.700000000000003</v>
      </c>
      <c r="G720" s="4">
        <f t="shared" si="262"/>
        <v>89</v>
      </c>
      <c r="H720" s="4">
        <f t="shared" si="262"/>
        <v>305.00000000000006</v>
      </c>
      <c r="I720" s="4">
        <f t="shared" si="262"/>
        <v>174.00000000000003</v>
      </c>
      <c r="J720" s="4">
        <f t="shared" si="262"/>
        <v>35.5</v>
      </c>
      <c r="K720" s="71">
        <f t="shared" si="262"/>
        <v>0</v>
      </c>
      <c r="L720" s="71">
        <f t="shared" si="262"/>
        <v>0</v>
      </c>
      <c r="M720" s="71">
        <f t="shared" si="262"/>
        <v>0</v>
      </c>
      <c r="N720" s="71">
        <f t="shared" si="262"/>
        <v>0</v>
      </c>
      <c r="O720" s="71">
        <f t="shared" si="262"/>
        <v>0</v>
      </c>
      <c r="P720" s="71">
        <f t="shared" si="262"/>
        <v>0</v>
      </c>
      <c r="Q720" s="4">
        <f t="shared" si="262"/>
        <v>632.99999999999989</v>
      </c>
      <c r="R720" s="4">
        <v>607.29999999999995</v>
      </c>
      <c r="S720" s="5">
        <f t="shared" si="251"/>
        <v>104.23184587518523</v>
      </c>
    </row>
    <row r="721" spans="1:19" x14ac:dyDescent="0.15">
      <c r="A721" s="69"/>
      <c r="B721" s="48"/>
      <c r="C721" s="204"/>
      <c r="D721" s="60" t="s">
        <v>36</v>
      </c>
      <c r="E721" s="4">
        <f t="shared" ref="E721:Q721" si="263">+E718-E722</f>
        <v>8.6</v>
      </c>
      <c r="F721" s="4">
        <f t="shared" si="263"/>
        <v>38</v>
      </c>
      <c r="G721" s="4">
        <f t="shared" si="263"/>
        <v>146.9</v>
      </c>
      <c r="H721" s="4">
        <f t="shared" si="263"/>
        <v>506.90000000000003</v>
      </c>
      <c r="I721" s="4">
        <f t="shared" si="263"/>
        <v>288.40000000000003</v>
      </c>
      <c r="J721" s="4">
        <f t="shared" si="263"/>
        <v>57.6</v>
      </c>
      <c r="K721" s="71">
        <f t="shared" si="263"/>
        <v>0</v>
      </c>
      <c r="L721" s="71">
        <f t="shared" si="263"/>
        <v>0</v>
      </c>
      <c r="M721" s="71">
        <f t="shared" si="263"/>
        <v>0</v>
      </c>
      <c r="N721" s="71">
        <f t="shared" si="263"/>
        <v>0</v>
      </c>
      <c r="O721" s="71">
        <f t="shared" si="263"/>
        <v>0</v>
      </c>
      <c r="P721" s="71">
        <f t="shared" si="263"/>
        <v>0</v>
      </c>
      <c r="Q721" s="4">
        <f t="shared" si="263"/>
        <v>1046.3999999999999</v>
      </c>
      <c r="R721" s="4">
        <v>1002.3</v>
      </c>
      <c r="S721" s="5">
        <f t="shared" si="251"/>
        <v>104.39988027536664</v>
      </c>
    </row>
    <row r="722" spans="1:19" x14ac:dyDescent="0.15">
      <c r="A722" s="69"/>
      <c r="B722" s="48"/>
      <c r="C722" s="204"/>
      <c r="D722" s="60" t="s">
        <v>37</v>
      </c>
      <c r="E722" s="4">
        <v>0.9</v>
      </c>
      <c r="F722" s="4">
        <v>2.2000000000000002</v>
      </c>
      <c r="G722" s="4">
        <v>3.2</v>
      </c>
      <c r="H722" s="4">
        <v>6.8</v>
      </c>
      <c r="I722" s="4">
        <v>6.2</v>
      </c>
      <c r="J722" s="4">
        <v>3.4</v>
      </c>
      <c r="K722" s="71"/>
      <c r="L722" s="71"/>
      <c r="M722" s="71"/>
      <c r="N722" s="71"/>
      <c r="O722" s="71"/>
      <c r="P722" s="71"/>
      <c r="Q722" s="4">
        <f t="shared" si="250"/>
        <v>22.7</v>
      </c>
      <c r="R722" s="4">
        <v>24.3</v>
      </c>
      <c r="S722" s="5">
        <f t="shared" si="251"/>
        <v>93.415637860082299</v>
      </c>
    </row>
    <row r="723" spans="1:19" ht="14.25" thickBot="1" x14ac:dyDescent="0.2">
      <c r="A723" s="69"/>
      <c r="B723" s="48"/>
      <c r="C723" s="205"/>
      <c r="D723" s="63" t="s">
        <v>38</v>
      </c>
      <c r="E723" s="7">
        <v>1</v>
      </c>
      <c r="F723" s="7">
        <v>2.2000000000000002</v>
      </c>
      <c r="G723" s="7">
        <v>3.2</v>
      </c>
      <c r="H723" s="7">
        <v>6.9</v>
      </c>
      <c r="I723" s="7">
        <v>6.2</v>
      </c>
      <c r="J723" s="7">
        <v>3.5</v>
      </c>
      <c r="K723" s="72"/>
      <c r="L723" s="72"/>
      <c r="M723" s="72"/>
      <c r="N723" s="72"/>
      <c r="O723" s="72"/>
      <c r="P723" s="72"/>
      <c r="Q723" s="7">
        <f t="shared" si="250"/>
        <v>23</v>
      </c>
      <c r="R723" s="7">
        <v>25.6</v>
      </c>
      <c r="S723" s="8">
        <f t="shared" si="251"/>
        <v>89.84375</v>
      </c>
    </row>
    <row r="724" spans="1:19" ht="13.5" customHeight="1" x14ac:dyDescent="0.15">
      <c r="A724" s="69"/>
      <c r="B724" s="48"/>
      <c r="C724" s="203" t="s">
        <v>126</v>
      </c>
      <c r="D724" s="55" t="s">
        <v>33</v>
      </c>
      <c r="E724" s="2">
        <v>15.2</v>
      </c>
      <c r="F724" s="2">
        <v>39</v>
      </c>
      <c r="G724" s="2">
        <v>44</v>
      </c>
      <c r="H724" s="2">
        <v>102.7</v>
      </c>
      <c r="I724" s="2">
        <v>81.5</v>
      </c>
      <c r="J724" s="2">
        <v>47.5</v>
      </c>
      <c r="K724" s="70"/>
      <c r="L724" s="70"/>
      <c r="M724" s="70"/>
      <c r="N724" s="70"/>
      <c r="O724" s="70"/>
      <c r="P724" s="70"/>
      <c r="Q724" s="2">
        <f t="shared" si="250"/>
        <v>329.9</v>
      </c>
      <c r="R724" s="2">
        <v>276.89999999999998</v>
      </c>
      <c r="S724" s="3">
        <f t="shared" si="251"/>
        <v>119.14048392921632</v>
      </c>
    </row>
    <row r="725" spans="1:19" x14ac:dyDescent="0.15">
      <c r="A725" s="69"/>
      <c r="B725" s="48"/>
      <c r="C725" s="204"/>
      <c r="D725" s="60" t="s">
        <v>34</v>
      </c>
      <c r="E725" s="4">
        <v>2.2999999999999998</v>
      </c>
      <c r="F725" s="4">
        <v>8.6999999999999993</v>
      </c>
      <c r="G725" s="4">
        <v>11.6</v>
      </c>
      <c r="H725" s="4">
        <v>20.399999999999999</v>
      </c>
      <c r="I725" s="4">
        <v>21.9</v>
      </c>
      <c r="J725" s="4">
        <v>11.3</v>
      </c>
      <c r="K725" s="71"/>
      <c r="L725" s="71"/>
      <c r="M725" s="71"/>
      <c r="N725" s="71"/>
      <c r="O725" s="71"/>
      <c r="P725" s="71"/>
      <c r="Q725" s="4">
        <f t="shared" si="250"/>
        <v>76.2</v>
      </c>
      <c r="R725" s="4">
        <v>65.7</v>
      </c>
      <c r="S725" s="5">
        <f t="shared" si="251"/>
        <v>115.98173515981736</v>
      </c>
    </row>
    <row r="726" spans="1:19" x14ac:dyDescent="0.15">
      <c r="A726" s="69"/>
      <c r="B726" s="48"/>
      <c r="C726" s="204"/>
      <c r="D726" s="60" t="s">
        <v>35</v>
      </c>
      <c r="E726" s="4">
        <f t="shared" ref="E726:Q726" si="264">+E724-E725</f>
        <v>12.899999999999999</v>
      </c>
      <c r="F726" s="4">
        <f t="shared" si="264"/>
        <v>30.3</v>
      </c>
      <c r="G726" s="4">
        <f t="shared" si="264"/>
        <v>32.4</v>
      </c>
      <c r="H726" s="4">
        <f t="shared" si="264"/>
        <v>82.300000000000011</v>
      </c>
      <c r="I726" s="4">
        <f t="shared" si="264"/>
        <v>59.6</v>
      </c>
      <c r="J726" s="4">
        <f t="shared" si="264"/>
        <v>36.200000000000003</v>
      </c>
      <c r="K726" s="71">
        <f t="shared" si="264"/>
        <v>0</v>
      </c>
      <c r="L726" s="71">
        <f t="shared" si="264"/>
        <v>0</v>
      </c>
      <c r="M726" s="71">
        <f t="shared" si="264"/>
        <v>0</v>
      </c>
      <c r="N726" s="71">
        <f t="shared" si="264"/>
        <v>0</v>
      </c>
      <c r="O726" s="71">
        <f t="shared" si="264"/>
        <v>0</v>
      </c>
      <c r="P726" s="71">
        <f t="shared" si="264"/>
        <v>0</v>
      </c>
      <c r="Q726" s="4">
        <f t="shared" si="264"/>
        <v>253.7</v>
      </c>
      <c r="R726" s="4">
        <v>211.2</v>
      </c>
      <c r="S726" s="5">
        <f t="shared" si="251"/>
        <v>120.12310606060606</v>
      </c>
    </row>
    <row r="727" spans="1:19" x14ac:dyDescent="0.15">
      <c r="A727" s="69"/>
      <c r="B727" s="48"/>
      <c r="C727" s="204"/>
      <c r="D727" s="60" t="s">
        <v>36</v>
      </c>
      <c r="E727" s="4">
        <f t="shared" ref="E727:Q727" si="265">+E724-E728</f>
        <v>14.299999999999999</v>
      </c>
      <c r="F727" s="4">
        <f t="shared" si="265"/>
        <v>36.6</v>
      </c>
      <c r="G727" s="4">
        <f t="shared" si="265"/>
        <v>41.3</v>
      </c>
      <c r="H727" s="4">
        <f t="shared" si="265"/>
        <v>95.7</v>
      </c>
      <c r="I727" s="4">
        <f t="shared" si="265"/>
        <v>72.900000000000006</v>
      </c>
      <c r="J727" s="4">
        <f t="shared" si="265"/>
        <v>44.1</v>
      </c>
      <c r="K727" s="71">
        <f t="shared" si="265"/>
        <v>0</v>
      </c>
      <c r="L727" s="71">
        <f t="shared" si="265"/>
        <v>0</v>
      </c>
      <c r="M727" s="71">
        <f t="shared" si="265"/>
        <v>0</v>
      </c>
      <c r="N727" s="71">
        <f t="shared" si="265"/>
        <v>0</v>
      </c>
      <c r="O727" s="71">
        <f t="shared" si="265"/>
        <v>0</v>
      </c>
      <c r="P727" s="71">
        <f t="shared" si="265"/>
        <v>0</v>
      </c>
      <c r="Q727" s="4">
        <f t="shared" si="265"/>
        <v>304.89999999999998</v>
      </c>
      <c r="R727" s="4">
        <v>257.90000000000003</v>
      </c>
      <c r="S727" s="5">
        <f t="shared" si="251"/>
        <v>118.22411787514537</v>
      </c>
    </row>
    <row r="728" spans="1:19" x14ac:dyDescent="0.15">
      <c r="A728" s="69"/>
      <c r="B728" s="48"/>
      <c r="C728" s="204"/>
      <c r="D728" s="60" t="s">
        <v>37</v>
      </c>
      <c r="E728" s="4">
        <v>0.9</v>
      </c>
      <c r="F728" s="4">
        <v>2.4</v>
      </c>
      <c r="G728" s="4">
        <v>2.7</v>
      </c>
      <c r="H728" s="4">
        <v>7</v>
      </c>
      <c r="I728" s="4">
        <v>8.6</v>
      </c>
      <c r="J728" s="4">
        <v>3.4</v>
      </c>
      <c r="K728" s="71"/>
      <c r="L728" s="71"/>
      <c r="M728" s="71"/>
      <c r="N728" s="71"/>
      <c r="O728" s="71"/>
      <c r="P728" s="71"/>
      <c r="Q728" s="4">
        <f t="shared" si="250"/>
        <v>25</v>
      </c>
      <c r="R728" s="4">
        <v>19</v>
      </c>
      <c r="S728" s="5">
        <f t="shared" si="251"/>
        <v>131.57894736842107</v>
      </c>
    </row>
    <row r="729" spans="1:19" ht="14.25" thickBot="1" x14ac:dyDescent="0.2">
      <c r="A729" s="69"/>
      <c r="B729" s="48"/>
      <c r="C729" s="205"/>
      <c r="D729" s="63" t="s">
        <v>38</v>
      </c>
      <c r="E729" s="7">
        <v>1</v>
      </c>
      <c r="F729" s="7">
        <v>2.9</v>
      </c>
      <c r="G729" s="7">
        <v>3.1</v>
      </c>
      <c r="H729" s="7">
        <v>7.4</v>
      </c>
      <c r="I729" s="7">
        <v>9.9</v>
      </c>
      <c r="J729" s="7">
        <v>3.7</v>
      </c>
      <c r="K729" s="72"/>
      <c r="L729" s="72"/>
      <c r="M729" s="72"/>
      <c r="N729" s="72"/>
      <c r="O729" s="72"/>
      <c r="P729" s="72"/>
      <c r="Q729" s="7">
        <f t="shared" si="250"/>
        <v>28</v>
      </c>
      <c r="R729" s="7">
        <v>21.6</v>
      </c>
      <c r="S729" s="8">
        <f t="shared" si="251"/>
        <v>129.62962962962962</v>
      </c>
    </row>
    <row r="730" spans="1:19" ht="13.5" customHeight="1" x14ac:dyDescent="0.15">
      <c r="A730" s="69"/>
      <c r="B730" s="48"/>
      <c r="C730" s="203" t="s">
        <v>127</v>
      </c>
      <c r="D730" s="55" t="s">
        <v>33</v>
      </c>
      <c r="E730" s="2">
        <v>36.5</v>
      </c>
      <c r="F730" s="2">
        <v>124.2</v>
      </c>
      <c r="G730" s="2">
        <v>157.1</v>
      </c>
      <c r="H730" s="2">
        <v>230.4</v>
      </c>
      <c r="I730" s="2">
        <v>264.10000000000002</v>
      </c>
      <c r="J730" s="2">
        <v>176.5</v>
      </c>
      <c r="K730" s="70"/>
      <c r="L730" s="70"/>
      <c r="M730" s="70"/>
      <c r="N730" s="70"/>
      <c r="O730" s="70"/>
      <c r="P730" s="70"/>
      <c r="Q730" s="2">
        <f t="shared" si="250"/>
        <v>988.8</v>
      </c>
      <c r="R730" s="2">
        <v>801.7</v>
      </c>
      <c r="S730" s="3">
        <f t="shared" si="251"/>
        <v>123.33790694773606</v>
      </c>
    </row>
    <row r="731" spans="1:19" x14ac:dyDescent="0.15">
      <c r="A731" s="69"/>
      <c r="B731" s="48"/>
      <c r="C731" s="204"/>
      <c r="D731" s="60" t="s">
        <v>34</v>
      </c>
      <c r="E731" s="4">
        <v>14.6</v>
      </c>
      <c r="F731" s="4">
        <v>49.7</v>
      </c>
      <c r="G731" s="4">
        <v>62.9</v>
      </c>
      <c r="H731" s="4">
        <v>92.2</v>
      </c>
      <c r="I731" s="4">
        <v>105.6</v>
      </c>
      <c r="J731" s="4">
        <v>70.599999999999994</v>
      </c>
      <c r="K731" s="71"/>
      <c r="L731" s="71"/>
      <c r="M731" s="71"/>
      <c r="N731" s="71"/>
      <c r="O731" s="71"/>
      <c r="P731" s="71"/>
      <c r="Q731" s="4">
        <f t="shared" si="250"/>
        <v>395.6</v>
      </c>
      <c r="R731" s="4">
        <v>320.7</v>
      </c>
      <c r="S731" s="5">
        <f t="shared" si="251"/>
        <v>123.35516058621766</v>
      </c>
    </row>
    <row r="732" spans="1:19" x14ac:dyDescent="0.15">
      <c r="A732" s="69"/>
      <c r="B732" s="48"/>
      <c r="C732" s="204"/>
      <c r="D732" s="60" t="s">
        <v>35</v>
      </c>
      <c r="E732" s="4">
        <f t="shared" ref="E732:Q732" si="266">+E730-E731</f>
        <v>21.9</v>
      </c>
      <c r="F732" s="4">
        <f t="shared" si="266"/>
        <v>74.5</v>
      </c>
      <c r="G732" s="4">
        <f t="shared" si="266"/>
        <v>94.199999999999989</v>
      </c>
      <c r="H732" s="4">
        <f t="shared" si="266"/>
        <v>138.19999999999999</v>
      </c>
      <c r="I732" s="4">
        <f t="shared" si="266"/>
        <v>158.50000000000003</v>
      </c>
      <c r="J732" s="4">
        <f t="shared" si="266"/>
        <v>105.9</v>
      </c>
      <c r="K732" s="71">
        <f t="shared" si="266"/>
        <v>0</v>
      </c>
      <c r="L732" s="71">
        <f t="shared" si="266"/>
        <v>0</v>
      </c>
      <c r="M732" s="71">
        <f t="shared" si="266"/>
        <v>0</v>
      </c>
      <c r="N732" s="71">
        <f t="shared" si="266"/>
        <v>0</v>
      </c>
      <c r="O732" s="71">
        <f t="shared" si="266"/>
        <v>0</v>
      </c>
      <c r="P732" s="71">
        <f t="shared" si="266"/>
        <v>0</v>
      </c>
      <c r="Q732" s="4">
        <f t="shared" si="266"/>
        <v>593.19999999999993</v>
      </c>
      <c r="R732" s="4">
        <v>481</v>
      </c>
      <c r="S732" s="5">
        <f t="shared" si="251"/>
        <v>123.32640332640332</v>
      </c>
    </row>
    <row r="733" spans="1:19" x14ac:dyDescent="0.15">
      <c r="A733" s="69"/>
      <c r="B733" s="74"/>
      <c r="C733" s="204"/>
      <c r="D733" s="60" t="s">
        <v>36</v>
      </c>
      <c r="E733" s="4">
        <f t="shared" ref="E733:Q733" si="267">+E730-E734</f>
        <v>34.6</v>
      </c>
      <c r="F733" s="4">
        <f t="shared" si="267"/>
        <v>100.80000000000001</v>
      </c>
      <c r="G733" s="4">
        <f t="shared" si="267"/>
        <v>120.5</v>
      </c>
      <c r="H733" s="4">
        <f t="shared" si="267"/>
        <v>186.2</v>
      </c>
      <c r="I733" s="4">
        <f t="shared" si="267"/>
        <v>218.70000000000002</v>
      </c>
      <c r="J733" s="4">
        <f t="shared" si="267"/>
        <v>136.30000000000001</v>
      </c>
      <c r="K733" s="71">
        <f t="shared" si="267"/>
        <v>0</v>
      </c>
      <c r="L733" s="71">
        <f t="shared" si="267"/>
        <v>0</v>
      </c>
      <c r="M733" s="71">
        <f t="shared" si="267"/>
        <v>0</v>
      </c>
      <c r="N733" s="71">
        <f t="shared" si="267"/>
        <v>0</v>
      </c>
      <c r="O733" s="71">
        <f t="shared" si="267"/>
        <v>0</v>
      </c>
      <c r="P733" s="71">
        <f t="shared" si="267"/>
        <v>0</v>
      </c>
      <c r="Q733" s="4">
        <f t="shared" si="267"/>
        <v>797.09999999999991</v>
      </c>
      <c r="R733" s="4">
        <v>639.40000000000009</v>
      </c>
      <c r="S733" s="5">
        <f t="shared" si="251"/>
        <v>124.66374726305909</v>
      </c>
    </row>
    <row r="734" spans="1:19" x14ac:dyDescent="0.15">
      <c r="A734" s="69"/>
      <c r="B734" s="74"/>
      <c r="C734" s="204"/>
      <c r="D734" s="60" t="s">
        <v>37</v>
      </c>
      <c r="E734" s="4">
        <v>1.9</v>
      </c>
      <c r="F734" s="4">
        <v>23.4</v>
      </c>
      <c r="G734" s="4">
        <v>36.6</v>
      </c>
      <c r="H734" s="4">
        <v>44.2</v>
      </c>
      <c r="I734" s="4">
        <v>45.4</v>
      </c>
      <c r="J734" s="4">
        <v>40.200000000000003</v>
      </c>
      <c r="K734" s="71"/>
      <c r="L734" s="71"/>
      <c r="M734" s="71"/>
      <c r="N734" s="71"/>
      <c r="O734" s="71"/>
      <c r="P734" s="71"/>
      <c r="Q734" s="4">
        <f t="shared" si="250"/>
        <v>191.7</v>
      </c>
      <c r="R734" s="4">
        <v>162.29999999999998</v>
      </c>
      <c r="S734" s="5">
        <f t="shared" si="251"/>
        <v>118.11460258780038</v>
      </c>
    </row>
    <row r="735" spans="1:19" ht="14.25" thickBot="1" x14ac:dyDescent="0.2">
      <c r="A735" s="69"/>
      <c r="B735" s="74"/>
      <c r="C735" s="205"/>
      <c r="D735" s="63" t="s">
        <v>38</v>
      </c>
      <c r="E735" s="7">
        <v>3.3</v>
      </c>
      <c r="F735" s="7">
        <v>30.8</v>
      </c>
      <c r="G735" s="7">
        <v>48.1</v>
      </c>
      <c r="H735" s="7">
        <v>60.9</v>
      </c>
      <c r="I735" s="7">
        <v>68</v>
      </c>
      <c r="J735" s="7">
        <v>53.8</v>
      </c>
      <c r="K735" s="72"/>
      <c r="L735" s="72"/>
      <c r="M735" s="72"/>
      <c r="N735" s="72"/>
      <c r="O735" s="72"/>
      <c r="P735" s="72"/>
      <c r="Q735" s="7">
        <f t="shared" si="250"/>
        <v>264.89999999999998</v>
      </c>
      <c r="R735" s="7">
        <v>222.20000000000002</v>
      </c>
      <c r="S735" s="8">
        <f t="shared" si="251"/>
        <v>119.21692169216919</v>
      </c>
    </row>
    <row r="736" spans="1:19" ht="13.5" customHeight="1" x14ac:dyDescent="0.15">
      <c r="A736" s="69"/>
      <c r="B736" s="74"/>
      <c r="C736" s="203" t="s">
        <v>128</v>
      </c>
      <c r="D736" s="55" t="s">
        <v>33</v>
      </c>
      <c r="E736" s="2">
        <v>1.2</v>
      </c>
      <c r="F736" s="2">
        <v>6.8</v>
      </c>
      <c r="G736" s="2">
        <v>2.2000000000000002</v>
      </c>
      <c r="H736" s="2">
        <v>13.3</v>
      </c>
      <c r="I736" s="2">
        <v>6</v>
      </c>
      <c r="J736" s="2">
        <v>4.4000000000000004</v>
      </c>
      <c r="K736" s="70"/>
      <c r="L736" s="70"/>
      <c r="M736" s="70"/>
      <c r="N736" s="70"/>
      <c r="O736" s="70"/>
      <c r="P736" s="70"/>
      <c r="Q736" s="2">
        <f t="shared" si="250"/>
        <v>33.9</v>
      </c>
      <c r="R736" s="2">
        <v>33.700000000000003</v>
      </c>
      <c r="S736" s="3">
        <f t="shared" si="251"/>
        <v>100.59347181008901</v>
      </c>
    </row>
    <row r="737" spans="1:19" x14ac:dyDescent="0.15">
      <c r="A737" s="69"/>
      <c r="B737" s="74"/>
      <c r="C737" s="204"/>
      <c r="D737" s="60" t="s">
        <v>34</v>
      </c>
      <c r="E737" s="4">
        <v>0</v>
      </c>
      <c r="F737" s="4">
        <v>0.1</v>
      </c>
      <c r="G737" s="4">
        <v>0.2</v>
      </c>
      <c r="H737" s="4">
        <v>1.1000000000000001</v>
      </c>
      <c r="I737" s="4">
        <v>0.6</v>
      </c>
      <c r="J737" s="4">
        <v>0.3</v>
      </c>
      <c r="K737" s="71"/>
      <c r="L737" s="71"/>
      <c r="M737" s="71"/>
      <c r="N737" s="71"/>
      <c r="O737" s="71"/>
      <c r="P737" s="71"/>
      <c r="Q737" s="4">
        <f t="shared" si="250"/>
        <v>2.2999999999999998</v>
      </c>
      <c r="R737" s="4">
        <v>1.8</v>
      </c>
      <c r="S737" s="5">
        <f t="shared" si="251"/>
        <v>127.77777777777777</v>
      </c>
    </row>
    <row r="738" spans="1:19" x14ac:dyDescent="0.15">
      <c r="A738" s="69"/>
      <c r="B738" s="74"/>
      <c r="C738" s="204"/>
      <c r="D738" s="60" t="s">
        <v>35</v>
      </c>
      <c r="E738" s="4">
        <f t="shared" ref="E738:Q738" si="268">+E736-E737</f>
        <v>1.2</v>
      </c>
      <c r="F738" s="4">
        <f t="shared" si="268"/>
        <v>6.7</v>
      </c>
      <c r="G738" s="4">
        <f t="shared" si="268"/>
        <v>2</v>
      </c>
      <c r="H738" s="4">
        <f t="shared" si="268"/>
        <v>12.200000000000001</v>
      </c>
      <c r="I738" s="4">
        <f t="shared" si="268"/>
        <v>5.4</v>
      </c>
      <c r="J738" s="4">
        <f t="shared" si="268"/>
        <v>4.1000000000000005</v>
      </c>
      <c r="K738" s="71">
        <f t="shared" si="268"/>
        <v>0</v>
      </c>
      <c r="L738" s="71">
        <f t="shared" si="268"/>
        <v>0</v>
      </c>
      <c r="M738" s="71">
        <f t="shared" si="268"/>
        <v>0</v>
      </c>
      <c r="N738" s="71">
        <f t="shared" si="268"/>
        <v>0</v>
      </c>
      <c r="O738" s="71">
        <f t="shared" si="268"/>
        <v>0</v>
      </c>
      <c r="P738" s="71">
        <f t="shared" si="268"/>
        <v>0</v>
      </c>
      <c r="Q738" s="4">
        <f t="shared" si="268"/>
        <v>31.599999999999998</v>
      </c>
      <c r="R738" s="4">
        <v>31.9</v>
      </c>
      <c r="S738" s="5">
        <f t="shared" si="251"/>
        <v>99.059561128526639</v>
      </c>
    </row>
    <row r="739" spans="1:19" x14ac:dyDescent="0.15">
      <c r="A739" s="69"/>
      <c r="B739" s="48"/>
      <c r="C739" s="204"/>
      <c r="D739" s="60" t="s">
        <v>36</v>
      </c>
      <c r="E739" s="4">
        <f t="shared" ref="E739:Q739" si="269">+E736-E740</f>
        <v>1.0999999999999999</v>
      </c>
      <c r="F739" s="4">
        <f t="shared" si="269"/>
        <v>6.6</v>
      </c>
      <c r="G739" s="4">
        <f t="shared" si="269"/>
        <v>2</v>
      </c>
      <c r="H739" s="4">
        <f t="shared" si="269"/>
        <v>12.600000000000001</v>
      </c>
      <c r="I739" s="4">
        <f t="shared" si="269"/>
        <v>5</v>
      </c>
      <c r="J739" s="4">
        <f t="shared" si="269"/>
        <v>4</v>
      </c>
      <c r="K739" s="71">
        <f t="shared" si="269"/>
        <v>0</v>
      </c>
      <c r="L739" s="71">
        <f t="shared" si="269"/>
        <v>0</v>
      </c>
      <c r="M739" s="71">
        <f t="shared" si="269"/>
        <v>0</v>
      </c>
      <c r="N739" s="71">
        <f t="shared" si="269"/>
        <v>0</v>
      </c>
      <c r="O739" s="71">
        <f t="shared" si="269"/>
        <v>0</v>
      </c>
      <c r="P739" s="71">
        <f t="shared" si="269"/>
        <v>0</v>
      </c>
      <c r="Q739" s="4">
        <f t="shared" si="269"/>
        <v>31.299999999999997</v>
      </c>
      <c r="R739" s="4">
        <v>31.200000000000003</v>
      </c>
      <c r="S739" s="5">
        <f t="shared" si="251"/>
        <v>100.3205128205128</v>
      </c>
    </row>
    <row r="740" spans="1:19" x14ac:dyDescent="0.15">
      <c r="A740" s="69"/>
      <c r="B740" s="48"/>
      <c r="C740" s="204"/>
      <c r="D740" s="60" t="s">
        <v>37</v>
      </c>
      <c r="E740" s="4">
        <v>0.1</v>
      </c>
      <c r="F740" s="4">
        <v>0.2</v>
      </c>
      <c r="G740" s="4">
        <v>0.2</v>
      </c>
      <c r="H740" s="4">
        <v>0.7</v>
      </c>
      <c r="I740" s="4">
        <v>1</v>
      </c>
      <c r="J740" s="4">
        <v>0.4</v>
      </c>
      <c r="K740" s="71"/>
      <c r="L740" s="71"/>
      <c r="M740" s="71"/>
      <c r="N740" s="71"/>
      <c r="O740" s="71"/>
      <c r="P740" s="71"/>
      <c r="Q740" s="4">
        <f t="shared" si="250"/>
        <v>2.6</v>
      </c>
      <c r="R740" s="4">
        <v>2.5</v>
      </c>
      <c r="S740" s="5">
        <f t="shared" si="251"/>
        <v>104</v>
      </c>
    </row>
    <row r="741" spans="1:19" ht="14.25" thickBot="1" x14ac:dyDescent="0.2">
      <c r="A741" s="69"/>
      <c r="B741" s="48"/>
      <c r="C741" s="205"/>
      <c r="D741" s="63" t="s">
        <v>38</v>
      </c>
      <c r="E741" s="7">
        <v>0.2</v>
      </c>
      <c r="F741" s="7">
        <v>0.3</v>
      </c>
      <c r="G741" s="7">
        <v>0.3</v>
      </c>
      <c r="H741" s="7">
        <v>1</v>
      </c>
      <c r="I741" s="7">
        <v>1.4</v>
      </c>
      <c r="J741" s="7">
        <v>0.5</v>
      </c>
      <c r="K741" s="72"/>
      <c r="L741" s="72"/>
      <c r="M741" s="72"/>
      <c r="N741" s="72"/>
      <c r="O741" s="72"/>
      <c r="P741" s="72"/>
      <c r="Q741" s="7">
        <f t="shared" si="250"/>
        <v>3.7</v>
      </c>
      <c r="R741" s="7">
        <v>3.3000000000000003</v>
      </c>
      <c r="S741" s="8">
        <f t="shared" si="251"/>
        <v>112.12121212121211</v>
      </c>
    </row>
    <row r="742" spans="1:19" ht="18.75" customHeight="1" x14ac:dyDescent="0.2">
      <c r="A742" s="44" t="str">
        <f>$A$1</f>
        <v>１　平成29年度上期　市町村別・月別観光入込客数</v>
      </c>
      <c r="K742" s="75"/>
      <c r="L742" s="75"/>
      <c r="M742" s="75"/>
      <c r="N742" s="75"/>
      <c r="O742" s="75"/>
      <c r="P742" s="75"/>
      <c r="Q742" s="187"/>
    </row>
    <row r="743" spans="1:19" ht="13.5" customHeight="1" thickBot="1" x14ac:dyDescent="0.2">
      <c r="K743" s="75"/>
      <c r="L743" s="75"/>
      <c r="M743" s="75"/>
      <c r="N743" s="75"/>
      <c r="O743" s="75"/>
      <c r="P743" s="75"/>
      <c r="Q743" s="187"/>
      <c r="S743" s="49" t="s">
        <v>232</v>
      </c>
    </row>
    <row r="744" spans="1:19" ht="13.5" customHeight="1" thickBot="1" x14ac:dyDescent="0.2">
      <c r="A744" s="50" t="s">
        <v>20</v>
      </c>
      <c r="B744" s="50" t="s">
        <v>266</v>
      </c>
      <c r="C744" s="50" t="s">
        <v>21</v>
      </c>
      <c r="D744" s="51" t="s">
        <v>22</v>
      </c>
      <c r="E744" s="52" t="s">
        <v>23</v>
      </c>
      <c r="F744" s="52" t="s">
        <v>24</v>
      </c>
      <c r="G744" s="52" t="s">
        <v>25</v>
      </c>
      <c r="H744" s="52" t="s">
        <v>26</v>
      </c>
      <c r="I744" s="52" t="s">
        <v>27</v>
      </c>
      <c r="J744" s="52" t="s">
        <v>28</v>
      </c>
      <c r="K744" s="73" t="s">
        <v>29</v>
      </c>
      <c r="L744" s="73" t="s">
        <v>30</v>
      </c>
      <c r="M744" s="73" t="s">
        <v>31</v>
      </c>
      <c r="N744" s="73" t="s">
        <v>11</v>
      </c>
      <c r="O744" s="73" t="s">
        <v>12</v>
      </c>
      <c r="P744" s="73" t="s">
        <v>13</v>
      </c>
      <c r="Q744" s="188" t="s">
        <v>302</v>
      </c>
      <c r="R744" s="53" t="str">
        <f>$R$3</f>
        <v>28年度上期</v>
      </c>
      <c r="S744" s="54" t="s">
        <v>32</v>
      </c>
    </row>
    <row r="745" spans="1:19" ht="13.5" customHeight="1" x14ac:dyDescent="0.15">
      <c r="A745" s="69"/>
      <c r="B745" s="48"/>
      <c r="C745" s="203" t="s">
        <v>129</v>
      </c>
      <c r="D745" s="55" t="s">
        <v>33</v>
      </c>
      <c r="E745" s="2">
        <v>46.2</v>
      </c>
      <c r="F745" s="2">
        <v>65.8</v>
      </c>
      <c r="G745" s="2">
        <v>56.6</v>
      </c>
      <c r="H745" s="2">
        <v>66.8</v>
      </c>
      <c r="I745" s="2">
        <v>94.1</v>
      </c>
      <c r="J745" s="2">
        <v>63</v>
      </c>
      <c r="K745" s="70"/>
      <c r="L745" s="70"/>
      <c r="M745" s="70"/>
      <c r="N745" s="70"/>
      <c r="O745" s="70"/>
      <c r="P745" s="70"/>
      <c r="Q745" s="2">
        <f t="shared" ref="Q745:Q780" si="270">SUM(E745:P745)</f>
        <v>392.5</v>
      </c>
      <c r="R745" s="2">
        <v>403.90000000000003</v>
      </c>
      <c r="S745" s="3">
        <f t="shared" ref="S745:S798" si="271">IF(Q745=0,"－",Q745/R745*100)</f>
        <v>97.177519187917795</v>
      </c>
    </row>
    <row r="746" spans="1:19" x14ac:dyDescent="0.15">
      <c r="A746" s="69"/>
      <c r="B746" s="48"/>
      <c r="C746" s="204"/>
      <c r="D746" s="60" t="s">
        <v>34</v>
      </c>
      <c r="E746" s="4">
        <v>0.5</v>
      </c>
      <c r="F746" s="4">
        <v>0.7</v>
      </c>
      <c r="G746" s="4">
        <v>0.7</v>
      </c>
      <c r="H746" s="4">
        <v>0.9</v>
      </c>
      <c r="I746" s="4">
        <v>1.1000000000000001</v>
      </c>
      <c r="J746" s="4">
        <v>0.8</v>
      </c>
      <c r="K746" s="71"/>
      <c r="L746" s="71"/>
      <c r="M746" s="71"/>
      <c r="N746" s="71"/>
      <c r="O746" s="71"/>
      <c r="P746" s="71"/>
      <c r="Q746" s="4">
        <f t="shared" si="270"/>
        <v>4.7</v>
      </c>
      <c r="R746" s="4">
        <v>4.5</v>
      </c>
      <c r="S746" s="5">
        <f t="shared" si="271"/>
        <v>104.44444444444446</v>
      </c>
    </row>
    <row r="747" spans="1:19" x14ac:dyDescent="0.15">
      <c r="A747" s="69" t="s">
        <v>274</v>
      </c>
      <c r="B747" s="48" t="s">
        <v>275</v>
      </c>
      <c r="C747" s="204"/>
      <c r="D747" s="60" t="s">
        <v>35</v>
      </c>
      <c r="E747" s="4">
        <f t="shared" ref="E747:Q747" si="272">+E745-E746</f>
        <v>45.7</v>
      </c>
      <c r="F747" s="4">
        <f t="shared" si="272"/>
        <v>65.099999999999994</v>
      </c>
      <c r="G747" s="4">
        <f t="shared" si="272"/>
        <v>55.9</v>
      </c>
      <c r="H747" s="4">
        <f t="shared" si="272"/>
        <v>65.899999999999991</v>
      </c>
      <c r="I747" s="4">
        <f t="shared" si="272"/>
        <v>93</v>
      </c>
      <c r="J747" s="4">
        <f t="shared" si="272"/>
        <v>62.2</v>
      </c>
      <c r="K747" s="71">
        <f t="shared" si="272"/>
        <v>0</v>
      </c>
      <c r="L747" s="71">
        <f t="shared" si="272"/>
        <v>0</v>
      </c>
      <c r="M747" s="71">
        <f t="shared" si="272"/>
        <v>0</v>
      </c>
      <c r="N747" s="71">
        <f t="shared" si="272"/>
        <v>0</v>
      </c>
      <c r="O747" s="71">
        <f t="shared" si="272"/>
        <v>0</v>
      </c>
      <c r="P747" s="71">
        <f t="shared" si="272"/>
        <v>0</v>
      </c>
      <c r="Q747" s="4">
        <f t="shared" si="272"/>
        <v>387.8</v>
      </c>
      <c r="R747" s="4">
        <v>399.40000000000003</v>
      </c>
      <c r="S747" s="5">
        <f t="shared" si="271"/>
        <v>97.095643465197796</v>
      </c>
    </row>
    <row r="748" spans="1:19" x14ac:dyDescent="0.15">
      <c r="A748" s="69"/>
      <c r="B748" s="48"/>
      <c r="C748" s="204"/>
      <c r="D748" s="60" t="s">
        <v>36</v>
      </c>
      <c r="E748" s="4">
        <f t="shared" ref="E748:Q748" si="273">+E745-E749</f>
        <v>45.800000000000004</v>
      </c>
      <c r="F748" s="4">
        <f t="shared" si="273"/>
        <v>65.2</v>
      </c>
      <c r="G748" s="4">
        <f t="shared" si="273"/>
        <v>55.9</v>
      </c>
      <c r="H748" s="4">
        <f t="shared" si="273"/>
        <v>65.899999999999991</v>
      </c>
      <c r="I748" s="4">
        <f t="shared" si="273"/>
        <v>93</v>
      </c>
      <c r="J748" s="4">
        <f t="shared" si="273"/>
        <v>62.5</v>
      </c>
      <c r="K748" s="71">
        <f t="shared" si="273"/>
        <v>0</v>
      </c>
      <c r="L748" s="71">
        <f t="shared" si="273"/>
        <v>0</v>
      </c>
      <c r="M748" s="71">
        <f t="shared" si="273"/>
        <v>0</v>
      </c>
      <c r="N748" s="71">
        <f t="shared" si="273"/>
        <v>0</v>
      </c>
      <c r="O748" s="71">
        <f t="shared" si="273"/>
        <v>0</v>
      </c>
      <c r="P748" s="71">
        <f t="shared" si="273"/>
        <v>0</v>
      </c>
      <c r="Q748" s="4">
        <f t="shared" si="273"/>
        <v>388.3</v>
      </c>
      <c r="R748" s="4">
        <v>399.70000000000005</v>
      </c>
      <c r="S748" s="5">
        <f t="shared" si="271"/>
        <v>97.147860895671741</v>
      </c>
    </row>
    <row r="749" spans="1:19" x14ac:dyDescent="0.15">
      <c r="A749" s="69"/>
      <c r="B749" s="48"/>
      <c r="C749" s="204"/>
      <c r="D749" s="60" t="s">
        <v>37</v>
      </c>
      <c r="E749" s="4">
        <v>0.4</v>
      </c>
      <c r="F749" s="4">
        <v>0.6</v>
      </c>
      <c r="G749" s="4">
        <v>0.7</v>
      </c>
      <c r="H749" s="4">
        <v>0.9</v>
      </c>
      <c r="I749" s="4">
        <v>1.1000000000000001</v>
      </c>
      <c r="J749" s="4">
        <v>0.5</v>
      </c>
      <c r="K749" s="71"/>
      <c r="L749" s="71"/>
      <c r="M749" s="71"/>
      <c r="N749" s="71"/>
      <c r="O749" s="71"/>
      <c r="P749" s="71"/>
      <c r="Q749" s="4">
        <f t="shared" si="270"/>
        <v>4.2</v>
      </c>
      <c r="R749" s="4">
        <v>4.2</v>
      </c>
      <c r="S749" s="5">
        <f t="shared" si="271"/>
        <v>100</v>
      </c>
    </row>
    <row r="750" spans="1:19" ht="14.25" thickBot="1" x14ac:dyDescent="0.2">
      <c r="A750" s="69"/>
      <c r="B750" s="48"/>
      <c r="C750" s="205"/>
      <c r="D750" s="63" t="s">
        <v>38</v>
      </c>
      <c r="E750" s="7">
        <v>0.4</v>
      </c>
      <c r="F750" s="7">
        <v>0.6</v>
      </c>
      <c r="G750" s="7">
        <v>0.7</v>
      </c>
      <c r="H750" s="7">
        <v>0.9</v>
      </c>
      <c r="I750" s="7">
        <v>1.1000000000000001</v>
      </c>
      <c r="J750" s="7">
        <v>0.5</v>
      </c>
      <c r="K750" s="72"/>
      <c r="L750" s="72"/>
      <c r="M750" s="72"/>
      <c r="N750" s="72"/>
      <c r="O750" s="72"/>
      <c r="P750" s="72"/>
      <c r="Q750" s="7">
        <f t="shared" si="270"/>
        <v>4.2</v>
      </c>
      <c r="R750" s="7">
        <v>4.5</v>
      </c>
      <c r="S750" s="8">
        <f t="shared" si="271"/>
        <v>93.333333333333329</v>
      </c>
    </row>
    <row r="751" spans="1:19" ht="13.5" customHeight="1" x14ac:dyDescent="0.15">
      <c r="A751" s="69"/>
      <c r="B751" s="48"/>
      <c r="C751" s="203" t="s">
        <v>130</v>
      </c>
      <c r="D751" s="55" t="s">
        <v>33</v>
      </c>
      <c r="E751" s="2">
        <v>7.8</v>
      </c>
      <c r="F751" s="2">
        <v>12.1</v>
      </c>
      <c r="G751" s="2">
        <v>9.3000000000000007</v>
      </c>
      <c r="H751" s="2">
        <v>9.1999999999999993</v>
      </c>
      <c r="I751" s="2">
        <v>19.899999999999999</v>
      </c>
      <c r="J751" s="2">
        <v>9.1</v>
      </c>
      <c r="K751" s="70"/>
      <c r="L751" s="70"/>
      <c r="M751" s="70"/>
      <c r="N751" s="70"/>
      <c r="O751" s="70"/>
      <c r="P751" s="70"/>
      <c r="Q751" s="2">
        <f t="shared" si="270"/>
        <v>67.399999999999991</v>
      </c>
      <c r="R751" s="2">
        <v>66.599999999999994</v>
      </c>
      <c r="S751" s="3">
        <f t="shared" si="271"/>
        <v>101.2012012012012</v>
      </c>
    </row>
    <row r="752" spans="1:19" x14ac:dyDescent="0.15">
      <c r="A752" s="69"/>
      <c r="B752" s="48"/>
      <c r="C752" s="204"/>
      <c r="D752" s="60" t="s">
        <v>34</v>
      </c>
      <c r="E752" s="4">
        <v>0</v>
      </c>
      <c r="F752" s="4">
        <v>0.8</v>
      </c>
      <c r="G752" s="4">
        <v>0</v>
      </c>
      <c r="H752" s="4">
        <v>0.1</v>
      </c>
      <c r="I752" s="4">
        <v>0.2</v>
      </c>
      <c r="J752" s="4">
        <v>0.1</v>
      </c>
      <c r="K752" s="71"/>
      <c r="L752" s="71"/>
      <c r="M752" s="71"/>
      <c r="N752" s="71"/>
      <c r="O752" s="71"/>
      <c r="P752" s="71"/>
      <c r="Q752" s="4">
        <f t="shared" si="270"/>
        <v>1.2000000000000002</v>
      </c>
      <c r="R752" s="4">
        <v>5</v>
      </c>
      <c r="S752" s="5">
        <f t="shared" si="271"/>
        <v>24.000000000000004</v>
      </c>
    </row>
    <row r="753" spans="1:19" x14ac:dyDescent="0.15">
      <c r="A753" s="69"/>
      <c r="B753" s="48"/>
      <c r="C753" s="204"/>
      <c r="D753" s="60" t="s">
        <v>35</v>
      </c>
      <c r="E753" s="4">
        <f t="shared" ref="E753:Q753" si="274">+E751-E752</f>
        <v>7.8</v>
      </c>
      <c r="F753" s="4">
        <f t="shared" si="274"/>
        <v>11.299999999999999</v>
      </c>
      <c r="G753" s="4">
        <f t="shared" si="274"/>
        <v>9.3000000000000007</v>
      </c>
      <c r="H753" s="4">
        <f t="shared" si="274"/>
        <v>9.1</v>
      </c>
      <c r="I753" s="4">
        <f t="shared" si="274"/>
        <v>19.7</v>
      </c>
      <c r="J753" s="4">
        <f t="shared" si="274"/>
        <v>9</v>
      </c>
      <c r="K753" s="71">
        <f t="shared" si="274"/>
        <v>0</v>
      </c>
      <c r="L753" s="71">
        <f t="shared" si="274"/>
        <v>0</v>
      </c>
      <c r="M753" s="71">
        <f t="shared" si="274"/>
        <v>0</v>
      </c>
      <c r="N753" s="71">
        <f t="shared" si="274"/>
        <v>0</v>
      </c>
      <c r="O753" s="71">
        <f t="shared" si="274"/>
        <v>0</v>
      </c>
      <c r="P753" s="71">
        <f t="shared" si="274"/>
        <v>0</v>
      </c>
      <c r="Q753" s="4">
        <f t="shared" si="274"/>
        <v>66.199999999999989</v>
      </c>
      <c r="R753" s="4">
        <v>61.6</v>
      </c>
      <c r="S753" s="5">
        <f t="shared" si="271"/>
        <v>107.46753246753245</v>
      </c>
    </row>
    <row r="754" spans="1:19" x14ac:dyDescent="0.15">
      <c r="A754" s="69"/>
      <c r="B754" s="48"/>
      <c r="C754" s="204"/>
      <c r="D754" s="60" t="s">
        <v>36</v>
      </c>
      <c r="E754" s="4">
        <f t="shared" ref="E754:Q754" si="275">+E751-E755</f>
        <v>7.3999999999999995</v>
      </c>
      <c r="F754" s="4">
        <f t="shared" si="275"/>
        <v>11.299999999999999</v>
      </c>
      <c r="G754" s="4">
        <f t="shared" si="275"/>
        <v>8.6000000000000014</v>
      </c>
      <c r="H754" s="4">
        <f t="shared" si="275"/>
        <v>8.3999999999999986</v>
      </c>
      <c r="I754" s="4">
        <f t="shared" si="275"/>
        <v>18.899999999999999</v>
      </c>
      <c r="J754" s="4">
        <f t="shared" si="275"/>
        <v>8.4</v>
      </c>
      <c r="K754" s="71">
        <f t="shared" si="275"/>
        <v>0</v>
      </c>
      <c r="L754" s="71">
        <f t="shared" si="275"/>
        <v>0</v>
      </c>
      <c r="M754" s="71">
        <f t="shared" si="275"/>
        <v>0</v>
      </c>
      <c r="N754" s="71">
        <f t="shared" si="275"/>
        <v>0</v>
      </c>
      <c r="O754" s="71">
        <f t="shared" si="275"/>
        <v>0</v>
      </c>
      <c r="P754" s="71">
        <f t="shared" si="275"/>
        <v>0</v>
      </c>
      <c r="Q754" s="4">
        <f t="shared" si="275"/>
        <v>62.999999999999993</v>
      </c>
      <c r="R754" s="4">
        <v>62.3</v>
      </c>
      <c r="S754" s="5">
        <f t="shared" si="271"/>
        <v>101.12359550561798</v>
      </c>
    </row>
    <row r="755" spans="1:19" x14ac:dyDescent="0.15">
      <c r="A755" s="69"/>
      <c r="B755" s="48"/>
      <c r="C755" s="204"/>
      <c r="D755" s="60" t="s">
        <v>37</v>
      </c>
      <c r="E755" s="4">
        <v>0.4</v>
      </c>
      <c r="F755" s="4">
        <v>0.8</v>
      </c>
      <c r="G755" s="4">
        <v>0.7</v>
      </c>
      <c r="H755" s="4">
        <v>0.8</v>
      </c>
      <c r="I755" s="4">
        <v>1</v>
      </c>
      <c r="J755" s="4">
        <v>0.7</v>
      </c>
      <c r="K755" s="71"/>
      <c r="L755" s="71"/>
      <c r="M755" s="71"/>
      <c r="N755" s="71"/>
      <c r="O755" s="71"/>
      <c r="P755" s="71"/>
      <c r="Q755" s="4">
        <f t="shared" si="270"/>
        <v>4.4000000000000004</v>
      </c>
      <c r="R755" s="4">
        <v>4.3</v>
      </c>
      <c r="S755" s="5">
        <f t="shared" si="271"/>
        <v>102.32558139534885</v>
      </c>
    </row>
    <row r="756" spans="1:19" ht="14.25" thickBot="1" x14ac:dyDescent="0.2">
      <c r="A756" s="69"/>
      <c r="B756" s="48"/>
      <c r="C756" s="205"/>
      <c r="D756" s="63" t="s">
        <v>38</v>
      </c>
      <c r="E756" s="7">
        <v>0.8</v>
      </c>
      <c r="F756" s="7">
        <v>1.4</v>
      </c>
      <c r="G756" s="7">
        <v>1.1000000000000001</v>
      </c>
      <c r="H756" s="7">
        <v>1.3</v>
      </c>
      <c r="I756" s="7">
        <v>1.8</v>
      </c>
      <c r="J756" s="7">
        <v>1.4</v>
      </c>
      <c r="K756" s="72"/>
      <c r="L756" s="72"/>
      <c r="M756" s="72"/>
      <c r="N756" s="72"/>
      <c r="O756" s="72"/>
      <c r="P756" s="72"/>
      <c r="Q756" s="7">
        <f t="shared" si="270"/>
        <v>7.8000000000000007</v>
      </c>
      <c r="R756" s="7">
        <v>8.1</v>
      </c>
      <c r="S756" s="8">
        <f t="shared" si="271"/>
        <v>96.296296296296319</v>
      </c>
    </row>
    <row r="757" spans="1:19" ht="13.5" customHeight="1" x14ac:dyDescent="0.15">
      <c r="A757" s="69"/>
      <c r="B757" s="48"/>
      <c r="C757" s="203" t="s">
        <v>131</v>
      </c>
      <c r="D757" s="55" t="s">
        <v>33</v>
      </c>
      <c r="E757" s="2">
        <v>24.7</v>
      </c>
      <c r="F757" s="2">
        <v>47.7</v>
      </c>
      <c r="G757" s="2">
        <v>41.3</v>
      </c>
      <c r="H757" s="2">
        <v>62</v>
      </c>
      <c r="I757" s="2">
        <v>80.8</v>
      </c>
      <c r="J757" s="2">
        <v>46</v>
      </c>
      <c r="K757" s="70"/>
      <c r="L757" s="70"/>
      <c r="M757" s="70"/>
      <c r="N757" s="70"/>
      <c r="O757" s="70"/>
      <c r="P757" s="70"/>
      <c r="Q757" s="2">
        <f t="shared" si="270"/>
        <v>302.5</v>
      </c>
      <c r="R757" s="2">
        <v>281.90000000000003</v>
      </c>
      <c r="S757" s="3">
        <f t="shared" si="271"/>
        <v>107.30755587087619</v>
      </c>
    </row>
    <row r="758" spans="1:19" x14ac:dyDescent="0.15">
      <c r="A758" s="69"/>
      <c r="B758" s="48"/>
      <c r="C758" s="204"/>
      <c r="D758" s="60" t="s">
        <v>34</v>
      </c>
      <c r="E758" s="4">
        <v>4.7</v>
      </c>
      <c r="F758" s="4">
        <v>9.1</v>
      </c>
      <c r="G758" s="4">
        <v>8.6</v>
      </c>
      <c r="H758" s="4">
        <v>14.2</v>
      </c>
      <c r="I758" s="4">
        <v>18.399999999999999</v>
      </c>
      <c r="J758" s="4">
        <v>9.8000000000000007</v>
      </c>
      <c r="K758" s="71"/>
      <c r="L758" s="71"/>
      <c r="M758" s="71"/>
      <c r="N758" s="71"/>
      <c r="O758" s="71"/>
      <c r="P758" s="71"/>
      <c r="Q758" s="4">
        <f t="shared" si="270"/>
        <v>64.8</v>
      </c>
      <c r="R758" s="4">
        <v>61.099999999999994</v>
      </c>
      <c r="S758" s="5">
        <f t="shared" si="271"/>
        <v>106.0556464811784</v>
      </c>
    </row>
    <row r="759" spans="1:19" x14ac:dyDescent="0.15">
      <c r="A759" s="69"/>
      <c r="B759" s="48"/>
      <c r="C759" s="204"/>
      <c r="D759" s="60" t="s">
        <v>35</v>
      </c>
      <c r="E759" s="4">
        <f t="shared" ref="E759:Q759" si="276">+E757-E758</f>
        <v>20</v>
      </c>
      <c r="F759" s="4">
        <f t="shared" si="276"/>
        <v>38.6</v>
      </c>
      <c r="G759" s="4">
        <f t="shared" si="276"/>
        <v>32.699999999999996</v>
      </c>
      <c r="H759" s="4">
        <f t="shared" si="276"/>
        <v>47.8</v>
      </c>
      <c r="I759" s="4">
        <f t="shared" si="276"/>
        <v>62.4</v>
      </c>
      <c r="J759" s="4">
        <f t="shared" si="276"/>
        <v>36.200000000000003</v>
      </c>
      <c r="K759" s="71">
        <f t="shared" si="276"/>
        <v>0</v>
      </c>
      <c r="L759" s="71">
        <f t="shared" si="276"/>
        <v>0</v>
      </c>
      <c r="M759" s="71">
        <f t="shared" si="276"/>
        <v>0</v>
      </c>
      <c r="N759" s="71">
        <f t="shared" si="276"/>
        <v>0</v>
      </c>
      <c r="O759" s="71">
        <f t="shared" si="276"/>
        <v>0</v>
      </c>
      <c r="P759" s="71">
        <f t="shared" si="276"/>
        <v>0</v>
      </c>
      <c r="Q759" s="4">
        <f t="shared" si="276"/>
        <v>237.7</v>
      </c>
      <c r="R759" s="4">
        <v>220.8</v>
      </c>
      <c r="S759" s="5">
        <f t="shared" si="271"/>
        <v>107.65398550724636</v>
      </c>
    </row>
    <row r="760" spans="1:19" x14ac:dyDescent="0.15">
      <c r="A760" s="69"/>
      <c r="B760" s="48"/>
      <c r="C760" s="204"/>
      <c r="D760" s="60" t="s">
        <v>36</v>
      </c>
      <c r="E760" s="4">
        <f t="shared" ref="E760:Q760" si="277">+E757-E761</f>
        <v>24.2</v>
      </c>
      <c r="F760" s="4">
        <f t="shared" si="277"/>
        <v>46.7</v>
      </c>
      <c r="G760" s="4">
        <f t="shared" si="277"/>
        <v>39.799999999999997</v>
      </c>
      <c r="H760" s="4">
        <f t="shared" si="277"/>
        <v>59.1</v>
      </c>
      <c r="I760" s="4">
        <f t="shared" si="277"/>
        <v>77</v>
      </c>
      <c r="J760" s="4">
        <f t="shared" si="277"/>
        <v>44.1</v>
      </c>
      <c r="K760" s="71">
        <f t="shared" si="277"/>
        <v>0</v>
      </c>
      <c r="L760" s="71">
        <f t="shared" si="277"/>
        <v>0</v>
      </c>
      <c r="M760" s="71">
        <f t="shared" si="277"/>
        <v>0</v>
      </c>
      <c r="N760" s="71">
        <f t="shared" si="277"/>
        <v>0</v>
      </c>
      <c r="O760" s="71">
        <f t="shared" si="277"/>
        <v>0</v>
      </c>
      <c r="P760" s="71">
        <f t="shared" si="277"/>
        <v>0</v>
      </c>
      <c r="Q760" s="4">
        <f t="shared" si="277"/>
        <v>290.89999999999998</v>
      </c>
      <c r="R760" s="4">
        <v>270.60000000000002</v>
      </c>
      <c r="S760" s="5">
        <f t="shared" si="271"/>
        <v>107.50184774575015</v>
      </c>
    </row>
    <row r="761" spans="1:19" x14ac:dyDescent="0.15">
      <c r="A761" s="69"/>
      <c r="B761" s="48"/>
      <c r="C761" s="204"/>
      <c r="D761" s="60" t="s">
        <v>37</v>
      </c>
      <c r="E761" s="4">
        <v>0.5</v>
      </c>
      <c r="F761" s="4">
        <v>1</v>
      </c>
      <c r="G761" s="4">
        <v>1.5</v>
      </c>
      <c r="H761" s="4">
        <v>2.9</v>
      </c>
      <c r="I761" s="4">
        <v>3.8</v>
      </c>
      <c r="J761" s="4">
        <v>1.9</v>
      </c>
      <c r="K761" s="71"/>
      <c r="L761" s="71"/>
      <c r="M761" s="71"/>
      <c r="N761" s="71"/>
      <c r="O761" s="71"/>
      <c r="P761" s="71"/>
      <c r="Q761" s="4">
        <f t="shared" si="270"/>
        <v>11.6</v>
      </c>
      <c r="R761" s="4">
        <v>11.3</v>
      </c>
      <c r="S761" s="5">
        <f t="shared" si="271"/>
        <v>102.65486725663715</v>
      </c>
    </row>
    <row r="762" spans="1:19" ht="14.25" thickBot="1" x14ac:dyDescent="0.2">
      <c r="A762" s="69"/>
      <c r="B762" s="48"/>
      <c r="C762" s="205"/>
      <c r="D762" s="63" t="s">
        <v>38</v>
      </c>
      <c r="E762" s="7">
        <v>0.7</v>
      </c>
      <c r="F762" s="7">
        <v>1.3</v>
      </c>
      <c r="G762" s="7">
        <v>1.9</v>
      </c>
      <c r="H762" s="7">
        <v>5</v>
      </c>
      <c r="I762" s="7">
        <v>5.4</v>
      </c>
      <c r="J762" s="7">
        <v>2.5</v>
      </c>
      <c r="K762" s="72"/>
      <c r="L762" s="72"/>
      <c r="M762" s="72"/>
      <c r="N762" s="72"/>
      <c r="O762" s="72"/>
      <c r="P762" s="72"/>
      <c r="Q762" s="7">
        <f t="shared" si="270"/>
        <v>16.8</v>
      </c>
      <c r="R762" s="7">
        <v>16.3</v>
      </c>
      <c r="S762" s="8">
        <f t="shared" si="271"/>
        <v>103.06748466257669</v>
      </c>
    </row>
    <row r="763" spans="1:19" ht="13.5" customHeight="1" x14ac:dyDescent="0.15">
      <c r="A763" s="69"/>
      <c r="B763" s="48"/>
      <c r="C763" s="203" t="s">
        <v>132</v>
      </c>
      <c r="D763" s="55" t="s">
        <v>33</v>
      </c>
      <c r="E763" s="2">
        <v>3.3</v>
      </c>
      <c r="F763" s="2">
        <v>4.5999999999999996</v>
      </c>
      <c r="G763" s="2">
        <v>3.8</v>
      </c>
      <c r="H763" s="2">
        <v>5.3</v>
      </c>
      <c r="I763" s="2">
        <v>7.1</v>
      </c>
      <c r="J763" s="2">
        <v>4.4000000000000004</v>
      </c>
      <c r="K763" s="70"/>
      <c r="L763" s="70"/>
      <c r="M763" s="70"/>
      <c r="N763" s="70"/>
      <c r="O763" s="70"/>
      <c r="P763" s="70"/>
      <c r="Q763" s="2">
        <f t="shared" si="270"/>
        <v>28.5</v>
      </c>
      <c r="R763" s="2">
        <v>27.1</v>
      </c>
      <c r="S763" s="3">
        <f t="shared" si="271"/>
        <v>105.1660516605166</v>
      </c>
    </row>
    <row r="764" spans="1:19" x14ac:dyDescent="0.15">
      <c r="A764" s="69"/>
      <c r="B764" s="48"/>
      <c r="C764" s="204"/>
      <c r="D764" s="60" t="s">
        <v>34</v>
      </c>
      <c r="E764" s="4">
        <v>0.4</v>
      </c>
      <c r="F764" s="4">
        <v>0.8</v>
      </c>
      <c r="G764" s="4">
        <v>0.9</v>
      </c>
      <c r="H764" s="4">
        <v>1</v>
      </c>
      <c r="I764" s="4">
        <v>1.3</v>
      </c>
      <c r="J764" s="4">
        <v>0.9</v>
      </c>
      <c r="K764" s="71"/>
      <c r="L764" s="71"/>
      <c r="M764" s="71"/>
      <c r="N764" s="71"/>
      <c r="O764" s="71"/>
      <c r="P764" s="71"/>
      <c r="Q764" s="4">
        <f t="shared" si="270"/>
        <v>5.3000000000000007</v>
      </c>
      <c r="R764" s="4">
        <v>4.2</v>
      </c>
      <c r="S764" s="5">
        <f t="shared" si="271"/>
        <v>126.1904761904762</v>
      </c>
    </row>
    <row r="765" spans="1:19" x14ac:dyDescent="0.15">
      <c r="A765" s="69"/>
      <c r="B765" s="48"/>
      <c r="C765" s="204"/>
      <c r="D765" s="60" t="s">
        <v>35</v>
      </c>
      <c r="E765" s="4">
        <f t="shared" ref="E765:Q765" si="278">+E763-E764</f>
        <v>2.9</v>
      </c>
      <c r="F765" s="4">
        <f t="shared" si="278"/>
        <v>3.8</v>
      </c>
      <c r="G765" s="4">
        <f t="shared" si="278"/>
        <v>2.9</v>
      </c>
      <c r="H765" s="4">
        <f t="shared" si="278"/>
        <v>4.3</v>
      </c>
      <c r="I765" s="4">
        <f t="shared" si="278"/>
        <v>5.8</v>
      </c>
      <c r="J765" s="4">
        <f t="shared" si="278"/>
        <v>3.5000000000000004</v>
      </c>
      <c r="K765" s="71">
        <f t="shared" si="278"/>
        <v>0</v>
      </c>
      <c r="L765" s="71">
        <f t="shared" si="278"/>
        <v>0</v>
      </c>
      <c r="M765" s="71">
        <f t="shared" si="278"/>
        <v>0</v>
      </c>
      <c r="N765" s="71">
        <f t="shared" si="278"/>
        <v>0</v>
      </c>
      <c r="O765" s="71">
        <f t="shared" si="278"/>
        <v>0</v>
      </c>
      <c r="P765" s="71">
        <f t="shared" si="278"/>
        <v>0</v>
      </c>
      <c r="Q765" s="4">
        <f t="shared" si="278"/>
        <v>23.2</v>
      </c>
      <c r="R765" s="4">
        <v>22.9</v>
      </c>
      <c r="S765" s="5">
        <f t="shared" si="271"/>
        <v>101.31004366812229</v>
      </c>
    </row>
    <row r="766" spans="1:19" x14ac:dyDescent="0.15">
      <c r="A766" s="69"/>
      <c r="B766" s="48"/>
      <c r="C766" s="204"/>
      <c r="D766" s="60" t="s">
        <v>36</v>
      </c>
      <c r="E766" s="4">
        <f t="shared" ref="E766:Q766" si="279">+E763-E767</f>
        <v>3</v>
      </c>
      <c r="F766" s="4">
        <f t="shared" si="279"/>
        <v>4.1999999999999993</v>
      </c>
      <c r="G766" s="4">
        <f t="shared" si="279"/>
        <v>3.3</v>
      </c>
      <c r="H766" s="4">
        <f t="shared" si="279"/>
        <v>4.5999999999999996</v>
      </c>
      <c r="I766" s="4">
        <f t="shared" si="279"/>
        <v>6.3999999999999995</v>
      </c>
      <c r="J766" s="4">
        <f t="shared" si="279"/>
        <v>3.8000000000000003</v>
      </c>
      <c r="K766" s="71">
        <f t="shared" si="279"/>
        <v>0</v>
      </c>
      <c r="L766" s="71">
        <f t="shared" si="279"/>
        <v>0</v>
      </c>
      <c r="M766" s="71">
        <f t="shared" si="279"/>
        <v>0</v>
      </c>
      <c r="N766" s="71">
        <f t="shared" si="279"/>
        <v>0</v>
      </c>
      <c r="O766" s="71">
        <f t="shared" si="279"/>
        <v>0</v>
      </c>
      <c r="P766" s="71">
        <f t="shared" si="279"/>
        <v>0</v>
      </c>
      <c r="Q766" s="4">
        <f t="shared" si="279"/>
        <v>25.3</v>
      </c>
      <c r="R766" s="4">
        <v>24.2</v>
      </c>
      <c r="S766" s="5">
        <f t="shared" si="271"/>
        <v>104.54545454545455</v>
      </c>
    </row>
    <row r="767" spans="1:19" x14ac:dyDescent="0.15">
      <c r="A767" s="69"/>
      <c r="B767" s="48"/>
      <c r="C767" s="204"/>
      <c r="D767" s="60" t="s">
        <v>37</v>
      </c>
      <c r="E767" s="4">
        <v>0.3</v>
      </c>
      <c r="F767" s="4">
        <v>0.4</v>
      </c>
      <c r="G767" s="4">
        <v>0.5</v>
      </c>
      <c r="H767" s="4">
        <v>0.7</v>
      </c>
      <c r="I767" s="4">
        <v>0.7</v>
      </c>
      <c r="J767" s="4">
        <v>0.6</v>
      </c>
      <c r="K767" s="71"/>
      <c r="L767" s="71"/>
      <c r="M767" s="71"/>
      <c r="N767" s="71"/>
      <c r="O767" s="71"/>
      <c r="P767" s="71"/>
      <c r="Q767" s="4">
        <f t="shared" si="270"/>
        <v>3.1999999999999997</v>
      </c>
      <c r="R767" s="4">
        <v>2.9</v>
      </c>
      <c r="S767" s="5">
        <f t="shared" si="271"/>
        <v>110.34482758620689</v>
      </c>
    </row>
    <row r="768" spans="1:19" ht="14.25" thickBot="1" x14ac:dyDescent="0.2">
      <c r="A768" s="69"/>
      <c r="B768" s="48"/>
      <c r="C768" s="205"/>
      <c r="D768" s="63" t="s">
        <v>38</v>
      </c>
      <c r="E768" s="7">
        <v>0.4</v>
      </c>
      <c r="F768" s="7">
        <v>0.5</v>
      </c>
      <c r="G768" s="7">
        <v>1.4</v>
      </c>
      <c r="H768" s="7">
        <v>1.3</v>
      </c>
      <c r="I768" s="7">
        <v>1.6</v>
      </c>
      <c r="J768" s="7">
        <v>1.4</v>
      </c>
      <c r="K768" s="72"/>
      <c r="L768" s="72"/>
      <c r="M768" s="72"/>
      <c r="N768" s="72"/>
      <c r="O768" s="72"/>
      <c r="P768" s="72"/>
      <c r="Q768" s="7">
        <f t="shared" si="270"/>
        <v>6.6</v>
      </c>
      <c r="R768" s="7">
        <v>6</v>
      </c>
      <c r="S768" s="8">
        <f t="shared" si="271"/>
        <v>109.99999999999999</v>
      </c>
    </row>
    <row r="769" spans="1:19" ht="13.5" customHeight="1" x14ac:dyDescent="0.15">
      <c r="A769" s="69"/>
      <c r="B769" s="48"/>
      <c r="C769" s="203" t="s">
        <v>133</v>
      </c>
      <c r="D769" s="55" t="s">
        <v>33</v>
      </c>
      <c r="E769" s="2">
        <v>5.9</v>
      </c>
      <c r="F769" s="2">
        <v>8.9</v>
      </c>
      <c r="G769" s="2">
        <v>9.1999999999999993</v>
      </c>
      <c r="H769" s="2">
        <v>11.9</v>
      </c>
      <c r="I769" s="2">
        <v>15.2</v>
      </c>
      <c r="J769" s="2">
        <v>10.5</v>
      </c>
      <c r="K769" s="70"/>
      <c r="L769" s="70"/>
      <c r="M769" s="70"/>
      <c r="N769" s="70"/>
      <c r="O769" s="70"/>
      <c r="P769" s="70"/>
      <c r="Q769" s="2">
        <f t="shared" si="270"/>
        <v>61.599999999999994</v>
      </c>
      <c r="R769" s="2">
        <v>57.699999999999996</v>
      </c>
      <c r="S769" s="3">
        <f t="shared" si="271"/>
        <v>106.75909878682842</v>
      </c>
    </row>
    <row r="770" spans="1:19" x14ac:dyDescent="0.15">
      <c r="A770" s="69"/>
      <c r="B770" s="48"/>
      <c r="C770" s="204"/>
      <c r="D770" s="60" t="s">
        <v>34</v>
      </c>
      <c r="E770" s="4">
        <v>0.3</v>
      </c>
      <c r="F770" s="4">
        <v>0.4</v>
      </c>
      <c r="G770" s="4">
        <v>0.5</v>
      </c>
      <c r="H770" s="4">
        <v>0.7</v>
      </c>
      <c r="I770" s="4">
        <v>0.9</v>
      </c>
      <c r="J770" s="4">
        <v>0.6</v>
      </c>
      <c r="K770" s="71"/>
      <c r="L770" s="71"/>
      <c r="M770" s="71"/>
      <c r="N770" s="71"/>
      <c r="O770" s="71"/>
      <c r="P770" s="71"/>
      <c r="Q770" s="4">
        <f t="shared" si="270"/>
        <v>3.4</v>
      </c>
      <c r="R770" s="4">
        <v>3.2</v>
      </c>
      <c r="S770" s="5">
        <f t="shared" si="271"/>
        <v>106.25</v>
      </c>
    </row>
    <row r="771" spans="1:19" x14ac:dyDescent="0.15">
      <c r="A771" s="69"/>
      <c r="B771" s="48"/>
      <c r="C771" s="204"/>
      <c r="D771" s="60" t="s">
        <v>35</v>
      </c>
      <c r="E771" s="4">
        <f t="shared" ref="E771:Q771" si="280">+E769-E770</f>
        <v>5.6000000000000005</v>
      </c>
      <c r="F771" s="4">
        <f t="shared" si="280"/>
        <v>8.5</v>
      </c>
      <c r="G771" s="4">
        <f t="shared" si="280"/>
        <v>8.6999999999999993</v>
      </c>
      <c r="H771" s="4">
        <f t="shared" si="280"/>
        <v>11.200000000000001</v>
      </c>
      <c r="I771" s="4">
        <f t="shared" si="280"/>
        <v>14.299999999999999</v>
      </c>
      <c r="J771" s="4">
        <f t="shared" si="280"/>
        <v>9.9</v>
      </c>
      <c r="K771" s="71">
        <f t="shared" si="280"/>
        <v>0</v>
      </c>
      <c r="L771" s="71">
        <f t="shared" si="280"/>
        <v>0</v>
      </c>
      <c r="M771" s="71">
        <f t="shared" si="280"/>
        <v>0</v>
      </c>
      <c r="N771" s="71">
        <f t="shared" si="280"/>
        <v>0</v>
      </c>
      <c r="O771" s="71">
        <f t="shared" si="280"/>
        <v>0</v>
      </c>
      <c r="P771" s="71">
        <f t="shared" si="280"/>
        <v>0</v>
      </c>
      <c r="Q771" s="4">
        <f t="shared" si="280"/>
        <v>58.199999999999996</v>
      </c>
      <c r="R771" s="4">
        <v>54.5</v>
      </c>
      <c r="S771" s="5">
        <f t="shared" si="271"/>
        <v>106.78899082568807</v>
      </c>
    </row>
    <row r="772" spans="1:19" x14ac:dyDescent="0.15">
      <c r="A772" s="69"/>
      <c r="B772" s="48"/>
      <c r="C772" s="204"/>
      <c r="D772" s="60" t="s">
        <v>36</v>
      </c>
      <c r="E772" s="4">
        <f t="shared" ref="E772:Q772" si="281">+E769-E773</f>
        <v>5.7</v>
      </c>
      <c r="F772" s="4">
        <f t="shared" si="281"/>
        <v>8.5</v>
      </c>
      <c r="G772" s="4">
        <f t="shared" si="281"/>
        <v>8.6</v>
      </c>
      <c r="H772" s="4">
        <f t="shared" si="281"/>
        <v>11.1</v>
      </c>
      <c r="I772" s="4">
        <f t="shared" si="281"/>
        <v>13.799999999999999</v>
      </c>
      <c r="J772" s="4">
        <f t="shared" si="281"/>
        <v>9.8000000000000007</v>
      </c>
      <c r="K772" s="71">
        <f t="shared" si="281"/>
        <v>0</v>
      </c>
      <c r="L772" s="71">
        <f t="shared" si="281"/>
        <v>0</v>
      </c>
      <c r="M772" s="71">
        <f t="shared" si="281"/>
        <v>0</v>
      </c>
      <c r="N772" s="71">
        <f t="shared" si="281"/>
        <v>0</v>
      </c>
      <c r="O772" s="71">
        <f t="shared" si="281"/>
        <v>0</v>
      </c>
      <c r="P772" s="71">
        <f t="shared" si="281"/>
        <v>0</v>
      </c>
      <c r="Q772" s="4">
        <f t="shared" si="281"/>
        <v>57.499999999999993</v>
      </c>
      <c r="R772" s="4">
        <v>53.3</v>
      </c>
      <c r="S772" s="5">
        <f t="shared" si="271"/>
        <v>107.87992495309568</v>
      </c>
    </row>
    <row r="773" spans="1:19" x14ac:dyDescent="0.15">
      <c r="A773" s="69"/>
      <c r="B773" s="74"/>
      <c r="C773" s="204"/>
      <c r="D773" s="60" t="s">
        <v>37</v>
      </c>
      <c r="E773" s="4">
        <v>0.2</v>
      </c>
      <c r="F773" s="4">
        <v>0.4</v>
      </c>
      <c r="G773" s="4">
        <v>0.6</v>
      </c>
      <c r="H773" s="4">
        <v>0.8</v>
      </c>
      <c r="I773" s="4">
        <v>1.4</v>
      </c>
      <c r="J773" s="4">
        <v>0.7</v>
      </c>
      <c r="K773" s="71"/>
      <c r="L773" s="71"/>
      <c r="M773" s="71"/>
      <c r="N773" s="71"/>
      <c r="O773" s="71"/>
      <c r="P773" s="71"/>
      <c r="Q773" s="4">
        <f t="shared" si="270"/>
        <v>4.0999999999999996</v>
      </c>
      <c r="R773" s="4">
        <v>4.4000000000000004</v>
      </c>
      <c r="S773" s="5">
        <f t="shared" si="271"/>
        <v>93.181818181818159</v>
      </c>
    </row>
    <row r="774" spans="1:19" ht="14.25" thickBot="1" x14ac:dyDescent="0.2">
      <c r="A774" s="69"/>
      <c r="B774" s="74"/>
      <c r="C774" s="205"/>
      <c r="D774" s="63" t="s">
        <v>38</v>
      </c>
      <c r="E774" s="7">
        <v>0.2</v>
      </c>
      <c r="F774" s="7">
        <v>0.7</v>
      </c>
      <c r="G774" s="7">
        <v>1</v>
      </c>
      <c r="H774" s="7">
        <v>1.3</v>
      </c>
      <c r="I774" s="7">
        <v>1.9</v>
      </c>
      <c r="J774" s="7">
        <v>1.1000000000000001</v>
      </c>
      <c r="K774" s="72"/>
      <c r="L774" s="72"/>
      <c r="M774" s="72"/>
      <c r="N774" s="72"/>
      <c r="O774" s="72"/>
      <c r="P774" s="72"/>
      <c r="Q774" s="7">
        <f t="shared" si="270"/>
        <v>6.1999999999999993</v>
      </c>
      <c r="R774" s="7">
        <v>7.1</v>
      </c>
      <c r="S774" s="8">
        <f t="shared" si="271"/>
        <v>87.323943661971825</v>
      </c>
    </row>
    <row r="775" spans="1:19" ht="13.5" customHeight="1" x14ac:dyDescent="0.15">
      <c r="A775" s="69"/>
      <c r="B775" s="74"/>
      <c r="C775" s="203" t="s">
        <v>102</v>
      </c>
      <c r="D775" s="55" t="s">
        <v>33</v>
      </c>
      <c r="E775" s="2">
        <v>6</v>
      </c>
      <c r="F775" s="2">
        <v>10.3</v>
      </c>
      <c r="G775" s="2">
        <v>12.4</v>
      </c>
      <c r="H775" s="2">
        <v>21</v>
      </c>
      <c r="I775" s="2">
        <v>29.8</v>
      </c>
      <c r="J775" s="2">
        <v>69.8</v>
      </c>
      <c r="K775" s="70"/>
      <c r="L775" s="70"/>
      <c r="M775" s="70"/>
      <c r="N775" s="70"/>
      <c r="O775" s="70"/>
      <c r="P775" s="70"/>
      <c r="Q775" s="2">
        <f t="shared" si="270"/>
        <v>149.30000000000001</v>
      </c>
      <c r="R775" s="2">
        <v>138.19999999999999</v>
      </c>
      <c r="S775" s="3">
        <f t="shared" si="271"/>
        <v>108.03183791606369</v>
      </c>
    </row>
    <row r="776" spans="1:19" x14ac:dyDescent="0.15">
      <c r="A776" s="69"/>
      <c r="B776" s="74"/>
      <c r="C776" s="204"/>
      <c r="D776" s="60" t="s">
        <v>34</v>
      </c>
      <c r="E776" s="4">
        <v>0.7</v>
      </c>
      <c r="F776" s="4">
        <v>1.1000000000000001</v>
      </c>
      <c r="G776" s="4">
        <v>1.4</v>
      </c>
      <c r="H776" s="4">
        <v>1.7</v>
      </c>
      <c r="I776" s="4">
        <v>2.4</v>
      </c>
      <c r="J776" s="4">
        <v>5.6</v>
      </c>
      <c r="K776" s="71"/>
      <c r="L776" s="71"/>
      <c r="M776" s="71"/>
      <c r="N776" s="71"/>
      <c r="O776" s="71"/>
      <c r="P776" s="71"/>
      <c r="Q776" s="4">
        <f t="shared" si="270"/>
        <v>12.9</v>
      </c>
      <c r="R776" s="4">
        <v>11.8</v>
      </c>
      <c r="S776" s="5">
        <f t="shared" si="271"/>
        <v>109.32203389830508</v>
      </c>
    </row>
    <row r="777" spans="1:19" x14ac:dyDescent="0.15">
      <c r="A777" s="69"/>
      <c r="B777" s="74"/>
      <c r="C777" s="204"/>
      <c r="D777" s="60" t="s">
        <v>35</v>
      </c>
      <c r="E777" s="4">
        <f t="shared" ref="E777:Q777" si="282">+E775-E776</f>
        <v>5.3</v>
      </c>
      <c r="F777" s="4">
        <f t="shared" si="282"/>
        <v>9.2000000000000011</v>
      </c>
      <c r="G777" s="4">
        <f t="shared" si="282"/>
        <v>11</v>
      </c>
      <c r="H777" s="4">
        <f t="shared" si="282"/>
        <v>19.3</v>
      </c>
      <c r="I777" s="4">
        <f t="shared" si="282"/>
        <v>27.400000000000002</v>
      </c>
      <c r="J777" s="4">
        <f t="shared" si="282"/>
        <v>64.2</v>
      </c>
      <c r="K777" s="71">
        <f t="shared" si="282"/>
        <v>0</v>
      </c>
      <c r="L777" s="71">
        <f t="shared" si="282"/>
        <v>0</v>
      </c>
      <c r="M777" s="71">
        <f t="shared" si="282"/>
        <v>0</v>
      </c>
      <c r="N777" s="71">
        <f t="shared" si="282"/>
        <v>0</v>
      </c>
      <c r="O777" s="71">
        <f t="shared" si="282"/>
        <v>0</v>
      </c>
      <c r="P777" s="71">
        <f t="shared" si="282"/>
        <v>0</v>
      </c>
      <c r="Q777" s="4">
        <f t="shared" si="282"/>
        <v>136.4</v>
      </c>
      <c r="R777" s="4">
        <v>126.4</v>
      </c>
      <c r="S777" s="5">
        <f t="shared" si="271"/>
        <v>107.91139240506328</v>
      </c>
    </row>
    <row r="778" spans="1:19" x14ac:dyDescent="0.15">
      <c r="A778" s="69"/>
      <c r="B778" s="74"/>
      <c r="C778" s="204"/>
      <c r="D778" s="60" t="s">
        <v>36</v>
      </c>
      <c r="E778" s="4">
        <f t="shared" ref="E778:Q778" si="283">+E775-E779</f>
        <v>6</v>
      </c>
      <c r="F778" s="4">
        <f t="shared" si="283"/>
        <v>10</v>
      </c>
      <c r="G778" s="4">
        <f t="shared" si="283"/>
        <v>11.700000000000001</v>
      </c>
      <c r="H778" s="4">
        <f t="shared" si="283"/>
        <v>19.5</v>
      </c>
      <c r="I778" s="4">
        <f t="shared" si="283"/>
        <v>26.900000000000002</v>
      </c>
      <c r="J778" s="4">
        <f t="shared" si="283"/>
        <v>68.899999999999991</v>
      </c>
      <c r="K778" s="71">
        <f t="shared" si="283"/>
        <v>0</v>
      </c>
      <c r="L778" s="71">
        <f t="shared" si="283"/>
        <v>0</v>
      </c>
      <c r="M778" s="71">
        <f t="shared" si="283"/>
        <v>0</v>
      </c>
      <c r="N778" s="71">
        <f t="shared" si="283"/>
        <v>0</v>
      </c>
      <c r="O778" s="71">
        <f t="shared" si="283"/>
        <v>0</v>
      </c>
      <c r="P778" s="71">
        <f t="shared" si="283"/>
        <v>0</v>
      </c>
      <c r="Q778" s="4">
        <f t="shared" si="283"/>
        <v>143</v>
      </c>
      <c r="R778" s="4">
        <v>131</v>
      </c>
      <c r="S778" s="5">
        <f t="shared" si="271"/>
        <v>109.16030534351144</v>
      </c>
    </row>
    <row r="779" spans="1:19" x14ac:dyDescent="0.15">
      <c r="A779" s="69"/>
      <c r="B779" s="48"/>
      <c r="C779" s="204"/>
      <c r="D779" s="60" t="s">
        <v>37</v>
      </c>
      <c r="E779" s="4">
        <v>0</v>
      </c>
      <c r="F779" s="4">
        <v>0.3</v>
      </c>
      <c r="G779" s="4">
        <v>0.7</v>
      </c>
      <c r="H779" s="4">
        <v>1.5</v>
      </c>
      <c r="I779" s="4">
        <v>2.9</v>
      </c>
      <c r="J779" s="4">
        <v>0.9</v>
      </c>
      <c r="K779" s="71"/>
      <c r="L779" s="71"/>
      <c r="M779" s="71"/>
      <c r="N779" s="71"/>
      <c r="O779" s="71"/>
      <c r="P779" s="71"/>
      <c r="Q779" s="4">
        <f t="shared" si="270"/>
        <v>6.3000000000000007</v>
      </c>
      <c r="R779" s="4">
        <v>7.2000000000000011</v>
      </c>
      <c r="S779" s="5">
        <f t="shared" si="271"/>
        <v>87.5</v>
      </c>
    </row>
    <row r="780" spans="1:19" ht="14.25" thickBot="1" x14ac:dyDescent="0.2">
      <c r="A780" s="69"/>
      <c r="B780" s="76"/>
      <c r="C780" s="205"/>
      <c r="D780" s="63" t="s">
        <v>38</v>
      </c>
      <c r="E780" s="7">
        <v>0</v>
      </c>
      <c r="F780" s="7">
        <v>0.3</v>
      </c>
      <c r="G780" s="7">
        <v>0.7</v>
      </c>
      <c r="H780" s="7">
        <v>1.7</v>
      </c>
      <c r="I780" s="7">
        <v>2.9</v>
      </c>
      <c r="J780" s="7">
        <v>0.9</v>
      </c>
      <c r="K780" s="72"/>
      <c r="L780" s="72"/>
      <c r="M780" s="72"/>
      <c r="N780" s="72"/>
      <c r="O780" s="72"/>
      <c r="P780" s="72"/>
      <c r="Q780" s="7">
        <f t="shared" si="270"/>
        <v>6.5</v>
      </c>
      <c r="R780" s="7">
        <v>7.4</v>
      </c>
      <c r="S780" s="8">
        <f t="shared" si="271"/>
        <v>87.837837837837824</v>
      </c>
    </row>
    <row r="781" spans="1:19" x14ac:dyDescent="0.15">
      <c r="A781" s="69"/>
      <c r="B781" s="206" t="s">
        <v>257</v>
      </c>
      <c r="C781" s="207"/>
      <c r="D781" s="55" t="s">
        <v>33</v>
      </c>
      <c r="E781" s="2">
        <f t="shared" ref="E781:R786" si="284">+E787+E793+E802+E808+E814+E820+E826+E832</f>
        <v>54.8</v>
      </c>
      <c r="F781" s="2">
        <f t="shared" si="284"/>
        <v>175.99999999999997</v>
      </c>
      <c r="G781" s="2">
        <f t="shared" si="284"/>
        <v>152.20000000000002</v>
      </c>
      <c r="H781" s="2">
        <f t="shared" si="284"/>
        <v>290.40000000000003</v>
      </c>
      <c r="I781" s="2">
        <f t="shared" si="284"/>
        <v>298</v>
      </c>
      <c r="J781" s="2">
        <f t="shared" si="284"/>
        <v>134</v>
      </c>
      <c r="K781" s="70">
        <f t="shared" si="284"/>
        <v>0</v>
      </c>
      <c r="L781" s="70">
        <f t="shared" si="284"/>
        <v>0</v>
      </c>
      <c r="M781" s="70">
        <f t="shared" si="284"/>
        <v>0</v>
      </c>
      <c r="N781" s="70">
        <f t="shared" si="284"/>
        <v>0</v>
      </c>
      <c r="O781" s="70">
        <f t="shared" si="284"/>
        <v>0</v>
      </c>
      <c r="P781" s="70">
        <f t="shared" si="284"/>
        <v>0</v>
      </c>
      <c r="Q781" s="2">
        <f t="shared" si="284"/>
        <v>1105.3999999999999</v>
      </c>
      <c r="R781" s="2">
        <f t="shared" si="284"/>
        <v>1113.3</v>
      </c>
      <c r="S781" s="3">
        <f t="shared" si="271"/>
        <v>99.290397916105263</v>
      </c>
    </row>
    <row r="782" spans="1:19" x14ac:dyDescent="0.15">
      <c r="A782" s="69"/>
      <c r="B782" s="208"/>
      <c r="C782" s="209"/>
      <c r="D782" s="60" t="s">
        <v>34</v>
      </c>
      <c r="E782" s="4">
        <f t="shared" si="284"/>
        <v>7.1</v>
      </c>
      <c r="F782" s="4">
        <f t="shared" si="284"/>
        <v>19.799999999999997</v>
      </c>
      <c r="G782" s="4">
        <f t="shared" si="284"/>
        <v>16.3</v>
      </c>
      <c r="H782" s="4">
        <f t="shared" si="284"/>
        <v>28.4</v>
      </c>
      <c r="I782" s="4">
        <f t="shared" si="284"/>
        <v>33.300000000000004</v>
      </c>
      <c r="J782" s="4">
        <f t="shared" si="284"/>
        <v>17.599999999999998</v>
      </c>
      <c r="K782" s="71">
        <f t="shared" si="284"/>
        <v>0</v>
      </c>
      <c r="L782" s="71">
        <f t="shared" si="284"/>
        <v>0</v>
      </c>
      <c r="M782" s="71">
        <f t="shared" si="284"/>
        <v>0</v>
      </c>
      <c r="N782" s="71">
        <f t="shared" si="284"/>
        <v>0</v>
      </c>
      <c r="O782" s="71">
        <f t="shared" si="284"/>
        <v>0</v>
      </c>
      <c r="P782" s="71">
        <f t="shared" si="284"/>
        <v>0</v>
      </c>
      <c r="Q782" s="4">
        <f t="shared" si="284"/>
        <v>122.5</v>
      </c>
      <c r="R782" s="4">
        <f t="shared" si="284"/>
        <v>122.6</v>
      </c>
      <c r="S782" s="5">
        <f t="shared" si="271"/>
        <v>99.9184339314845</v>
      </c>
    </row>
    <row r="783" spans="1:19" x14ac:dyDescent="0.15">
      <c r="A783" s="69"/>
      <c r="B783" s="208"/>
      <c r="C783" s="209"/>
      <c r="D783" s="60" t="s">
        <v>35</v>
      </c>
      <c r="E783" s="4">
        <f t="shared" si="284"/>
        <v>47.7</v>
      </c>
      <c r="F783" s="4">
        <f t="shared" si="284"/>
        <v>156.20000000000002</v>
      </c>
      <c r="G783" s="4">
        <f t="shared" si="284"/>
        <v>135.9</v>
      </c>
      <c r="H783" s="4">
        <f t="shared" si="284"/>
        <v>262</v>
      </c>
      <c r="I783" s="4">
        <f t="shared" si="284"/>
        <v>264.7</v>
      </c>
      <c r="J783" s="4">
        <f t="shared" si="284"/>
        <v>116.39999999999999</v>
      </c>
      <c r="K783" s="71">
        <f t="shared" si="284"/>
        <v>0</v>
      </c>
      <c r="L783" s="71">
        <f t="shared" si="284"/>
        <v>0</v>
      </c>
      <c r="M783" s="71">
        <f t="shared" si="284"/>
        <v>0</v>
      </c>
      <c r="N783" s="71">
        <f t="shared" si="284"/>
        <v>0</v>
      </c>
      <c r="O783" s="71">
        <f t="shared" si="284"/>
        <v>0</v>
      </c>
      <c r="P783" s="71">
        <f t="shared" si="284"/>
        <v>0</v>
      </c>
      <c r="Q783" s="4">
        <f t="shared" si="284"/>
        <v>982.90000000000009</v>
      </c>
      <c r="R783" s="4">
        <f t="shared" si="284"/>
        <v>990.69999999999993</v>
      </c>
      <c r="S783" s="5">
        <f t="shared" si="271"/>
        <v>99.212677904511978</v>
      </c>
    </row>
    <row r="784" spans="1:19" x14ac:dyDescent="0.15">
      <c r="A784" s="69"/>
      <c r="B784" s="208"/>
      <c r="C784" s="209"/>
      <c r="D784" s="60" t="s">
        <v>36</v>
      </c>
      <c r="E784" s="4">
        <f t="shared" si="284"/>
        <v>49.800000000000004</v>
      </c>
      <c r="F784" s="4">
        <f t="shared" si="284"/>
        <v>166.80000000000004</v>
      </c>
      <c r="G784" s="4">
        <f t="shared" si="284"/>
        <v>140.80000000000001</v>
      </c>
      <c r="H784" s="4">
        <f t="shared" si="284"/>
        <v>260.19999999999993</v>
      </c>
      <c r="I784" s="4">
        <f t="shared" si="284"/>
        <v>261.8</v>
      </c>
      <c r="J784" s="4">
        <f t="shared" si="284"/>
        <v>122.4</v>
      </c>
      <c r="K784" s="71">
        <f t="shared" si="284"/>
        <v>0</v>
      </c>
      <c r="L784" s="71">
        <f t="shared" si="284"/>
        <v>0</v>
      </c>
      <c r="M784" s="71">
        <f t="shared" si="284"/>
        <v>0</v>
      </c>
      <c r="N784" s="71">
        <f t="shared" si="284"/>
        <v>0</v>
      </c>
      <c r="O784" s="71">
        <f t="shared" si="284"/>
        <v>0</v>
      </c>
      <c r="P784" s="71">
        <f t="shared" si="284"/>
        <v>0</v>
      </c>
      <c r="Q784" s="4">
        <f t="shared" si="284"/>
        <v>1001.8</v>
      </c>
      <c r="R784" s="4">
        <f t="shared" si="284"/>
        <v>1023.5</v>
      </c>
      <c r="S784" s="5">
        <f t="shared" si="271"/>
        <v>97.879824132877374</v>
      </c>
    </row>
    <row r="785" spans="1:19" x14ac:dyDescent="0.15">
      <c r="A785" s="69"/>
      <c r="B785" s="208"/>
      <c r="C785" s="209"/>
      <c r="D785" s="60" t="s">
        <v>37</v>
      </c>
      <c r="E785" s="4">
        <f t="shared" si="284"/>
        <v>5</v>
      </c>
      <c r="F785" s="4">
        <f t="shared" si="284"/>
        <v>9.1999999999999993</v>
      </c>
      <c r="G785" s="4">
        <f t="shared" si="284"/>
        <v>11.4</v>
      </c>
      <c r="H785" s="4">
        <f t="shared" si="284"/>
        <v>30.199999999999996</v>
      </c>
      <c r="I785" s="4">
        <f t="shared" si="284"/>
        <v>36.200000000000003</v>
      </c>
      <c r="J785" s="4">
        <f t="shared" si="284"/>
        <v>11.600000000000001</v>
      </c>
      <c r="K785" s="71">
        <f t="shared" si="284"/>
        <v>0</v>
      </c>
      <c r="L785" s="71">
        <f t="shared" si="284"/>
        <v>0</v>
      </c>
      <c r="M785" s="71">
        <f t="shared" si="284"/>
        <v>0</v>
      </c>
      <c r="N785" s="71">
        <f t="shared" si="284"/>
        <v>0</v>
      </c>
      <c r="O785" s="71">
        <f t="shared" si="284"/>
        <v>0</v>
      </c>
      <c r="P785" s="71">
        <f t="shared" si="284"/>
        <v>0</v>
      </c>
      <c r="Q785" s="4">
        <f t="shared" si="284"/>
        <v>103.6</v>
      </c>
      <c r="R785" s="4">
        <f t="shared" si="284"/>
        <v>89.799999999999983</v>
      </c>
      <c r="S785" s="5">
        <f t="shared" si="271"/>
        <v>115.36748329621382</v>
      </c>
    </row>
    <row r="786" spans="1:19" ht="14.25" thickBot="1" x14ac:dyDescent="0.2">
      <c r="A786" s="69"/>
      <c r="B786" s="208"/>
      <c r="C786" s="210"/>
      <c r="D786" s="63" t="s">
        <v>38</v>
      </c>
      <c r="E786" s="7">
        <f t="shared" si="284"/>
        <v>6.1999999999999993</v>
      </c>
      <c r="F786" s="7">
        <f t="shared" si="284"/>
        <v>10.4</v>
      </c>
      <c r="G786" s="7">
        <f t="shared" si="284"/>
        <v>13.1</v>
      </c>
      <c r="H786" s="7">
        <f t="shared" si="284"/>
        <v>37.1</v>
      </c>
      <c r="I786" s="7">
        <f t="shared" si="284"/>
        <v>43</v>
      </c>
      <c r="J786" s="7">
        <f t="shared" si="284"/>
        <v>13.399999999999999</v>
      </c>
      <c r="K786" s="72">
        <f t="shared" si="284"/>
        <v>0</v>
      </c>
      <c r="L786" s="72">
        <f t="shared" si="284"/>
        <v>0</v>
      </c>
      <c r="M786" s="72">
        <f t="shared" si="284"/>
        <v>0</v>
      </c>
      <c r="N786" s="72">
        <f t="shared" si="284"/>
        <v>0</v>
      </c>
      <c r="O786" s="72">
        <f t="shared" si="284"/>
        <v>0</v>
      </c>
      <c r="P786" s="72">
        <f t="shared" si="284"/>
        <v>0</v>
      </c>
      <c r="Q786" s="7">
        <f t="shared" si="284"/>
        <v>123.2</v>
      </c>
      <c r="R786" s="7">
        <f t="shared" si="284"/>
        <v>111.49999999999999</v>
      </c>
      <c r="S786" s="8">
        <f t="shared" si="271"/>
        <v>110.49327354260092</v>
      </c>
    </row>
    <row r="787" spans="1:19" ht="13.5" customHeight="1" x14ac:dyDescent="0.15">
      <c r="A787" s="69"/>
      <c r="B787" s="69"/>
      <c r="C787" s="203" t="s">
        <v>134</v>
      </c>
      <c r="D787" s="55" t="s">
        <v>33</v>
      </c>
      <c r="E787" s="2">
        <v>5.3</v>
      </c>
      <c r="F787" s="2">
        <v>24.6</v>
      </c>
      <c r="G787" s="2">
        <v>21.6</v>
      </c>
      <c r="H787" s="2">
        <v>82.9</v>
      </c>
      <c r="I787" s="2">
        <v>73.8</v>
      </c>
      <c r="J787" s="2">
        <v>20.3</v>
      </c>
      <c r="K787" s="70"/>
      <c r="L787" s="70"/>
      <c r="M787" s="70"/>
      <c r="N787" s="70"/>
      <c r="O787" s="70"/>
      <c r="P787" s="70"/>
      <c r="Q787" s="2">
        <f t="shared" ref="Q787:Q798" si="285">SUM(E787:P787)</f>
        <v>228.5</v>
      </c>
      <c r="R787" s="2">
        <v>239.20000000000002</v>
      </c>
      <c r="S787" s="3">
        <f t="shared" si="271"/>
        <v>95.526755852842797</v>
      </c>
    </row>
    <row r="788" spans="1:19" x14ac:dyDescent="0.15">
      <c r="A788" s="69"/>
      <c r="B788" s="48"/>
      <c r="C788" s="204"/>
      <c r="D788" s="60" t="s">
        <v>34</v>
      </c>
      <c r="E788" s="4">
        <v>0.2</v>
      </c>
      <c r="F788" s="4">
        <v>0.7</v>
      </c>
      <c r="G788" s="4">
        <v>0.6</v>
      </c>
      <c r="H788" s="4">
        <v>2.5</v>
      </c>
      <c r="I788" s="4">
        <v>2.2000000000000002</v>
      </c>
      <c r="J788" s="4">
        <v>0.6</v>
      </c>
      <c r="K788" s="71"/>
      <c r="L788" s="71"/>
      <c r="M788" s="71"/>
      <c r="N788" s="71"/>
      <c r="O788" s="71"/>
      <c r="P788" s="71"/>
      <c r="Q788" s="4">
        <f t="shared" si="285"/>
        <v>6.8</v>
      </c>
      <c r="R788" s="4">
        <v>7.1999999999999993</v>
      </c>
      <c r="S788" s="5">
        <f t="shared" si="271"/>
        <v>94.444444444444457</v>
      </c>
    </row>
    <row r="789" spans="1:19" x14ac:dyDescent="0.15">
      <c r="A789" s="69"/>
      <c r="B789" s="48"/>
      <c r="C789" s="204"/>
      <c r="D789" s="60" t="s">
        <v>35</v>
      </c>
      <c r="E789" s="4">
        <f t="shared" ref="E789:Q789" si="286">+E787-E788</f>
        <v>5.0999999999999996</v>
      </c>
      <c r="F789" s="4">
        <f t="shared" si="286"/>
        <v>23.900000000000002</v>
      </c>
      <c r="G789" s="4">
        <f t="shared" si="286"/>
        <v>21</v>
      </c>
      <c r="H789" s="4">
        <f t="shared" si="286"/>
        <v>80.400000000000006</v>
      </c>
      <c r="I789" s="4">
        <f t="shared" si="286"/>
        <v>71.599999999999994</v>
      </c>
      <c r="J789" s="4">
        <f t="shared" si="286"/>
        <v>19.7</v>
      </c>
      <c r="K789" s="71">
        <f t="shared" si="286"/>
        <v>0</v>
      </c>
      <c r="L789" s="71">
        <f t="shared" si="286"/>
        <v>0</v>
      </c>
      <c r="M789" s="71">
        <f t="shared" si="286"/>
        <v>0</v>
      </c>
      <c r="N789" s="71">
        <f t="shared" si="286"/>
        <v>0</v>
      </c>
      <c r="O789" s="71">
        <f t="shared" si="286"/>
        <v>0</v>
      </c>
      <c r="P789" s="71">
        <f t="shared" si="286"/>
        <v>0</v>
      </c>
      <c r="Q789" s="4">
        <f t="shared" si="286"/>
        <v>221.7</v>
      </c>
      <c r="R789" s="4">
        <v>232</v>
      </c>
      <c r="S789" s="5">
        <f t="shared" si="271"/>
        <v>95.560344827586192</v>
      </c>
    </row>
    <row r="790" spans="1:19" x14ac:dyDescent="0.15">
      <c r="A790" s="69"/>
      <c r="B790" s="48"/>
      <c r="C790" s="204"/>
      <c r="D790" s="60" t="s">
        <v>36</v>
      </c>
      <c r="E790" s="4">
        <f t="shared" ref="E790:Q790" si="287">+E787-E791</f>
        <v>4.3</v>
      </c>
      <c r="F790" s="4">
        <f t="shared" si="287"/>
        <v>22.900000000000002</v>
      </c>
      <c r="G790" s="4">
        <f t="shared" si="287"/>
        <v>19.900000000000002</v>
      </c>
      <c r="H790" s="4">
        <f t="shared" si="287"/>
        <v>80.800000000000011</v>
      </c>
      <c r="I790" s="4">
        <f t="shared" si="287"/>
        <v>71.5</v>
      </c>
      <c r="J790" s="4">
        <f t="shared" si="287"/>
        <v>18.2</v>
      </c>
      <c r="K790" s="71">
        <f t="shared" si="287"/>
        <v>0</v>
      </c>
      <c r="L790" s="71">
        <f t="shared" si="287"/>
        <v>0</v>
      </c>
      <c r="M790" s="71">
        <f t="shared" si="287"/>
        <v>0</v>
      </c>
      <c r="N790" s="71">
        <f t="shared" si="287"/>
        <v>0</v>
      </c>
      <c r="O790" s="71">
        <f t="shared" si="287"/>
        <v>0</v>
      </c>
      <c r="P790" s="71">
        <f t="shared" si="287"/>
        <v>0</v>
      </c>
      <c r="Q790" s="4">
        <f t="shared" si="287"/>
        <v>217.6</v>
      </c>
      <c r="R790" s="4">
        <v>228.3</v>
      </c>
      <c r="S790" s="5">
        <f t="shared" si="271"/>
        <v>95.313184406482691</v>
      </c>
    </row>
    <row r="791" spans="1:19" x14ac:dyDescent="0.15">
      <c r="A791" s="69"/>
      <c r="B791" s="48"/>
      <c r="C791" s="204"/>
      <c r="D791" s="60" t="s">
        <v>37</v>
      </c>
      <c r="E791" s="4">
        <v>1</v>
      </c>
      <c r="F791" s="4">
        <v>1.7</v>
      </c>
      <c r="G791" s="4">
        <v>1.7</v>
      </c>
      <c r="H791" s="4">
        <v>2.1</v>
      </c>
      <c r="I791" s="4">
        <v>2.2999999999999998</v>
      </c>
      <c r="J791" s="4">
        <v>2.1</v>
      </c>
      <c r="K791" s="71"/>
      <c r="L791" s="71"/>
      <c r="M791" s="71"/>
      <c r="N791" s="71"/>
      <c r="O791" s="71"/>
      <c r="P791" s="71"/>
      <c r="Q791" s="4">
        <f t="shared" si="285"/>
        <v>10.9</v>
      </c>
      <c r="R791" s="4">
        <v>10.9</v>
      </c>
      <c r="S791" s="5">
        <f t="shared" si="271"/>
        <v>100</v>
      </c>
    </row>
    <row r="792" spans="1:19" ht="14.25" thickBot="1" x14ac:dyDescent="0.2">
      <c r="A792" s="69"/>
      <c r="B792" s="48"/>
      <c r="C792" s="205"/>
      <c r="D792" s="63" t="s">
        <v>38</v>
      </c>
      <c r="E792" s="7">
        <v>1.6</v>
      </c>
      <c r="F792" s="7">
        <v>2.2999999999999998</v>
      </c>
      <c r="G792" s="7">
        <v>2.4</v>
      </c>
      <c r="H792" s="7">
        <v>3.2</v>
      </c>
      <c r="I792" s="7">
        <v>3.4</v>
      </c>
      <c r="J792" s="7">
        <v>2.8</v>
      </c>
      <c r="K792" s="72"/>
      <c r="L792" s="72"/>
      <c r="M792" s="72"/>
      <c r="N792" s="72"/>
      <c r="O792" s="72"/>
      <c r="P792" s="72"/>
      <c r="Q792" s="7">
        <f t="shared" si="285"/>
        <v>15.7</v>
      </c>
      <c r="R792" s="7">
        <v>15.7</v>
      </c>
      <c r="S792" s="8">
        <f t="shared" si="271"/>
        <v>100</v>
      </c>
    </row>
    <row r="793" spans="1:19" ht="13.5" customHeight="1" x14ac:dyDescent="0.15">
      <c r="A793" s="69"/>
      <c r="B793" s="48"/>
      <c r="C793" s="203" t="s">
        <v>135</v>
      </c>
      <c r="D793" s="55" t="s">
        <v>33</v>
      </c>
      <c r="E793" s="2">
        <v>13.8</v>
      </c>
      <c r="F793" s="2">
        <v>71.900000000000006</v>
      </c>
      <c r="G793" s="2">
        <v>25.3</v>
      </c>
      <c r="H793" s="2">
        <v>50.7</v>
      </c>
      <c r="I793" s="2">
        <v>50.7</v>
      </c>
      <c r="J793" s="2">
        <v>37.5</v>
      </c>
      <c r="K793" s="70"/>
      <c r="L793" s="70"/>
      <c r="M793" s="70"/>
      <c r="N793" s="70"/>
      <c r="O793" s="70"/>
      <c r="P793" s="70"/>
      <c r="Q793" s="2">
        <f t="shared" si="285"/>
        <v>249.89999999999998</v>
      </c>
      <c r="R793" s="2">
        <v>260.40000000000003</v>
      </c>
      <c r="S793" s="3">
        <f t="shared" si="271"/>
        <v>95.967741935483858</v>
      </c>
    </row>
    <row r="794" spans="1:19" x14ac:dyDescent="0.15">
      <c r="A794" s="69"/>
      <c r="B794" s="48"/>
      <c r="C794" s="204"/>
      <c r="D794" s="60" t="s">
        <v>34</v>
      </c>
      <c r="E794" s="4">
        <v>0.6</v>
      </c>
      <c r="F794" s="4">
        <v>3.7</v>
      </c>
      <c r="G794" s="4">
        <v>1.6</v>
      </c>
      <c r="H794" s="4">
        <v>3.8</v>
      </c>
      <c r="I794" s="4">
        <v>3.7</v>
      </c>
      <c r="J794" s="4">
        <v>2.4</v>
      </c>
      <c r="K794" s="71"/>
      <c r="L794" s="71"/>
      <c r="M794" s="71"/>
      <c r="N794" s="71"/>
      <c r="O794" s="71"/>
      <c r="P794" s="71"/>
      <c r="Q794" s="4">
        <f t="shared" si="285"/>
        <v>15.799999999999999</v>
      </c>
      <c r="R794" s="4">
        <v>16.5</v>
      </c>
      <c r="S794" s="5">
        <f t="shared" si="271"/>
        <v>95.757575757575751</v>
      </c>
    </row>
    <row r="795" spans="1:19" x14ac:dyDescent="0.15">
      <c r="A795" s="69"/>
      <c r="B795" s="48"/>
      <c r="C795" s="204"/>
      <c r="D795" s="60" t="s">
        <v>35</v>
      </c>
      <c r="E795" s="4">
        <f t="shared" ref="E795:P795" si="288">+E793-E794</f>
        <v>13.200000000000001</v>
      </c>
      <c r="F795" s="4">
        <f t="shared" si="288"/>
        <v>68.2</v>
      </c>
      <c r="G795" s="4">
        <f t="shared" si="288"/>
        <v>23.7</v>
      </c>
      <c r="H795" s="4">
        <f t="shared" si="288"/>
        <v>46.900000000000006</v>
      </c>
      <c r="I795" s="4">
        <f t="shared" si="288"/>
        <v>47</v>
      </c>
      <c r="J795" s="4">
        <f t="shared" si="288"/>
        <v>35.1</v>
      </c>
      <c r="K795" s="71">
        <f t="shared" si="288"/>
        <v>0</v>
      </c>
      <c r="L795" s="71">
        <f t="shared" si="288"/>
        <v>0</v>
      </c>
      <c r="M795" s="71">
        <f t="shared" si="288"/>
        <v>0</v>
      </c>
      <c r="N795" s="71">
        <f t="shared" si="288"/>
        <v>0</v>
      </c>
      <c r="O795" s="71">
        <f t="shared" si="288"/>
        <v>0</v>
      </c>
      <c r="P795" s="71">
        <f t="shared" si="288"/>
        <v>0</v>
      </c>
      <c r="Q795" s="4">
        <f>+Q793-Q794</f>
        <v>234.09999999999997</v>
      </c>
      <c r="R795" s="4">
        <v>243.89999999999998</v>
      </c>
      <c r="S795" s="5">
        <f t="shared" si="271"/>
        <v>95.981959819598188</v>
      </c>
    </row>
    <row r="796" spans="1:19" x14ac:dyDescent="0.15">
      <c r="A796" s="69"/>
      <c r="B796" s="48"/>
      <c r="C796" s="204"/>
      <c r="D796" s="60" t="s">
        <v>36</v>
      </c>
      <c r="E796" s="4">
        <f t="shared" ref="E796:P796" si="289">+E793-E797</f>
        <v>13.3</v>
      </c>
      <c r="F796" s="4">
        <f t="shared" si="289"/>
        <v>70.800000000000011</v>
      </c>
      <c r="G796" s="4">
        <f t="shared" si="289"/>
        <v>24.1</v>
      </c>
      <c r="H796" s="4">
        <f t="shared" si="289"/>
        <v>47.7</v>
      </c>
      <c r="I796" s="4">
        <f t="shared" si="289"/>
        <v>46.5</v>
      </c>
      <c r="J796" s="4">
        <f t="shared" si="289"/>
        <v>36.1</v>
      </c>
      <c r="K796" s="71">
        <f t="shared" si="289"/>
        <v>0</v>
      </c>
      <c r="L796" s="71">
        <f t="shared" si="289"/>
        <v>0</v>
      </c>
      <c r="M796" s="71">
        <f t="shared" si="289"/>
        <v>0</v>
      </c>
      <c r="N796" s="71">
        <f t="shared" si="289"/>
        <v>0</v>
      </c>
      <c r="O796" s="71">
        <f t="shared" si="289"/>
        <v>0</v>
      </c>
      <c r="P796" s="71">
        <f t="shared" si="289"/>
        <v>0</v>
      </c>
      <c r="Q796" s="4">
        <f>+Q793-Q797</f>
        <v>238.49999999999997</v>
      </c>
      <c r="R796" s="4">
        <v>249.1</v>
      </c>
      <c r="S796" s="5">
        <f t="shared" si="271"/>
        <v>95.744680851063819</v>
      </c>
    </row>
    <row r="797" spans="1:19" x14ac:dyDescent="0.15">
      <c r="A797" s="69"/>
      <c r="B797" s="48"/>
      <c r="C797" s="204"/>
      <c r="D797" s="60" t="s">
        <v>37</v>
      </c>
      <c r="E797" s="4">
        <v>0.5</v>
      </c>
      <c r="F797" s="4">
        <v>1.1000000000000001</v>
      </c>
      <c r="G797" s="4">
        <v>1.2</v>
      </c>
      <c r="H797" s="4">
        <v>3</v>
      </c>
      <c r="I797" s="4">
        <v>4.2</v>
      </c>
      <c r="J797" s="4">
        <v>1.4</v>
      </c>
      <c r="K797" s="71"/>
      <c r="L797" s="71"/>
      <c r="M797" s="71"/>
      <c r="N797" s="71"/>
      <c r="O797" s="71"/>
      <c r="P797" s="71"/>
      <c r="Q797" s="4">
        <f t="shared" si="285"/>
        <v>11.4</v>
      </c>
      <c r="R797" s="4">
        <v>11.299999999999999</v>
      </c>
      <c r="S797" s="5">
        <f t="shared" si="271"/>
        <v>100.88495575221242</v>
      </c>
    </row>
    <row r="798" spans="1:19" ht="14.25" thickBot="1" x14ac:dyDescent="0.2">
      <c r="A798" s="69"/>
      <c r="B798" s="48"/>
      <c r="C798" s="205"/>
      <c r="D798" s="63" t="s">
        <v>38</v>
      </c>
      <c r="E798" s="7">
        <v>0.5</v>
      </c>
      <c r="F798" s="7">
        <v>1.1000000000000001</v>
      </c>
      <c r="G798" s="7">
        <v>1.2</v>
      </c>
      <c r="H798" s="7">
        <v>3</v>
      </c>
      <c r="I798" s="7">
        <v>4.2</v>
      </c>
      <c r="J798" s="7">
        <v>1.4</v>
      </c>
      <c r="K798" s="72"/>
      <c r="L798" s="72"/>
      <c r="M798" s="72"/>
      <c r="N798" s="72"/>
      <c r="O798" s="72"/>
      <c r="P798" s="72"/>
      <c r="Q798" s="7">
        <f t="shared" si="285"/>
        <v>11.4</v>
      </c>
      <c r="R798" s="7">
        <v>11.6</v>
      </c>
      <c r="S798" s="8">
        <f t="shared" si="271"/>
        <v>98.275862068965523</v>
      </c>
    </row>
    <row r="799" spans="1:19" ht="18.75" customHeight="1" x14ac:dyDescent="0.2">
      <c r="A799" s="44" t="str">
        <f>$A$1</f>
        <v>１　平成29年度上期　市町村別・月別観光入込客数</v>
      </c>
      <c r="K799" s="75"/>
      <c r="L799" s="75"/>
      <c r="M799" s="75"/>
      <c r="N799" s="75"/>
      <c r="O799" s="75"/>
      <c r="P799" s="75"/>
      <c r="Q799" s="187"/>
    </row>
    <row r="800" spans="1:19" ht="13.5" customHeight="1" thickBot="1" x14ac:dyDescent="0.2">
      <c r="K800" s="75"/>
      <c r="L800" s="75"/>
      <c r="M800" s="75"/>
      <c r="N800" s="75"/>
      <c r="O800" s="75"/>
      <c r="P800" s="75"/>
      <c r="Q800" s="187"/>
      <c r="S800" s="49" t="s">
        <v>232</v>
      </c>
    </row>
    <row r="801" spans="1:19" ht="13.5" customHeight="1" thickBot="1" x14ac:dyDescent="0.2">
      <c r="A801" s="50" t="s">
        <v>20</v>
      </c>
      <c r="B801" s="50" t="s">
        <v>266</v>
      </c>
      <c r="C801" s="50" t="s">
        <v>21</v>
      </c>
      <c r="D801" s="51" t="s">
        <v>22</v>
      </c>
      <c r="E801" s="52" t="s">
        <v>23</v>
      </c>
      <c r="F801" s="52" t="s">
        <v>24</v>
      </c>
      <c r="G801" s="52" t="s">
        <v>25</v>
      </c>
      <c r="H801" s="52" t="s">
        <v>26</v>
      </c>
      <c r="I801" s="52" t="s">
        <v>27</v>
      </c>
      <c r="J801" s="52" t="s">
        <v>28</v>
      </c>
      <c r="K801" s="73" t="s">
        <v>29</v>
      </c>
      <c r="L801" s="73" t="s">
        <v>30</v>
      </c>
      <c r="M801" s="73" t="s">
        <v>31</v>
      </c>
      <c r="N801" s="73" t="s">
        <v>11</v>
      </c>
      <c r="O801" s="73" t="s">
        <v>12</v>
      </c>
      <c r="P801" s="73" t="s">
        <v>13</v>
      </c>
      <c r="Q801" s="188" t="s">
        <v>302</v>
      </c>
      <c r="R801" s="53" t="str">
        <f>$R$3</f>
        <v>28年度上期</v>
      </c>
      <c r="S801" s="54" t="s">
        <v>32</v>
      </c>
    </row>
    <row r="802" spans="1:19" ht="13.5" customHeight="1" x14ac:dyDescent="0.15">
      <c r="A802" s="69"/>
      <c r="B802" s="48"/>
      <c r="C802" s="203" t="s">
        <v>136</v>
      </c>
      <c r="D802" s="55" t="s">
        <v>33</v>
      </c>
      <c r="E802" s="2">
        <v>9.1</v>
      </c>
      <c r="F802" s="2">
        <v>21.1</v>
      </c>
      <c r="G802" s="2">
        <v>17.7</v>
      </c>
      <c r="H802" s="2">
        <v>39.6</v>
      </c>
      <c r="I802" s="2">
        <v>47.3</v>
      </c>
      <c r="J802" s="2">
        <v>15.6</v>
      </c>
      <c r="K802" s="70"/>
      <c r="L802" s="70"/>
      <c r="M802" s="70"/>
      <c r="N802" s="70"/>
      <c r="O802" s="70"/>
      <c r="P802" s="70"/>
      <c r="Q802" s="2">
        <f t="shared" ref="Q802:Q837" si="290">SUM(E802:P802)</f>
        <v>150.4</v>
      </c>
      <c r="R802" s="2">
        <v>149.6</v>
      </c>
      <c r="S802" s="3">
        <f t="shared" ref="S802:S855" si="291">IF(Q802=0,"－",Q802/R802*100)</f>
        <v>100.53475935828877</v>
      </c>
    </row>
    <row r="803" spans="1:19" x14ac:dyDescent="0.15">
      <c r="A803" s="69"/>
      <c r="B803" s="48"/>
      <c r="C803" s="204"/>
      <c r="D803" s="60" t="s">
        <v>34</v>
      </c>
      <c r="E803" s="4">
        <v>3.5</v>
      </c>
      <c r="F803" s="4">
        <v>9.6999999999999993</v>
      </c>
      <c r="G803" s="4">
        <v>7.6</v>
      </c>
      <c r="H803" s="4">
        <v>12.5</v>
      </c>
      <c r="I803" s="4">
        <v>13.8</v>
      </c>
      <c r="J803" s="4">
        <v>6.7</v>
      </c>
      <c r="K803" s="71"/>
      <c r="L803" s="71"/>
      <c r="M803" s="71"/>
      <c r="N803" s="71"/>
      <c r="O803" s="71"/>
      <c r="P803" s="71"/>
      <c r="Q803" s="4">
        <f t="shared" si="290"/>
        <v>53.8</v>
      </c>
      <c r="R803" s="4">
        <v>51.2</v>
      </c>
      <c r="S803" s="5">
        <f t="shared" si="291"/>
        <v>105.07812499999997</v>
      </c>
    </row>
    <row r="804" spans="1:19" x14ac:dyDescent="0.15">
      <c r="A804" s="69" t="s">
        <v>274</v>
      </c>
      <c r="B804" s="48" t="s">
        <v>276</v>
      </c>
      <c r="C804" s="204"/>
      <c r="D804" s="60" t="s">
        <v>35</v>
      </c>
      <c r="E804" s="4">
        <f t="shared" ref="E804:Q804" si="292">+E802-E803</f>
        <v>5.6</v>
      </c>
      <c r="F804" s="4">
        <f t="shared" si="292"/>
        <v>11.400000000000002</v>
      </c>
      <c r="G804" s="4">
        <f t="shared" si="292"/>
        <v>10.1</v>
      </c>
      <c r="H804" s="4">
        <f t="shared" si="292"/>
        <v>27.1</v>
      </c>
      <c r="I804" s="4">
        <f t="shared" si="292"/>
        <v>33.5</v>
      </c>
      <c r="J804" s="4">
        <f t="shared" si="292"/>
        <v>8.8999999999999986</v>
      </c>
      <c r="K804" s="71">
        <f t="shared" si="292"/>
        <v>0</v>
      </c>
      <c r="L804" s="71">
        <f t="shared" si="292"/>
        <v>0</v>
      </c>
      <c r="M804" s="71">
        <f t="shared" si="292"/>
        <v>0</v>
      </c>
      <c r="N804" s="71">
        <f t="shared" si="292"/>
        <v>0</v>
      </c>
      <c r="O804" s="71">
        <f t="shared" si="292"/>
        <v>0</v>
      </c>
      <c r="P804" s="71">
        <f t="shared" si="292"/>
        <v>0</v>
      </c>
      <c r="Q804" s="4">
        <f t="shared" si="292"/>
        <v>96.600000000000009</v>
      </c>
      <c r="R804" s="4">
        <v>98.4</v>
      </c>
      <c r="S804" s="5">
        <f t="shared" si="291"/>
        <v>98.170731707317074</v>
      </c>
    </row>
    <row r="805" spans="1:19" x14ac:dyDescent="0.15">
      <c r="A805" s="69"/>
      <c r="B805" s="48"/>
      <c r="C805" s="204"/>
      <c r="D805" s="60" t="s">
        <v>36</v>
      </c>
      <c r="E805" s="4">
        <f t="shared" ref="E805:Q805" si="293">+E802-E806</f>
        <v>8.9</v>
      </c>
      <c r="F805" s="4">
        <f t="shared" si="293"/>
        <v>20.8</v>
      </c>
      <c r="G805" s="4">
        <f t="shared" si="293"/>
        <v>17.2</v>
      </c>
      <c r="H805" s="4">
        <f t="shared" si="293"/>
        <v>37.6</v>
      </c>
      <c r="I805" s="4">
        <f t="shared" si="293"/>
        <v>44.9</v>
      </c>
      <c r="J805" s="4">
        <f t="shared" si="293"/>
        <v>15.2</v>
      </c>
      <c r="K805" s="71">
        <f t="shared" si="293"/>
        <v>0</v>
      </c>
      <c r="L805" s="71">
        <f t="shared" si="293"/>
        <v>0</v>
      </c>
      <c r="M805" s="71">
        <f t="shared" si="293"/>
        <v>0</v>
      </c>
      <c r="N805" s="71">
        <f t="shared" si="293"/>
        <v>0</v>
      </c>
      <c r="O805" s="71">
        <f t="shared" si="293"/>
        <v>0</v>
      </c>
      <c r="P805" s="71">
        <f t="shared" si="293"/>
        <v>0</v>
      </c>
      <c r="Q805" s="4">
        <f t="shared" si="293"/>
        <v>144.6</v>
      </c>
      <c r="R805" s="4">
        <v>144.10000000000002</v>
      </c>
      <c r="S805" s="5">
        <f t="shared" si="291"/>
        <v>100.34698126301178</v>
      </c>
    </row>
    <row r="806" spans="1:19" x14ac:dyDescent="0.15">
      <c r="A806" s="69"/>
      <c r="B806" s="48"/>
      <c r="C806" s="204"/>
      <c r="D806" s="60" t="s">
        <v>37</v>
      </c>
      <c r="E806" s="4">
        <v>0.2</v>
      </c>
      <c r="F806" s="4">
        <v>0.3</v>
      </c>
      <c r="G806" s="4">
        <v>0.5</v>
      </c>
      <c r="H806" s="4">
        <v>2</v>
      </c>
      <c r="I806" s="4">
        <v>2.4</v>
      </c>
      <c r="J806" s="4">
        <v>0.4</v>
      </c>
      <c r="K806" s="71"/>
      <c r="L806" s="71"/>
      <c r="M806" s="71"/>
      <c r="N806" s="71"/>
      <c r="O806" s="71"/>
      <c r="P806" s="71"/>
      <c r="Q806" s="4">
        <f t="shared" si="290"/>
        <v>5.8000000000000007</v>
      </c>
      <c r="R806" s="4">
        <v>5.5</v>
      </c>
      <c r="S806" s="5">
        <f t="shared" si="291"/>
        <v>105.45454545454547</v>
      </c>
    </row>
    <row r="807" spans="1:19" ht="14.25" thickBot="1" x14ac:dyDescent="0.2">
      <c r="A807" s="69"/>
      <c r="B807" s="48"/>
      <c r="C807" s="205"/>
      <c r="D807" s="63" t="s">
        <v>38</v>
      </c>
      <c r="E807" s="7">
        <v>0.3</v>
      </c>
      <c r="F807" s="7">
        <v>0.3</v>
      </c>
      <c r="G807" s="7">
        <v>0.5</v>
      </c>
      <c r="H807" s="7">
        <v>2.2000000000000002</v>
      </c>
      <c r="I807" s="7">
        <v>2.4</v>
      </c>
      <c r="J807" s="7">
        <v>0.5</v>
      </c>
      <c r="K807" s="72"/>
      <c r="L807" s="72"/>
      <c r="M807" s="72"/>
      <c r="N807" s="72"/>
      <c r="O807" s="72"/>
      <c r="P807" s="72"/>
      <c r="Q807" s="7">
        <f t="shared" si="290"/>
        <v>6.2</v>
      </c>
      <c r="R807" s="7">
        <v>6.5</v>
      </c>
      <c r="S807" s="8">
        <f t="shared" si="291"/>
        <v>95.384615384615387</v>
      </c>
    </row>
    <row r="808" spans="1:19" ht="13.5" customHeight="1" x14ac:dyDescent="0.15">
      <c r="A808" s="69"/>
      <c r="B808" s="48"/>
      <c r="C808" s="203" t="s">
        <v>137</v>
      </c>
      <c r="D808" s="55" t="s">
        <v>33</v>
      </c>
      <c r="E808" s="2">
        <v>5</v>
      </c>
      <c r="F808" s="2">
        <v>8.8000000000000007</v>
      </c>
      <c r="G808" s="2">
        <v>8.3000000000000007</v>
      </c>
      <c r="H808" s="2">
        <v>25.3</v>
      </c>
      <c r="I808" s="2">
        <v>23.5</v>
      </c>
      <c r="J808" s="2">
        <v>8.5</v>
      </c>
      <c r="K808" s="70"/>
      <c r="L808" s="70"/>
      <c r="M808" s="70"/>
      <c r="N808" s="70"/>
      <c r="O808" s="70"/>
      <c r="P808" s="70"/>
      <c r="Q808" s="2">
        <f t="shared" si="290"/>
        <v>79.400000000000006</v>
      </c>
      <c r="R808" s="2">
        <v>80.099999999999994</v>
      </c>
      <c r="S808" s="3">
        <f t="shared" si="291"/>
        <v>99.126092384519353</v>
      </c>
    </row>
    <row r="809" spans="1:19" x14ac:dyDescent="0.15">
      <c r="A809" s="69"/>
      <c r="B809" s="48"/>
      <c r="C809" s="204"/>
      <c r="D809" s="60" t="s">
        <v>34</v>
      </c>
      <c r="E809" s="4">
        <v>0.4</v>
      </c>
      <c r="F809" s="4">
        <v>0.8</v>
      </c>
      <c r="G809" s="4">
        <v>1</v>
      </c>
      <c r="H809" s="4">
        <v>1.9</v>
      </c>
      <c r="I809" s="4">
        <v>2.5</v>
      </c>
      <c r="J809" s="4">
        <v>1.1000000000000001</v>
      </c>
      <c r="K809" s="71"/>
      <c r="L809" s="71"/>
      <c r="M809" s="71"/>
      <c r="N809" s="71"/>
      <c r="O809" s="71"/>
      <c r="P809" s="71"/>
      <c r="Q809" s="4">
        <f t="shared" si="290"/>
        <v>7.6999999999999993</v>
      </c>
      <c r="R809" s="4">
        <v>7.6000000000000005</v>
      </c>
      <c r="S809" s="5">
        <f t="shared" si="291"/>
        <v>101.31578947368421</v>
      </c>
    </row>
    <row r="810" spans="1:19" x14ac:dyDescent="0.15">
      <c r="A810" s="69"/>
      <c r="B810" s="48"/>
      <c r="C810" s="204"/>
      <c r="D810" s="60" t="s">
        <v>35</v>
      </c>
      <c r="E810" s="4">
        <f t="shared" ref="E810:Q810" si="294">+E808-E809</f>
        <v>4.5999999999999996</v>
      </c>
      <c r="F810" s="4">
        <f t="shared" si="294"/>
        <v>8</v>
      </c>
      <c r="G810" s="4">
        <f t="shared" si="294"/>
        <v>7.3000000000000007</v>
      </c>
      <c r="H810" s="4">
        <f t="shared" si="294"/>
        <v>23.400000000000002</v>
      </c>
      <c r="I810" s="4">
        <f t="shared" si="294"/>
        <v>21</v>
      </c>
      <c r="J810" s="4">
        <f t="shared" si="294"/>
        <v>7.4</v>
      </c>
      <c r="K810" s="71">
        <f t="shared" si="294"/>
        <v>0</v>
      </c>
      <c r="L810" s="71">
        <f t="shared" si="294"/>
        <v>0</v>
      </c>
      <c r="M810" s="71">
        <f t="shared" si="294"/>
        <v>0</v>
      </c>
      <c r="N810" s="71">
        <f t="shared" si="294"/>
        <v>0</v>
      </c>
      <c r="O810" s="71">
        <f t="shared" si="294"/>
        <v>0</v>
      </c>
      <c r="P810" s="71">
        <f t="shared" si="294"/>
        <v>0</v>
      </c>
      <c r="Q810" s="4">
        <f t="shared" si="294"/>
        <v>71.7</v>
      </c>
      <c r="R810" s="4">
        <v>72.5</v>
      </c>
      <c r="S810" s="5">
        <f t="shared" si="291"/>
        <v>98.896551724137936</v>
      </c>
    </row>
    <row r="811" spans="1:19" x14ac:dyDescent="0.15">
      <c r="A811" s="69"/>
      <c r="B811" s="48"/>
      <c r="C811" s="204"/>
      <c r="D811" s="60" t="s">
        <v>36</v>
      </c>
      <c r="E811" s="4">
        <f t="shared" ref="E811:Q811" si="295">+E808-E812</f>
        <v>4.3</v>
      </c>
      <c r="F811" s="4">
        <f t="shared" si="295"/>
        <v>7.7000000000000011</v>
      </c>
      <c r="G811" s="4">
        <f t="shared" si="295"/>
        <v>7.0000000000000009</v>
      </c>
      <c r="H811" s="4">
        <f t="shared" si="295"/>
        <v>22.2</v>
      </c>
      <c r="I811" s="4">
        <f t="shared" si="295"/>
        <v>18.7</v>
      </c>
      <c r="J811" s="4">
        <f t="shared" si="295"/>
        <v>7.2</v>
      </c>
      <c r="K811" s="71">
        <f t="shared" si="295"/>
        <v>0</v>
      </c>
      <c r="L811" s="71">
        <f t="shared" si="295"/>
        <v>0</v>
      </c>
      <c r="M811" s="71">
        <f t="shared" si="295"/>
        <v>0</v>
      </c>
      <c r="N811" s="71">
        <f t="shared" si="295"/>
        <v>0</v>
      </c>
      <c r="O811" s="71">
        <f t="shared" si="295"/>
        <v>0</v>
      </c>
      <c r="P811" s="71">
        <f t="shared" si="295"/>
        <v>0</v>
      </c>
      <c r="Q811" s="4">
        <f t="shared" si="295"/>
        <v>67.100000000000009</v>
      </c>
      <c r="R811" s="4">
        <v>68.599999999999994</v>
      </c>
      <c r="S811" s="5">
        <f t="shared" si="291"/>
        <v>97.813411078717223</v>
      </c>
    </row>
    <row r="812" spans="1:19" x14ac:dyDescent="0.15">
      <c r="A812" s="69"/>
      <c r="B812" s="48"/>
      <c r="C812" s="204"/>
      <c r="D812" s="60" t="s">
        <v>37</v>
      </c>
      <c r="E812" s="4">
        <v>0.7</v>
      </c>
      <c r="F812" s="4">
        <v>1.1000000000000001</v>
      </c>
      <c r="G812" s="4">
        <v>1.3</v>
      </c>
      <c r="H812" s="4">
        <v>3.1</v>
      </c>
      <c r="I812" s="4">
        <v>4.8</v>
      </c>
      <c r="J812" s="4">
        <v>1.3</v>
      </c>
      <c r="K812" s="71"/>
      <c r="L812" s="71"/>
      <c r="M812" s="71"/>
      <c r="N812" s="71"/>
      <c r="O812" s="71"/>
      <c r="P812" s="71"/>
      <c r="Q812" s="4">
        <f t="shared" si="290"/>
        <v>12.3</v>
      </c>
      <c r="R812" s="4">
        <v>11.5</v>
      </c>
      <c r="S812" s="5">
        <f t="shared" si="291"/>
        <v>106.95652173913044</v>
      </c>
    </row>
    <row r="813" spans="1:19" ht="14.25" thickBot="1" x14ac:dyDescent="0.2">
      <c r="A813" s="69"/>
      <c r="B813" s="48"/>
      <c r="C813" s="205"/>
      <c r="D813" s="63" t="s">
        <v>38</v>
      </c>
      <c r="E813" s="7">
        <v>0.7</v>
      </c>
      <c r="F813" s="7">
        <v>1.1000000000000001</v>
      </c>
      <c r="G813" s="7">
        <v>1.3</v>
      </c>
      <c r="H813" s="7">
        <v>3.1</v>
      </c>
      <c r="I813" s="7">
        <v>4.8</v>
      </c>
      <c r="J813" s="7">
        <v>1.3</v>
      </c>
      <c r="K813" s="72"/>
      <c r="L813" s="72"/>
      <c r="M813" s="72"/>
      <c r="N813" s="72"/>
      <c r="O813" s="72"/>
      <c r="P813" s="72"/>
      <c r="Q813" s="7">
        <f t="shared" si="290"/>
        <v>12.3</v>
      </c>
      <c r="R813" s="7">
        <v>11.5</v>
      </c>
      <c r="S813" s="8">
        <f t="shared" si="291"/>
        <v>106.95652173913044</v>
      </c>
    </row>
    <row r="814" spans="1:19" ht="13.5" customHeight="1" x14ac:dyDescent="0.15">
      <c r="A814" s="69"/>
      <c r="B814" s="48"/>
      <c r="C814" s="203" t="s">
        <v>138</v>
      </c>
      <c r="D814" s="55" t="s">
        <v>33</v>
      </c>
      <c r="E814" s="2">
        <v>1.4</v>
      </c>
      <c r="F814" s="2">
        <v>3</v>
      </c>
      <c r="G814" s="2">
        <v>36.299999999999997</v>
      </c>
      <c r="H814" s="2">
        <v>16.8</v>
      </c>
      <c r="I814" s="2">
        <v>16.399999999999999</v>
      </c>
      <c r="J814" s="2">
        <v>3</v>
      </c>
      <c r="K814" s="70"/>
      <c r="L814" s="70"/>
      <c r="M814" s="70"/>
      <c r="N814" s="70"/>
      <c r="O814" s="70"/>
      <c r="P814" s="70"/>
      <c r="Q814" s="2">
        <f t="shared" si="290"/>
        <v>76.900000000000006</v>
      </c>
      <c r="R814" s="2">
        <v>76.8</v>
      </c>
      <c r="S814" s="3">
        <f t="shared" si="291"/>
        <v>100.13020833333334</v>
      </c>
    </row>
    <row r="815" spans="1:19" x14ac:dyDescent="0.15">
      <c r="A815" s="69"/>
      <c r="B815" s="48"/>
      <c r="C815" s="204"/>
      <c r="D815" s="60" t="s">
        <v>34</v>
      </c>
      <c r="E815" s="4">
        <v>0.1</v>
      </c>
      <c r="F815" s="4">
        <v>0.6</v>
      </c>
      <c r="G815" s="4">
        <v>1.3</v>
      </c>
      <c r="H815" s="4">
        <v>1.1000000000000001</v>
      </c>
      <c r="I815" s="4">
        <v>1.1000000000000001</v>
      </c>
      <c r="J815" s="4">
        <v>0.4</v>
      </c>
      <c r="K815" s="71"/>
      <c r="L815" s="71"/>
      <c r="M815" s="71"/>
      <c r="N815" s="71"/>
      <c r="O815" s="71"/>
      <c r="P815" s="71"/>
      <c r="Q815" s="4">
        <f t="shared" si="290"/>
        <v>4.6000000000000005</v>
      </c>
      <c r="R815" s="4">
        <v>4.4000000000000004</v>
      </c>
      <c r="S815" s="5">
        <f t="shared" si="291"/>
        <v>104.54545454545455</v>
      </c>
    </row>
    <row r="816" spans="1:19" x14ac:dyDescent="0.15">
      <c r="A816" s="69"/>
      <c r="B816" s="48"/>
      <c r="C816" s="204"/>
      <c r="D816" s="60" t="s">
        <v>35</v>
      </c>
      <c r="E816" s="4">
        <f t="shared" ref="E816:Q816" si="296">+E814-E815</f>
        <v>1.2999999999999998</v>
      </c>
      <c r="F816" s="4">
        <f t="shared" si="296"/>
        <v>2.4</v>
      </c>
      <c r="G816" s="4">
        <f t="shared" si="296"/>
        <v>35</v>
      </c>
      <c r="H816" s="4">
        <f t="shared" si="296"/>
        <v>15.700000000000001</v>
      </c>
      <c r="I816" s="4">
        <f t="shared" si="296"/>
        <v>15.299999999999999</v>
      </c>
      <c r="J816" s="4">
        <f t="shared" si="296"/>
        <v>2.6</v>
      </c>
      <c r="K816" s="71">
        <f t="shared" si="296"/>
        <v>0</v>
      </c>
      <c r="L816" s="71">
        <f t="shared" si="296"/>
        <v>0</v>
      </c>
      <c r="M816" s="71">
        <f t="shared" si="296"/>
        <v>0</v>
      </c>
      <c r="N816" s="71">
        <f t="shared" si="296"/>
        <v>0</v>
      </c>
      <c r="O816" s="71">
        <f t="shared" si="296"/>
        <v>0</v>
      </c>
      <c r="P816" s="71">
        <f t="shared" si="296"/>
        <v>0</v>
      </c>
      <c r="Q816" s="4">
        <f t="shared" si="296"/>
        <v>72.300000000000011</v>
      </c>
      <c r="R816" s="4">
        <v>72.400000000000006</v>
      </c>
      <c r="S816" s="5">
        <f t="shared" si="291"/>
        <v>99.861878453038671</v>
      </c>
    </row>
    <row r="817" spans="1:19" x14ac:dyDescent="0.15">
      <c r="A817" s="69"/>
      <c r="B817" s="48"/>
      <c r="C817" s="204"/>
      <c r="D817" s="60" t="s">
        <v>36</v>
      </c>
      <c r="E817" s="4">
        <f t="shared" ref="E817:Q817" si="297">+E814-E818</f>
        <v>0.39999999999999991</v>
      </c>
      <c r="F817" s="4">
        <f t="shared" si="297"/>
        <v>0.79999999999999982</v>
      </c>
      <c r="G817" s="4">
        <f t="shared" si="297"/>
        <v>33.199999999999996</v>
      </c>
      <c r="H817" s="4">
        <f t="shared" si="297"/>
        <v>3.1000000000000014</v>
      </c>
      <c r="I817" s="4">
        <f t="shared" si="297"/>
        <v>3.0999999999999979</v>
      </c>
      <c r="J817" s="4">
        <f t="shared" si="297"/>
        <v>0.70000000000000018</v>
      </c>
      <c r="K817" s="71">
        <f t="shared" si="297"/>
        <v>0</v>
      </c>
      <c r="L817" s="71">
        <f t="shared" si="297"/>
        <v>0</v>
      </c>
      <c r="M817" s="71">
        <f t="shared" si="297"/>
        <v>0</v>
      </c>
      <c r="N817" s="71">
        <f t="shared" si="297"/>
        <v>0</v>
      </c>
      <c r="O817" s="71">
        <f t="shared" si="297"/>
        <v>0</v>
      </c>
      <c r="P817" s="71">
        <f t="shared" si="297"/>
        <v>0</v>
      </c>
      <c r="Q817" s="4">
        <f t="shared" si="297"/>
        <v>41.300000000000011</v>
      </c>
      <c r="R817" s="4">
        <v>38.900000000000006</v>
      </c>
      <c r="S817" s="5">
        <f t="shared" si="291"/>
        <v>106.16966580976866</v>
      </c>
    </row>
    <row r="818" spans="1:19" x14ac:dyDescent="0.15">
      <c r="A818" s="69"/>
      <c r="B818" s="48"/>
      <c r="C818" s="204"/>
      <c r="D818" s="60" t="s">
        <v>37</v>
      </c>
      <c r="E818" s="4">
        <v>1</v>
      </c>
      <c r="F818" s="4">
        <v>2.2000000000000002</v>
      </c>
      <c r="G818" s="4">
        <v>3.1</v>
      </c>
      <c r="H818" s="4">
        <v>13.7</v>
      </c>
      <c r="I818" s="4">
        <v>13.3</v>
      </c>
      <c r="J818" s="4">
        <v>2.2999999999999998</v>
      </c>
      <c r="K818" s="71"/>
      <c r="L818" s="71"/>
      <c r="M818" s="71"/>
      <c r="N818" s="71"/>
      <c r="O818" s="71"/>
      <c r="P818" s="71"/>
      <c r="Q818" s="4">
        <f t="shared" si="290"/>
        <v>35.599999999999994</v>
      </c>
      <c r="R818" s="4">
        <v>37.9</v>
      </c>
      <c r="S818" s="5">
        <f t="shared" si="291"/>
        <v>93.931398416886537</v>
      </c>
    </row>
    <row r="819" spans="1:19" ht="14.25" thickBot="1" x14ac:dyDescent="0.2">
      <c r="A819" s="69"/>
      <c r="B819" s="48"/>
      <c r="C819" s="205"/>
      <c r="D819" s="63" t="s">
        <v>38</v>
      </c>
      <c r="E819" s="7">
        <v>1.1000000000000001</v>
      </c>
      <c r="F819" s="7">
        <v>2.5</v>
      </c>
      <c r="G819" s="7">
        <v>3.6</v>
      </c>
      <c r="H819" s="7">
        <v>18.899999999999999</v>
      </c>
      <c r="I819" s="7">
        <v>18.2</v>
      </c>
      <c r="J819" s="7">
        <v>2.4</v>
      </c>
      <c r="K819" s="72"/>
      <c r="L819" s="72"/>
      <c r="M819" s="72"/>
      <c r="N819" s="72"/>
      <c r="O819" s="72"/>
      <c r="P819" s="72"/>
      <c r="Q819" s="7">
        <f t="shared" si="290"/>
        <v>46.699999999999996</v>
      </c>
      <c r="R819" s="7">
        <v>50.5</v>
      </c>
      <c r="S819" s="8">
        <f t="shared" si="291"/>
        <v>92.475247524752461</v>
      </c>
    </row>
    <row r="820" spans="1:19" ht="13.5" customHeight="1" x14ac:dyDescent="0.15">
      <c r="A820" s="69"/>
      <c r="B820" s="48"/>
      <c r="C820" s="203" t="s">
        <v>139</v>
      </c>
      <c r="D820" s="55" t="s">
        <v>33</v>
      </c>
      <c r="E820" s="2">
        <v>3.5</v>
      </c>
      <c r="F820" s="2">
        <v>6.1</v>
      </c>
      <c r="G820" s="2">
        <v>6</v>
      </c>
      <c r="H820" s="2">
        <v>9.9</v>
      </c>
      <c r="I820" s="2">
        <v>18.899999999999999</v>
      </c>
      <c r="J820" s="2">
        <v>6.5</v>
      </c>
      <c r="K820" s="70"/>
      <c r="L820" s="70"/>
      <c r="M820" s="70"/>
      <c r="N820" s="70"/>
      <c r="O820" s="70"/>
      <c r="P820" s="70"/>
      <c r="Q820" s="2">
        <f t="shared" si="290"/>
        <v>50.9</v>
      </c>
      <c r="R820" s="2">
        <v>48.3</v>
      </c>
      <c r="S820" s="3">
        <f t="shared" si="291"/>
        <v>105.38302277432712</v>
      </c>
    </row>
    <row r="821" spans="1:19" x14ac:dyDescent="0.15">
      <c r="A821" s="69"/>
      <c r="B821" s="48"/>
      <c r="C821" s="204"/>
      <c r="D821" s="60" t="s">
        <v>34</v>
      </c>
      <c r="E821" s="4">
        <v>0.60000000000000009</v>
      </c>
      <c r="F821" s="4">
        <v>1</v>
      </c>
      <c r="G821" s="4">
        <v>1</v>
      </c>
      <c r="H821" s="4">
        <v>1.5999999999999996</v>
      </c>
      <c r="I821" s="4">
        <v>2.9999999999999982</v>
      </c>
      <c r="J821" s="4">
        <v>1</v>
      </c>
      <c r="K821" s="71"/>
      <c r="L821" s="71"/>
      <c r="M821" s="71"/>
      <c r="N821" s="71"/>
      <c r="O821" s="71"/>
      <c r="P821" s="71"/>
      <c r="Q821" s="4">
        <f t="shared" si="290"/>
        <v>8.1999999999999975</v>
      </c>
      <c r="R821" s="4">
        <v>7.8000000000000007</v>
      </c>
      <c r="S821" s="5">
        <f t="shared" si="291"/>
        <v>105.12820512820508</v>
      </c>
    </row>
    <row r="822" spans="1:19" x14ac:dyDescent="0.15">
      <c r="A822" s="69"/>
      <c r="B822" s="48"/>
      <c r="C822" s="204"/>
      <c r="D822" s="60" t="s">
        <v>35</v>
      </c>
      <c r="E822" s="4">
        <f t="shared" ref="E822:Q822" si="298">+E820-E821</f>
        <v>2.9</v>
      </c>
      <c r="F822" s="4">
        <f t="shared" si="298"/>
        <v>5.0999999999999996</v>
      </c>
      <c r="G822" s="4">
        <f t="shared" si="298"/>
        <v>5</v>
      </c>
      <c r="H822" s="4">
        <f t="shared" si="298"/>
        <v>8.3000000000000007</v>
      </c>
      <c r="I822" s="4">
        <f t="shared" si="298"/>
        <v>15.9</v>
      </c>
      <c r="J822" s="4">
        <f t="shared" si="298"/>
        <v>5.5</v>
      </c>
      <c r="K822" s="71">
        <f t="shared" si="298"/>
        <v>0</v>
      </c>
      <c r="L822" s="71">
        <f t="shared" si="298"/>
        <v>0</v>
      </c>
      <c r="M822" s="71">
        <f t="shared" si="298"/>
        <v>0</v>
      </c>
      <c r="N822" s="71">
        <f t="shared" si="298"/>
        <v>0</v>
      </c>
      <c r="O822" s="71">
        <f t="shared" si="298"/>
        <v>0</v>
      </c>
      <c r="P822" s="71">
        <f t="shared" si="298"/>
        <v>0</v>
      </c>
      <c r="Q822" s="4">
        <f t="shared" si="298"/>
        <v>42.7</v>
      </c>
      <c r="R822" s="4">
        <v>40.5</v>
      </c>
      <c r="S822" s="5">
        <f t="shared" si="291"/>
        <v>105.43209876543212</v>
      </c>
    </row>
    <row r="823" spans="1:19" x14ac:dyDescent="0.15">
      <c r="A823" s="69"/>
      <c r="B823" s="48"/>
      <c r="C823" s="204"/>
      <c r="D823" s="60" t="s">
        <v>36</v>
      </c>
      <c r="E823" s="4">
        <f t="shared" ref="E823:Q823" si="299">+E820-E824</f>
        <v>3.3</v>
      </c>
      <c r="F823" s="4">
        <f t="shared" si="299"/>
        <v>5.6</v>
      </c>
      <c r="G823" s="4">
        <f t="shared" si="299"/>
        <v>5.3</v>
      </c>
      <c r="H823" s="4">
        <f t="shared" si="299"/>
        <v>8.2000000000000011</v>
      </c>
      <c r="I823" s="4">
        <f t="shared" si="299"/>
        <v>15.799999999999999</v>
      </c>
      <c r="J823" s="4">
        <f t="shared" si="299"/>
        <v>5.7</v>
      </c>
      <c r="K823" s="71">
        <f t="shared" si="299"/>
        <v>0</v>
      </c>
      <c r="L823" s="71">
        <f t="shared" si="299"/>
        <v>0</v>
      </c>
      <c r="M823" s="71">
        <f t="shared" si="299"/>
        <v>0</v>
      </c>
      <c r="N823" s="71">
        <f t="shared" si="299"/>
        <v>0</v>
      </c>
      <c r="O823" s="71">
        <f t="shared" si="299"/>
        <v>0</v>
      </c>
      <c r="P823" s="71">
        <f t="shared" si="299"/>
        <v>0</v>
      </c>
      <c r="Q823" s="4">
        <f t="shared" si="299"/>
        <v>43.9</v>
      </c>
      <c r="R823" s="4">
        <v>42.7</v>
      </c>
      <c r="S823" s="5">
        <f t="shared" si="291"/>
        <v>102.8103044496487</v>
      </c>
    </row>
    <row r="824" spans="1:19" x14ac:dyDescent="0.15">
      <c r="A824" s="69"/>
      <c r="B824" s="48"/>
      <c r="C824" s="204"/>
      <c r="D824" s="60" t="s">
        <v>37</v>
      </c>
      <c r="E824" s="4">
        <v>0.2</v>
      </c>
      <c r="F824" s="4">
        <v>0.5</v>
      </c>
      <c r="G824" s="4">
        <v>0.7</v>
      </c>
      <c r="H824" s="4">
        <v>1.7</v>
      </c>
      <c r="I824" s="4">
        <v>3.1</v>
      </c>
      <c r="J824" s="4">
        <v>0.8</v>
      </c>
      <c r="K824" s="71"/>
      <c r="L824" s="71"/>
      <c r="M824" s="71"/>
      <c r="N824" s="71"/>
      <c r="O824" s="71"/>
      <c r="P824" s="71"/>
      <c r="Q824" s="4">
        <f t="shared" si="290"/>
        <v>6.9999999999999991</v>
      </c>
      <c r="R824" s="4">
        <v>5.6000000000000005</v>
      </c>
      <c r="S824" s="5">
        <f t="shared" si="291"/>
        <v>124.99999999999997</v>
      </c>
    </row>
    <row r="825" spans="1:19" ht="14.25" thickBot="1" x14ac:dyDescent="0.2">
      <c r="A825" s="69"/>
      <c r="B825" s="48"/>
      <c r="C825" s="205"/>
      <c r="D825" s="63" t="s">
        <v>38</v>
      </c>
      <c r="E825" s="7">
        <v>0.2</v>
      </c>
      <c r="F825" s="7">
        <v>0.5</v>
      </c>
      <c r="G825" s="7">
        <v>0.7</v>
      </c>
      <c r="H825" s="7">
        <v>1.7</v>
      </c>
      <c r="I825" s="7">
        <v>3.1</v>
      </c>
      <c r="J825" s="7">
        <v>0.8</v>
      </c>
      <c r="K825" s="72"/>
      <c r="L825" s="72"/>
      <c r="M825" s="72"/>
      <c r="N825" s="72"/>
      <c r="O825" s="72"/>
      <c r="P825" s="72"/>
      <c r="Q825" s="7">
        <f t="shared" si="290"/>
        <v>6.9999999999999991</v>
      </c>
      <c r="R825" s="7">
        <v>5.6000000000000005</v>
      </c>
      <c r="S825" s="8">
        <f t="shared" si="291"/>
        <v>124.99999999999997</v>
      </c>
    </row>
    <row r="826" spans="1:19" ht="13.5" customHeight="1" x14ac:dyDescent="0.15">
      <c r="A826" s="69"/>
      <c r="B826" s="48"/>
      <c r="C826" s="203" t="s">
        <v>140</v>
      </c>
      <c r="D826" s="55" t="s">
        <v>33</v>
      </c>
      <c r="E826" s="2">
        <v>7.9</v>
      </c>
      <c r="F826" s="2">
        <v>14.7</v>
      </c>
      <c r="G826" s="2">
        <v>12.4</v>
      </c>
      <c r="H826" s="2">
        <v>18.2</v>
      </c>
      <c r="I826" s="2">
        <v>25</v>
      </c>
      <c r="J826" s="2">
        <v>12.8</v>
      </c>
      <c r="K826" s="70"/>
      <c r="L826" s="70"/>
      <c r="M826" s="70"/>
      <c r="N826" s="70"/>
      <c r="O826" s="70"/>
      <c r="P826" s="70"/>
      <c r="Q826" s="2">
        <f t="shared" si="290"/>
        <v>91</v>
      </c>
      <c r="R826" s="2">
        <v>90.3</v>
      </c>
      <c r="S826" s="3">
        <f t="shared" si="291"/>
        <v>100.77519379844961</v>
      </c>
    </row>
    <row r="827" spans="1:19" x14ac:dyDescent="0.15">
      <c r="A827" s="69"/>
      <c r="B827" s="48"/>
      <c r="C827" s="204"/>
      <c r="D827" s="60" t="s">
        <v>34</v>
      </c>
      <c r="E827" s="4">
        <v>1.6</v>
      </c>
      <c r="F827" s="4">
        <v>2.9</v>
      </c>
      <c r="G827" s="4">
        <v>2.5</v>
      </c>
      <c r="H827" s="4">
        <v>3.6</v>
      </c>
      <c r="I827" s="4">
        <v>5</v>
      </c>
      <c r="J827" s="4">
        <v>2.6</v>
      </c>
      <c r="K827" s="71"/>
      <c r="L827" s="71"/>
      <c r="M827" s="71"/>
      <c r="N827" s="71"/>
      <c r="O827" s="71"/>
      <c r="P827" s="71"/>
      <c r="Q827" s="4">
        <f t="shared" si="290"/>
        <v>18.2</v>
      </c>
      <c r="R827" s="4">
        <v>18</v>
      </c>
      <c r="S827" s="5">
        <f t="shared" si="291"/>
        <v>101.11111111111111</v>
      </c>
    </row>
    <row r="828" spans="1:19" x14ac:dyDescent="0.15">
      <c r="A828" s="69"/>
      <c r="B828" s="48"/>
      <c r="C828" s="204"/>
      <c r="D828" s="60" t="s">
        <v>35</v>
      </c>
      <c r="E828" s="4">
        <f t="shared" ref="E828:Q828" si="300">+E826-E827</f>
        <v>6.3000000000000007</v>
      </c>
      <c r="F828" s="4">
        <f t="shared" si="300"/>
        <v>11.799999999999999</v>
      </c>
      <c r="G828" s="4">
        <f t="shared" si="300"/>
        <v>9.9</v>
      </c>
      <c r="H828" s="4">
        <f t="shared" si="300"/>
        <v>14.6</v>
      </c>
      <c r="I828" s="4">
        <f t="shared" si="300"/>
        <v>20</v>
      </c>
      <c r="J828" s="4">
        <f t="shared" si="300"/>
        <v>10.200000000000001</v>
      </c>
      <c r="K828" s="71">
        <f t="shared" si="300"/>
        <v>0</v>
      </c>
      <c r="L828" s="71">
        <f t="shared" si="300"/>
        <v>0</v>
      </c>
      <c r="M828" s="71">
        <f t="shared" si="300"/>
        <v>0</v>
      </c>
      <c r="N828" s="71">
        <f t="shared" si="300"/>
        <v>0</v>
      </c>
      <c r="O828" s="71">
        <f t="shared" si="300"/>
        <v>0</v>
      </c>
      <c r="P828" s="71">
        <f t="shared" si="300"/>
        <v>0</v>
      </c>
      <c r="Q828" s="4">
        <f t="shared" si="300"/>
        <v>72.8</v>
      </c>
      <c r="R828" s="4">
        <v>72.3</v>
      </c>
      <c r="S828" s="5">
        <f t="shared" si="291"/>
        <v>100.69156293222683</v>
      </c>
    </row>
    <row r="829" spans="1:19" x14ac:dyDescent="0.15">
      <c r="A829" s="69"/>
      <c r="B829" s="48"/>
      <c r="C829" s="204"/>
      <c r="D829" s="60" t="s">
        <v>36</v>
      </c>
      <c r="E829" s="4">
        <f t="shared" ref="E829:Q829" si="301">+E826-E830</f>
        <v>7.6000000000000005</v>
      </c>
      <c r="F829" s="4">
        <f t="shared" si="301"/>
        <v>14.299999999999999</v>
      </c>
      <c r="G829" s="4">
        <f t="shared" si="301"/>
        <v>11.9</v>
      </c>
      <c r="H829" s="4">
        <f t="shared" si="301"/>
        <v>17.7</v>
      </c>
      <c r="I829" s="4">
        <f t="shared" si="301"/>
        <v>24.4</v>
      </c>
      <c r="J829" s="4">
        <f t="shared" si="301"/>
        <v>12.3</v>
      </c>
      <c r="K829" s="71">
        <f t="shared" si="301"/>
        <v>0</v>
      </c>
      <c r="L829" s="71">
        <f t="shared" si="301"/>
        <v>0</v>
      </c>
      <c r="M829" s="71">
        <f t="shared" si="301"/>
        <v>0</v>
      </c>
      <c r="N829" s="71">
        <f t="shared" si="301"/>
        <v>0</v>
      </c>
      <c r="O829" s="71">
        <f t="shared" si="301"/>
        <v>0</v>
      </c>
      <c r="P829" s="71">
        <f t="shared" si="301"/>
        <v>0</v>
      </c>
      <c r="Q829" s="4">
        <f t="shared" si="301"/>
        <v>88.2</v>
      </c>
      <c r="R829" s="4">
        <v>86.999999999999986</v>
      </c>
      <c r="S829" s="5">
        <f t="shared" si="291"/>
        <v>101.37931034482762</v>
      </c>
    </row>
    <row r="830" spans="1:19" x14ac:dyDescent="0.15">
      <c r="A830" s="69"/>
      <c r="B830" s="48"/>
      <c r="C830" s="204"/>
      <c r="D830" s="60" t="s">
        <v>37</v>
      </c>
      <c r="E830" s="4">
        <v>0.3</v>
      </c>
      <c r="F830" s="4">
        <v>0.4</v>
      </c>
      <c r="G830" s="4">
        <v>0.5</v>
      </c>
      <c r="H830" s="4">
        <v>0.5</v>
      </c>
      <c r="I830" s="4">
        <v>0.6</v>
      </c>
      <c r="J830" s="4">
        <v>0.5</v>
      </c>
      <c r="K830" s="71"/>
      <c r="L830" s="71"/>
      <c r="M830" s="71"/>
      <c r="N830" s="71"/>
      <c r="O830" s="71"/>
      <c r="P830" s="71"/>
      <c r="Q830" s="4">
        <f t="shared" si="290"/>
        <v>2.8</v>
      </c>
      <c r="R830" s="4">
        <v>3.3000000000000003</v>
      </c>
      <c r="S830" s="5">
        <f t="shared" si="291"/>
        <v>84.848484848484844</v>
      </c>
    </row>
    <row r="831" spans="1:19" ht="14.25" thickBot="1" x14ac:dyDescent="0.2">
      <c r="A831" s="69"/>
      <c r="B831" s="48"/>
      <c r="C831" s="205"/>
      <c r="D831" s="63" t="s">
        <v>38</v>
      </c>
      <c r="E831" s="7">
        <v>0.7</v>
      </c>
      <c r="F831" s="7">
        <v>0.7</v>
      </c>
      <c r="G831" s="7">
        <v>1</v>
      </c>
      <c r="H831" s="7">
        <v>0.9</v>
      </c>
      <c r="I831" s="7">
        <v>1.4</v>
      </c>
      <c r="J831" s="7">
        <v>1.4</v>
      </c>
      <c r="K831" s="72"/>
      <c r="L831" s="72"/>
      <c r="M831" s="72"/>
      <c r="N831" s="72"/>
      <c r="O831" s="72"/>
      <c r="P831" s="72"/>
      <c r="Q831" s="7">
        <f t="shared" si="290"/>
        <v>6.1</v>
      </c>
      <c r="R831" s="7">
        <v>6.3000000000000007</v>
      </c>
      <c r="S831" s="8">
        <f t="shared" si="291"/>
        <v>96.825396825396808</v>
      </c>
    </row>
    <row r="832" spans="1:19" ht="13.5" customHeight="1" x14ac:dyDescent="0.15">
      <c r="A832" s="69"/>
      <c r="B832" s="48"/>
      <c r="C832" s="203" t="s">
        <v>141</v>
      </c>
      <c r="D832" s="55" t="s">
        <v>33</v>
      </c>
      <c r="E832" s="2">
        <v>8.8000000000000007</v>
      </c>
      <c r="F832" s="2">
        <v>25.8</v>
      </c>
      <c r="G832" s="2">
        <v>24.6</v>
      </c>
      <c r="H832" s="2">
        <v>47</v>
      </c>
      <c r="I832" s="2">
        <v>42.4</v>
      </c>
      <c r="J832" s="2">
        <v>29.8</v>
      </c>
      <c r="K832" s="70"/>
      <c r="L832" s="70"/>
      <c r="M832" s="70"/>
      <c r="N832" s="70"/>
      <c r="O832" s="70"/>
      <c r="P832" s="70"/>
      <c r="Q832" s="2">
        <f t="shared" si="290"/>
        <v>178.4</v>
      </c>
      <c r="R832" s="2">
        <v>168.6</v>
      </c>
      <c r="S832" s="3">
        <f t="shared" si="291"/>
        <v>105.81257413997629</v>
      </c>
    </row>
    <row r="833" spans="1:19" x14ac:dyDescent="0.15">
      <c r="A833" s="69"/>
      <c r="B833" s="48"/>
      <c r="C833" s="204"/>
      <c r="D833" s="60" t="s">
        <v>34</v>
      </c>
      <c r="E833" s="4">
        <v>0.1</v>
      </c>
      <c r="F833" s="4">
        <v>0.4</v>
      </c>
      <c r="G833" s="4">
        <v>0.7</v>
      </c>
      <c r="H833" s="4">
        <v>1.4</v>
      </c>
      <c r="I833" s="4">
        <v>2</v>
      </c>
      <c r="J833" s="4">
        <v>2.8</v>
      </c>
      <c r="K833" s="71"/>
      <c r="L833" s="71"/>
      <c r="M833" s="71"/>
      <c r="N833" s="71"/>
      <c r="O833" s="71"/>
      <c r="P833" s="71"/>
      <c r="Q833" s="4">
        <f t="shared" si="290"/>
        <v>7.3999999999999995</v>
      </c>
      <c r="R833" s="4">
        <v>9.8999999999999986</v>
      </c>
      <c r="S833" s="5">
        <f t="shared" si="291"/>
        <v>74.747474747474755</v>
      </c>
    </row>
    <row r="834" spans="1:19" x14ac:dyDescent="0.15">
      <c r="A834" s="69"/>
      <c r="B834" s="48"/>
      <c r="C834" s="204"/>
      <c r="D834" s="60" t="s">
        <v>35</v>
      </c>
      <c r="E834" s="4">
        <f t="shared" ref="E834:Q834" si="302">+E832-E833</f>
        <v>8.7000000000000011</v>
      </c>
      <c r="F834" s="4">
        <f t="shared" si="302"/>
        <v>25.400000000000002</v>
      </c>
      <c r="G834" s="4">
        <f t="shared" si="302"/>
        <v>23.900000000000002</v>
      </c>
      <c r="H834" s="4">
        <f t="shared" si="302"/>
        <v>45.6</v>
      </c>
      <c r="I834" s="4">
        <f t="shared" si="302"/>
        <v>40.4</v>
      </c>
      <c r="J834" s="4">
        <f t="shared" si="302"/>
        <v>27</v>
      </c>
      <c r="K834" s="71">
        <f t="shared" si="302"/>
        <v>0</v>
      </c>
      <c r="L834" s="71">
        <f t="shared" si="302"/>
        <v>0</v>
      </c>
      <c r="M834" s="71">
        <f t="shared" si="302"/>
        <v>0</v>
      </c>
      <c r="N834" s="71">
        <f t="shared" si="302"/>
        <v>0</v>
      </c>
      <c r="O834" s="71">
        <f t="shared" si="302"/>
        <v>0</v>
      </c>
      <c r="P834" s="71">
        <f t="shared" si="302"/>
        <v>0</v>
      </c>
      <c r="Q834" s="4">
        <f t="shared" si="302"/>
        <v>171</v>
      </c>
      <c r="R834" s="4">
        <v>158.70000000000002</v>
      </c>
      <c r="S834" s="5">
        <f t="shared" si="291"/>
        <v>107.75047258979204</v>
      </c>
    </row>
    <row r="835" spans="1:19" x14ac:dyDescent="0.15">
      <c r="A835" s="69"/>
      <c r="B835" s="48"/>
      <c r="C835" s="204"/>
      <c r="D835" s="60" t="s">
        <v>36</v>
      </c>
      <c r="E835" s="4">
        <f t="shared" ref="E835:Q835" si="303">+E832-E836</f>
        <v>7.7000000000000011</v>
      </c>
      <c r="F835" s="4">
        <f t="shared" si="303"/>
        <v>23.900000000000002</v>
      </c>
      <c r="G835" s="4">
        <f t="shared" si="303"/>
        <v>22.200000000000003</v>
      </c>
      <c r="H835" s="4">
        <f t="shared" si="303"/>
        <v>42.9</v>
      </c>
      <c r="I835" s="4">
        <f t="shared" si="303"/>
        <v>36.9</v>
      </c>
      <c r="J835" s="4">
        <f t="shared" si="303"/>
        <v>27</v>
      </c>
      <c r="K835" s="71">
        <f t="shared" si="303"/>
        <v>0</v>
      </c>
      <c r="L835" s="71">
        <f t="shared" si="303"/>
        <v>0</v>
      </c>
      <c r="M835" s="71">
        <f t="shared" si="303"/>
        <v>0</v>
      </c>
      <c r="N835" s="71">
        <f t="shared" si="303"/>
        <v>0</v>
      </c>
      <c r="O835" s="71">
        <f t="shared" si="303"/>
        <v>0</v>
      </c>
      <c r="P835" s="71">
        <f t="shared" si="303"/>
        <v>0</v>
      </c>
      <c r="Q835" s="4">
        <f t="shared" si="303"/>
        <v>160.6</v>
      </c>
      <c r="R835" s="4">
        <v>164.8</v>
      </c>
      <c r="S835" s="5">
        <f t="shared" si="291"/>
        <v>97.451456310679589</v>
      </c>
    </row>
    <row r="836" spans="1:19" x14ac:dyDescent="0.15">
      <c r="A836" s="69"/>
      <c r="B836" s="48"/>
      <c r="C836" s="204"/>
      <c r="D836" s="60" t="s">
        <v>37</v>
      </c>
      <c r="E836" s="4">
        <v>1.1000000000000001</v>
      </c>
      <c r="F836" s="4">
        <v>1.9</v>
      </c>
      <c r="G836" s="4">
        <v>2.4</v>
      </c>
      <c r="H836" s="4">
        <v>4.0999999999999996</v>
      </c>
      <c r="I836" s="4">
        <v>5.5</v>
      </c>
      <c r="J836" s="4">
        <v>2.8</v>
      </c>
      <c r="K836" s="71"/>
      <c r="L836" s="71"/>
      <c r="M836" s="71"/>
      <c r="N836" s="71"/>
      <c r="O836" s="71"/>
      <c r="P836" s="71"/>
      <c r="Q836" s="4">
        <f t="shared" si="290"/>
        <v>17.8</v>
      </c>
      <c r="R836" s="4">
        <v>3.8</v>
      </c>
      <c r="S836" s="5">
        <f t="shared" si="291"/>
        <v>468.42105263157902</v>
      </c>
    </row>
    <row r="837" spans="1:19" ht="14.25" thickBot="1" x14ac:dyDescent="0.2">
      <c r="A837" s="69"/>
      <c r="B837" s="76"/>
      <c r="C837" s="205"/>
      <c r="D837" s="63" t="s">
        <v>38</v>
      </c>
      <c r="E837" s="7">
        <v>1.1000000000000001</v>
      </c>
      <c r="F837" s="7">
        <v>1.9</v>
      </c>
      <c r="G837" s="7">
        <v>2.4</v>
      </c>
      <c r="H837" s="7">
        <v>4.0999999999999996</v>
      </c>
      <c r="I837" s="7">
        <v>5.5</v>
      </c>
      <c r="J837" s="7">
        <v>2.8</v>
      </c>
      <c r="K837" s="72"/>
      <c r="L837" s="72"/>
      <c r="M837" s="72"/>
      <c r="N837" s="72"/>
      <c r="O837" s="72"/>
      <c r="P837" s="72"/>
      <c r="Q837" s="7">
        <f t="shared" si="290"/>
        <v>17.8</v>
      </c>
      <c r="R837" s="7">
        <v>3.8</v>
      </c>
      <c r="S837" s="8">
        <f t="shared" si="291"/>
        <v>468.42105263157902</v>
      </c>
    </row>
    <row r="838" spans="1:19" x14ac:dyDescent="0.15">
      <c r="A838" s="69"/>
      <c r="B838" s="206" t="s">
        <v>258</v>
      </c>
      <c r="C838" s="207"/>
      <c r="D838" s="55" t="s">
        <v>33</v>
      </c>
      <c r="E838" s="2">
        <f t="shared" ref="E838:R843" si="304">+E844+E850+E859+E865+E871+E877+E883+E889+E895+E901</f>
        <v>70.099999999999994</v>
      </c>
      <c r="F838" s="2">
        <f t="shared" si="304"/>
        <v>197</v>
      </c>
      <c r="G838" s="2">
        <f t="shared" si="304"/>
        <v>291.40000000000003</v>
      </c>
      <c r="H838" s="2">
        <f t="shared" si="304"/>
        <v>383.9</v>
      </c>
      <c r="I838" s="2">
        <f t="shared" si="304"/>
        <v>320.7</v>
      </c>
      <c r="J838" s="2">
        <f t="shared" si="304"/>
        <v>246.39999999999998</v>
      </c>
      <c r="K838" s="70">
        <f t="shared" si="304"/>
        <v>0</v>
      </c>
      <c r="L838" s="70">
        <f t="shared" si="304"/>
        <v>0</v>
      </c>
      <c r="M838" s="70">
        <f t="shared" si="304"/>
        <v>0</v>
      </c>
      <c r="N838" s="70">
        <f t="shared" si="304"/>
        <v>0</v>
      </c>
      <c r="O838" s="70">
        <f t="shared" si="304"/>
        <v>0</v>
      </c>
      <c r="P838" s="70">
        <f t="shared" si="304"/>
        <v>0</v>
      </c>
      <c r="Q838" s="2">
        <f t="shared" si="304"/>
        <v>1509.5000000000002</v>
      </c>
      <c r="R838" s="2">
        <f t="shared" si="304"/>
        <v>1436.7</v>
      </c>
      <c r="S838" s="3">
        <f t="shared" si="291"/>
        <v>105.0671678151319</v>
      </c>
    </row>
    <row r="839" spans="1:19" x14ac:dyDescent="0.15">
      <c r="A839" s="69"/>
      <c r="B839" s="208"/>
      <c r="C839" s="209"/>
      <c r="D839" s="60" t="s">
        <v>34</v>
      </c>
      <c r="E839" s="4">
        <f t="shared" si="304"/>
        <v>21.799999999999997</v>
      </c>
      <c r="F839" s="4">
        <f t="shared" si="304"/>
        <v>70.100000000000009</v>
      </c>
      <c r="G839" s="4">
        <f t="shared" si="304"/>
        <v>133.29999999999998</v>
      </c>
      <c r="H839" s="4">
        <f t="shared" si="304"/>
        <v>184.1</v>
      </c>
      <c r="I839" s="4">
        <f t="shared" si="304"/>
        <v>154.4</v>
      </c>
      <c r="J839" s="4">
        <f t="shared" si="304"/>
        <v>130.79999999999998</v>
      </c>
      <c r="K839" s="71">
        <f t="shared" si="304"/>
        <v>0</v>
      </c>
      <c r="L839" s="71">
        <f t="shared" si="304"/>
        <v>0</v>
      </c>
      <c r="M839" s="71">
        <f t="shared" si="304"/>
        <v>0</v>
      </c>
      <c r="N839" s="71">
        <f t="shared" si="304"/>
        <v>0</v>
      </c>
      <c r="O839" s="71">
        <f t="shared" si="304"/>
        <v>0</v>
      </c>
      <c r="P839" s="71">
        <f t="shared" si="304"/>
        <v>0</v>
      </c>
      <c r="Q839" s="4">
        <f t="shared" si="304"/>
        <v>694.49999999999989</v>
      </c>
      <c r="R839" s="4">
        <f t="shared" si="304"/>
        <v>666.4</v>
      </c>
      <c r="S839" s="5">
        <f t="shared" si="291"/>
        <v>104.21668667466986</v>
      </c>
    </row>
    <row r="840" spans="1:19" x14ac:dyDescent="0.15">
      <c r="A840" s="69"/>
      <c r="B840" s="208"/>
      <c r="C840" s="209"/>
      <c r="D840" s="60" t="s">
        <v>35</v>
      </c>
      <c r="E840" s="4">
        <f t="shared" si="304"/>
        <v>48.300000000000004</v>
      </c>
      <c r="F840" s="4">
        <f t="shared" si="304"/>
        <v>126.90000000000002</v>
      </c>
      <c r="G840" s="4">
        <f t="shared" si="304"/>
        <v>158.10000000000002</v>
      </c>
      <c r="H840" s="4">
        <f t="shared" si="304"/>
        <v>199.79999999999998</v>
      </c>
      <c r="I840" s="4">
        <f t="shared" si="304"/>
        <v>166.3</v>
      </c>
      <c r="J840" s="4">
        <f t="shared" si="304"/>
        <v>115.60000000000002</v>
      </c>
      <c r="K840" s="71">
        <f t="shared" si="304"/>
        <v>0</v>
      </c>
      <c r="L840" s="71">
        <f t="shared" si="304"/>
        <v>0</v>
      </c>
      <c r="M840" s="71">
        <f t="shared" si="304"/>
        <v>0</v>
      </c>
      <c r="N840" s="71">
        <f t="shared" si="304"/>
        <v>0</v>
      </c>
      <c r="O840" s="71">
        <f t="shared" si="304"/>
        <v>0</v>
      </c>
      <c r="P840" s="71">
        <f t="shared" si="304"/>
        <v>0</v>
      </c>
      <c r="Q840" s="4">
        <f t="shared" si="304"/>
        <v>815</v>
      </c>
      <c r="R840" s="4">
        <f t="shared" si="304"/>
        <v>770.30000000000007</v>
      </c>
      <c r="S840" s="5">
        <f t="shared" si="291"/>
        <v>105.80293392184863</v>
      </c>
    </row>
    <row r="841" spans="1:19" x14ac:dyDescent="0.15">
      <c r="A841" s="69"/>
      <c r="B841" s="208"/>
      <c r="C841" s="209"/>
      <c r="D841" s="60" t="s">
        <v>36</v>
      </c>
      <c r="E841" s="4">
        <f t="shared" si="304"/>
        <v>43.7</v>
      </c>
      <c r="F841" s="4">
        <f t="shared" si="304"/>
        <v>143.20000000000002</v>
      </c>
      <c r="G841" s="4">
        <f t="shared" si="304"/>
        <v>203.5</v>
      </c>
      <c r="H841" s="4">
        <f t="shared" si="304"/>
        <v>287.8</v>
      </c>
      <c r="I841" s="4">
        <f t="shared" si="304"/>
        <v>230.3</v>
      </c>
      <c r="J841" s="4">
        <f t="shared" si="304"/>
        <v>172.40000000000003</v>
      </c>
      <c r="K841" s="71">
        <f t="shared" si="304"/>
        <v>0</v>
      </c>
      <c r="L841" s="71">
        <f t="shared" si="304"/>
        <v>0</v>
      </c>
      <c r="M841" s="71">
        <f t="shared" si="304"/>
        <v>0</v>
      </c>
      <c r="N841" s="71">
        <f t="shared" si="304"/>
        <v>0</v>
      </c>
      <c r="O841" s="71">
        <f t="shared" si="304"/>
        <v>0</v>
      </c>
      <c r="P841" s="71">
        <f t="shared" si="304"/>
        <v>0</v>
      </c>
      <c r="Q841" s="4">
        <f t="shared" si="304"/>
        <v>1080.9000000000001</v>
      </c>
      <c r="R841" s="4">
        <f t="shared" si="304"/>
        <v>1017.3999999999999</v>
      </c>
      <c r="S841" s="5">
        <f t="shared" si="291"/>
        <v>106.24139964615689</v>
      </c>
    </row>
    <row r="842" spans="1:19" x14ac:dyDescent="0.15">
      <c r="A842" s="69"/>
      <c r="B842" s="208"/>
      <c r="C842" s="209"/>
      <c r="D842" s="60" t="s">
        <v>37</v>
      </c>
      <c r="E842" s="4">
        <f t="shared" si="304"/>
        <v>26.399999999999995</v>
      </c>
      <c r="F842" s="4">
        <f t="shared" si="304"/>
        <v>53.800000000000011</v>
      </c>
      <c r="G842" s="4">
        <f t="shared" si="304"/>
        <v>87.90000000000002</v>
      </c>
      <c r="H842" s="4">
        <f t="shared" si="304"/>
        <v>96.1</v>
      </c>
      <c r="I842" s="4">
        <f t="shared" si="304"/>
        <v>90.399999999999991</v>
      </c>
      <c r="J842" s="4">
        <f t="shared" si="304"/>
        <v>74</v>
      </c>
      <c r="K842" s="71">
        <f t="shared" si="304"/>
        <v>0</v>
      </c>
      <c r="L842" s="71">
        <f t="shared" si="304"/>
        <v>0</v>
      </c>
      <c r="M842" s="71">
        <f t="shared" si="304"/>
        <v>0</v>
      </c>
      <c r="N842" s="71">
        <f t="shared" si="304"/>
        <v>0</v>
      </c>
      <c r="O842" s="71">
        <f t="shared" si="304"/>
        <v>0</v>
      </c>
      <c r="P842" s="71">
        <f t="shared" si="304"/>
        <v>0</v>
      </c>
      <c r="Q842" s="4">
        <f t="shared" si="304"/>
        <v>428.59999999999991</v>
      </c>
      <c r="R842" s="4">
        <f t="shared" si="304"/>
        <v>419.30000000000007</v>
      </c>
      <c r="S842" s="5">
        <f t="shared" si="291"/>
        <v>102.21798235153825</v>
      </c>
    </row>
    <row r="843" spans="1:19" ht="14.25" thickBot="1" x14ac:dyDescent="0.2">
      <c r="A843" s="69"/>
      <c r="B843" s="208"/>
      <c r="C843" s="210"/>
      <c r="D843" s="63" t="s">
        <v>38</v>
      </c>
      <c r="E843" s="7">
        <f t="shared" si="304"/>
        <v>32.1</v>
      </c>
      <c r="F843" s="7">
        <f t="shared" si="304"/>
        <v>61.099999999999994</v>
      </c>
      <c r="G843" s="7">
        <f t="shared" si="304"/>
        <v>103.5</v>
      </c>
      <c r="H843" s="7">
        <f t="shared" si="304"/>
        <v>113.5</v>
      </c>
      <c r="I843" s="7">
        <f t="shared" si="304"/>
        <v>106.2</v>
      </c>
      <c r="J843" s="7">
        <f t="shared" si="304"/>
        <v>86.2</v>
      </c>
      <c r="K843" s="72">
        <f t="shared" si="304"/>
        <v>0</v>
      </c>
      <c r="L843" s="72">
        <f t="shared" si="304"/>
        <v>0</v>
      </c>
      <c r="M843" s="72">
        <f t="shared" si="304"/>
        <v>0</v>
      </c>
      <c r="N843" s="72">
        <f t="shared" si="304"/>
        <v>0</v>
      </c>
      <c r="O843" s="72">
        <f t="shared" si="304"/>
        <v>0</v>
      </c>
      <c r="P843" s="72">
        <f t="shared" si="304"/>
        <v>0</v>
      </c>
      <c r="Q843" s="7">
        <f t="shared" si="304"/>
        <v>502.6</v>
      </c>
      <c r="R843" s="7">
        <f t="shared" si="304"/>
        <v>491.60000000000008</v>
      </c>
      <c r="S843" s="8">
        <f t="shared" si="291"/>
        <v>102.23759153783563</v>
      </c>
    </row>
    <row r="844" spans="1:19" ht="13.5" customHeight="1" x14ac:dyDescent="0.15">
      <c r="A844" s="69"/>
      <c r="B844" s="69"/>
      <c r="C844" s="203" t="s">
        <v>143</v>
      </c>
      <c r="D844" s="55" t="s">
        <v>33</v>
      </c>
      <c r="E844" s="2">
        <v>20.6</v>
      </c>
      <c r="F844" s="2">
        <v>59.6</v>
      </c>
      <c r="G844" s="2">
        <v>69.900000000000006</v>
      </c>
      <c r="H844" s="2">
        <v>83.6</v>
      </c>
      <c r="I844" s="2">
        <v>84.2</v>
      </c>
      <c r="J844" s="2">
        <v>81.8</v>
      </c>
      <c r="K844" s="70"/>
      <c r="L844" s="70"/>
      <c r="M844" s="70"/>
      <c r="N844" s="70"/>
      <c r="O844" s="70"/>
      <c r="P844" s="70"/>
      <c r="Q844" s="2">
        <f t="shared" ref="Q844:Q855" si="305">SUM(E844:P844)</f>
        <v>399.70000000000005</v>
      </c>
      <c r="R844" s="2">
        <v>383.9</v>
      </c>
      <c r="S844" s="3">
        <f t="shared" si="291"/>
        <v>104.11565511852045</v>
      </c>
    </row>
    <row r="845" spans="1:19" x14ac:dyDescent="0.15">
      <c r="A845" s="69"/>
      <c r="B845" s="48"/>
      <c r="C845" s="204"/>
      <c r="D845" s="60" t="s">
        <v>34</v>
      </c>
      <c r="E845" s="4">
        <v>11.1</v>
      </c>
      <c r="F845" s="4">
        <v>32.4</v>
      </c>
      <c r="G845" s="4">
        <v>50.7</v>
      </c>
      <c r="H845" s="4">
        <v>71.5</v>
      </c>
      <c r="I845" s="4">
        <v>74.7</v>
      </c>
      <c r="J845" s="4">
        <v>67.599999999999994</v>
      </c>
      <c r="K845" s="71"/>
      <c r="L845" s="71"/>
      <c r="M845" s="71"/>
      <c r="N845" s="71"/>
      <c r="O845" s="71"/>
      <c r="P845" s="71"/>
      <c r="Q845" s="4">
        <f t="shared" si="305"/>
        <v>308</v>
      </c>
      <c r="R845" s="4">
        <v>297.89999999999998</v>
      </c>
      <c r="S845" s="5">
        <f t="shared" si="291"/>
        <v>103.39039946290703</v>
      </c>
    </row>
    <row r="846" spans="1:19" x14ac:dyDescent="0.15">
      <c r="A846" s="69"/>
      <c r="B846" s="48"/>
      <c r="C846" s="204"/>
      <c r="D846" s="60" t="s">
        <v>35</v>
      </c>
      <c r="E846" s="4">
        <f t="shared" ref="E846:Q846" si="306">+E844-E845</f>
        <v>9.5000000000000018</v>
      </c>
      <c r="F846" s="4">
        <f t="shared" si="306"/>
        <v>27.200000000000003</v>
      </c>
      <c r="G846" s="4">
        <f t="shared" si="306"/>
        <v>19.200000000000003</v>
      </c>
      <c r="H846" s="4">
        <f t="shared" si="306"/>
        <v>12.099999999999994</v>
      </c>
      <c r="I846" s="4">
        <f t="shared" si="306"/>
        <v>9.5</v>
      </c>
      <c r="J846" s="4">
        <f t="shared" si="306"/>
        <v>14.200000000000003</v>
      </c>
      <c r="K846" s="71">
        <f t="shared" si="306"/>
        <v>0</v>
      </c>
      <c r="L846" s="71">
        <f t="shared" si="306"/>
        <v>0</v>
      </c>
      <c r="M846" s="71">
        <f t="shared" si="306"/>
        <v>0</v>
      </c>
      <c r="N846" s="71">
        <f t="shared" si="306"/>
        <v>0</v>
      </c>
      <c r="O846" s="71">
        <f t="shared" si="306"/>
        <v>0</v>
      </c>
      <c r="P846" s="71">
        <f t="shared" si="306"/>
        <v>0</v>
      </c>
      <c r="Q846" s="4">
        <f t="shared" si="306"/>
        <v>91.700000000000045</v>
      </c>
      <c r="R846" s="4">
        <v>86.000000000000014</v>
      </c>
      <c r="S846" s="5">
        <f t="shared" si="291"/>
        <v>106.62790697674423</v>
      </c>
    </row>
    <row r="847" spans="1:19" x14ac:dyDescent="0.15">
      <c r="A847" s="69"/>
      <c r="B847" s="48"/>
      <c r="C847" s="204"/>
      <c r="D847" s="60" t="s">
        <v>36</v>
      </c>
      <c r="E847" s="4">
        <f t="shared" ref="E847:Q847" si="307">+E844-E848</f>
        <v>4.6000000000000014</v>
      </c>
      <c r="F847" s="4">
        <f t="shared" si="307"/>
        <v>29.700000000000003</v>
      </c>
      <c r="G847" s="4">
        <f t="shared" si="307"/>
        <v>31.700000000000003</v>
      </c>
      <c r="H847" s="4">
        <f t="shared" si="307"/>
        <v>41.399999999999991</v>
      </c>
      <c r="I847" s="4">
        <f t="shared" si="307"/>
        <v>41.5</v>
      </c>
      <c r="J847" s="4">
        <f t="shared" si="307"/>
        <v>43.8</v>
      </c>
      <c r="K847" s="71">
        <f t="shared" si="307"/>
        <v>0</v>
      </c>
      <c r="L847" s="71">
        <f t="shared" si="307"/>
        <v>0</v>
      </c>
      <c r="M847" s="71">
        <f t="shared" si="307"/>
        <v>0</v>
      </c>
      <c r="N847" s="71">
        <f t="shared" si="307"/>
        <v>0</v>
      </c>
      <c r="O847" s="71">
        <f t="shared" si="307"/>
        <v>0</v>
      </c>
      <c r="P847" s="71">
        <f t="shared" si="307"/>
        <v>0</v>
      </c>
      <c r="Q847" s="4">
        <f t="shared" si="307"/>
        <v>192.70000000000005</v>
      </c>
      <c r="R847" s="4">
        <v>183.5</v>
      </c>
      <c r="S847" s="5">
        <f t="shared" si="291"/>
        <v>105.01362397820166</v>
      </c>
    </row>
    <row r="848" spans="1:19" x14ac:dyDescent="0.15">
      <c r="A848" s="69"/>
      <c r="B848" s="48"/>
      <c r="C848" s="204"/>
      <c r="D848" s="60" t="s">
        <v>37</v>
      </c>
      <c r="E848" s="4">
        <v>16</v>
      </c>
      <c r="F848" s="4">
        <v>29.9</v>
      </c>
      <c r="G848" s="4">
        <v>38.200000000000003</v>
      </c>
      <c r="H848" s="4">
        <v>42.2</v>
      </c>
      <c r="I848" s="4">
        <v>42.7</v>
      </c>
      <c r="J848" s="4">
        <v>38</v>
      </c>
      <c r="K848" s="71"/>
      <c r="L848" s="71"/>
      <c r="M848" s="71"/>
      <c r="N848" s="71"/>
      <c r="O848" s="71"/>
      <c r="P848" s="71"/>
      <c r="Q848" s="4">
        <f t="shared" si="305"/>
        <v>207</v>
      </c>
      <c r="R848" s="4">
        <v>200.4</v>
      </c>
      <c r="S848" s="5">
        <f t="shared" si="291"/>
        <v>103.29341317365268</v>
      </c>
    </row>
    <row r="849" spans="1:19" ht="14.25" thickBot="1" x14ac:dyDescent="0.2">
      <c r="A849" s="69"/>
      <c r="B849" s="48"/>
      <c r="C849" s="205"/>
      <c r="D849" s="63" t="s">
        <v>38</v>
      </c>
      <c r="E849" s="7">
        <v>20</v>
      </c>
      <c r="F849" s="7">
        <v>34.799999999999997</v>
      </c>
      <c r="G849" s="7">
        <v>47.3</v>
      </c>
      <c r="H849" s="7">
        <v>52.5</v>
      </c>
      <c r="I849" s="7">
        <v>52.2</v>
      </c>
      <c r="J849" s="7">
        <v>46.2</v>
      </c>
      <c r="K849" s="72"/>
      <c r="L849" s="72"/>
      <c r="M849" s="72"/>
      <c r="N849" s="72"/>
      <c r="O849" s="72"/>
      <c r="P849" s="72"/>
      <c r="Q849" s="7">
        <f t="shared" si="305"/>
        <v>253</v>
      </c>
      <c r="R849" s="7">
        <v>244.7</v>
      </c>
      <c r="S849" s="8">
        <f t="shared" si="291"/>
        <v>103.39190845933797</v>
      </c>
    </row>
    <row r="850" spans="1:19" ht="13.5" customHeight="1" x14ac:dyDescent="0.15">
      <c r="A850" s="69"/>
      <c r="B850" s="48"/>
      <c r="C850" s="203" t="s">
        <v>142</v>
      </c>
      <c r="D850" s="55" t="s">
        <v>33</v>
      </c>
      <c r="E850" s="2">
        <v>2.8</v>
      </c>
      <c r="F850" s="2">
        <v>7.7</v>
      </c>
      <c r="G850" s="2">
        <v>14</v>
      </c>
      <c r="H850" s="2">
        <v>29.1</v>
      </c>
      <c r="I850" s="2">
        <v>27.8</v>
      </c>
      <c r="J850" s="2">
        <v>10.5</v>
      </c>
      <c r="K850" s="70"/>
      <c r="L850" s="70"/>
      <c r="M850" s="70"/>
      <c r="N850" s="70"/>
      <c r="O850" s="70"/>
      <c r="P850" s="70"/>
      <c r="Q850" s="2">
        <f t="shared" si="305"/>
        <v>91.9</v>
      </c>
      <c r="R850" s="2">
        <v>86.2</v>
      </c>
      <c r="S850" s="3">
        <f t="shared" si="291"/>
        <v>106.61252900232019</v>
      </c>
    </row>
    <row r="851" spans="1:19" x14ac:dyDescent="0.15">
      <c r="A851" s="69"/>
      <c r="B851" s="48"/>
      <c r="C851" s="204"/>
      <c r="D851" s="60" t="s">
        <v>34</v>
      </c>
      <c r="E851" s="4">
        <v>0.8</v>
      </c>
      <c r="F851" s="4">
        <v>2.2000000000000002</v>
      </c>
      <c r="G851" s="4">
        <v>7</v>
      </c>
      <c r="H851" s="4">
        <v>16.600000000000001</v>
      </c>
      <c r="I851" s="4">
        <v>14.2</v>
      </c>
      <c r="J851" s="4">
        <v>4.7</v>
      </c>
      <c r="K851" s="71"/>
      <c r="L851" s="71"/>
      <c r="M851" s="71"/>
      <c r="N851" s="71"/>
      <c r="O851" s="71"/>
      <c r="P851" s="71"/>
      <c r="Q851" s="4">
        <f t="shared" si="305"/>
        <v>45.5</v>
      </c>
      <c r="R851" s="4">
        <v>45</v>
      </c>
      <c r="S851" s="5">
        <f t="shared" si="291"/>
        <v>101.11111111111111</v>
      </c>
    </row>
    <row r="852" spans="1:19" x14ac:dyDescent="0.15">
      <c r="A852" s="69"/>
      <c r="B852" s="48"/>
      <c r="C852" s="204"/>
      <c r="D852" s="60" t="s">
        <v>35</v>
      </c>
      <c r="E852" s="4">
        <f t="shared" ref="E852:Q852" si="308">+E850-E851</f>
        <v>1.9999999999999998</v>
      </c>
      <c r="F852" s="4">
        <f t="shared" si="308"/>
        <v>5.5</v>
      </c>
      <c r="G852" s="4">
        <f t="shared" si="308"/>
        <v>7</v>
      </c>
      <c r="H852" s="4">
        <f t="shared" si="308"/>
        <v>12.5</v>
      </c>
      <c r="I852" s="4">
        <f t="shared" si="308"/>
        <v>13.600000000000001</v>
      </c>
      <c r="J852" s="4">
        <f t="shared" si="308"/>
        <v>5.8</v>
      </c>
      <c r="K852" s="71">
        <f t="shared" si="308"/>
        <v>0</v>
      </c>
      <c r="L852" s="71">
        <f t="shared" si="308"/>
        <v>0</v>
      </c>
      <c r="M852" s="71">
        <f t="shared" si="308"/>
        <v>0</v>
      </c>
      <c r="N852" s="71">
        <f t="shared" si="308"/>
        <v>0</v>
      </c>
      <c r="O852" s="71">
        <f t="shared" si="308"/>
        <v>0</v>
      </c>
      <c r="P852" s="71">
        <f t="shared" si="308"/>
        <v>0</v>
      </c>
      <c r="Q852" s="4">
        <f t="shared" si="308"/>
        <v>46.400000000000006</v>
      </c>
      <c r="R852" s="4">
        <v>41.2</v>
      </c>
      <c r="S852" s="5">
        <f t="shared" si="291"/>
        <v>112.62135922330098</v>
      </c>
    </row>
    <row r="853" spans="1:19" x14ac:dyDescent="0.15">
      <c r="A853" s="69"/>
      <c r="B853" s="48"/>
      <c r="C853" s="204"/>
      <c r="D853" s="60" t="s">
        <v>36</v>
      </c>
      <c r="E853" s="4">
        <f t="shared" ref="E853:Q853" si="309">+E850-E854</f>
        <v>1.0999999999999999</v>
      </c>
      <c r="F853" s="4">
        <f t="shared" si="309"/>
        <v>5.4</v>
      </c>
      <c r="G853" s="4">
        <f t="shared" si="309"/>
        <v>11</v>
      </c>
      <c r="H853" s="4">
        <f t="shared" si="309"/>
        <v>26.200000000000003</v>
      </c>
      <c r="I853" s="4">
        <f t="shared" si="309"/>
        <v>24.900000000000002</v>
      </c>
      <c r="J853" s="4">
        <f t="shared" si="309"/>
        <v>7.7</v>
      </c>
      <c r="K853" s="71">
        <f t="shared" si="309"/>
        <v>0</v>
      </c>
      <c r="L853" s="71">
        <f t="shared" si="309"/>
        <v>0</v>
      </c>
      <c r="M853" s="71">
        <f t="shared" si="309"/>
        <v>0</v>
      </c>
      <c r="N853" s="71">
        <f t="shared" si="309"/>
        <v>0</v>
      </c>
      <c r="O853" s="71">
        <f t="shared" si="309"/>
        <v>0</v>
      </c>
      <c r="P853" s="71">
        <f t="shared" si="309"/>
        <v>0</v>
      </c>
      <c r="Q853" s="4">
        <f t="shared" si="309"/>
        <v>76.300000000000011</v>
      </c>
      <c r="R853" s="4">
        <v>71.399999999999991</v>
      </c>
      <c r="S853" s="5">
        <f t="shared" si="291"/>
        <v>106.86274509803924</v>
      </c>
    </row>
    <row r="854" spans="1:19" x14ac:dyDescent="0.15">
      <c r="A854" s="69"/>
      <c r="B854" s="48"/>
      <c r="C854" s="204"/>
      <c r="D854" s="60" t="s">
        <v>37</v>
      </c>
      <c r="E854" s="4">
        <v>1.7</v>
      </c>
      <c r="F854" s="4">
        <v>2.2999999999999998</v>
      </c>
      <c r="G854" s="4">
        <v>3</v>
      </c>
      <c r="H854" s="4">
        <v>2.9</v>
      </c>
      <c r="I854" s="4">
        <v>2.9</v>
      </c>
      <c r="J854" s="4">
        <v>2.8</v>
      </c>
      <c r="K854" s="71"/>
      <c r="L854" s="71"/>
      <c r="M854" s="71"/>
      <c r="N854" s="71"/>
      <c r="O854" s="71"/>
      <c r="P854" s="71"/>
      <c r="Q854" s="4">
        <f t="shared" si="305"/>
        <v>15.600000000000001</v>
      </c>
      <c r="R854" s="4">
        <v>14.8</v>
      </c>
      <c r="S854" s="5">
        <f t="shared" si="291"/>
        <v>105.40540540540542</v>
      </c>
    </row>
    <row r="855" spans="1:19" ht="14.25" thickBot="1" x14ac:dyDescent="0.2">
      <c r="A855" s="69"/>
      <c r="B855" s="74"/>
      <c r="C855" s="205"/>
      <c r="D855" s="63" t="s">
        <v>38</v>
      </c>
      <c r="E855" s="7">
        <v>1.7</v>
      </c>
      <c r="F855" s="7">
        <v>2.2999999999999998</v>
      </c>
      <c r="G855" s="7">
        <v>3</v>
      </c>
      <c r="H855" s="7">
        <v>2.9</v>
      </c>
      <c r="I855" s="7">
        <v>2.9</v>
      </c>
      <c r="J855" s="7">
        <v>2.8</v>
      </c>
      <c r="K855" s="72"/>
      <c r="L855" s="72"/>
      <c r="M855" s="72"/>
      <c r="N855" s="72"/>
      <c r="O855" s="72"/>
      <c r="P855" s="72"/>
      <c r="Q855" s="7">
        <f t="shared" si="305"/>
        <v>15.600000000000001</v>
      </c>
      <c r="R855" s="7">
        <v>14.8</v>
      </c>
      <c r="S855" s="8">
        <f t="shared" si="291"/>
        <v>105.40540540540542</v>
      </c>
    </row>
    <row r="856" spans="1:19" ht="18.75" customHeight="1" x14ac:dyDescent="0.2">
      <c r="A856" s="44" t="str">
        <f>$A$1</f>
        <v>１　平成29年度上期　市町村別・月別観光入込客数</v>
      </c>
      <c r="K856" s="75"/>
      <c r="L856" s="75"/>
      <c r="M856" s="75"/>
      <c r="N856" s="75"/>
      <c r="O856" s="75"/>
      <c r="P856" s="75"/>
      <c r="Q856" s="187"/>
    </row>
    <row r="857" spans="1:19" ht="13.5" customHeight="1" thickBot="1" x14ac:dyDescent="0.2">
      <c r="K857" s="75"/>
      <c r="L857" s="75"/>
      <c r="M857" s="75"/>
      <c r="N857" s="75"/>
      <c r="O857" s="75"/>
      <c r="P857" s="75"/>
      <c r="Q857" s="187"/>
      <c r="S857" s="49" t="s">
        <v>232</v>
      </c>
    </row>
    <row r="858" spans="1:19" ht="13.5" customHeight="1" thickBot="1" x14ac:dyDescent="0.2">
      <c r="A858" s="50" t="s">
        <v>20</v>
      </c>
      <c r="B858" s="50" t="s">
        <v>266</v>
      </c>
      <c r="C858" s="50" t="s">
        <v>21</v>
      </c>
      <c r="D858" s="51" t="s">
        <v>22</v>
      </c>
      <c r="E858" s="52" t="s">
        <v>23</v>
      </c>
      <c r="F858" s="52" t="s">
        <v>24</v>
      </c>
      <c r="G858" s="52" t="s">
        <v>25</v>
      </c>
      <c r="H858" s="52" t="s">
        <v>26</v>
      </c>
      <c r="I858" s="52" t="s">
        <v>27</v>
      </c>
      <c r="J858" s="52" t="s">
        <v>28</v>
      </c>
      <c r="K858" s="73" t="s">
        <v>29</v>
      </c>
      <c r="L858" s="73" t="s">
        <v>30</v>
      </c>
      <c r="M858" s="73" t="s">
        <v>31</v>
      </c>
      <c r="N858" s="73" t="s">
        <v>11</v>
      </c>
      <c r="O858" s="73" t="s">
        <v>12</v>
      </c>
      <c r="P858" s="73" t="s">
        <v>13</v>
      </c>
      <c r="Q858" s="188" t="s">
        <v>302</v>
      </c>
      <c r="R858" s="53" t="str">
        <f>$R$3</f>
        <v>28年度上期</v>
      </c>
      <c r="S858" s="54" t="s">
        <v>32</v>
      </c>
    </row>
    <row r="859" spans="1:19" ht="13.5" customHeight="1" x14ac:dyDescent="0.15">
      <c r="A859" s="69"/>
      <c r="B859" s="48"/>
      <c r="C859" s="203" t="s">
        <v>144</v>
      </c>
      <c r="D859" s="55" t="s">
        <v>33</v>
      </c>
      <c r="E859" s="2">
        <v>0.9</v>
      </c>
      <c r="F859" s="2">
        <v>18.5</v>
      </c>
      <c r="G859" s="2">
        <v>22.4</v>
      </c>
      <c r="H859" s="2">
        <v>35.299999999999997</v>
      </c>
      <c r="I859" s="2">
        <v>22.9</v>
      </c>
      <c r="J859" s="2">
        <v>20.7</v>
      </c>
      <c r="K859" s="70"/>
      <c r="L859" s="70"/>
      <c r="M859" s="70"/>
      <c r="N859" s="70"/>
      <c r="O859" s="70"/>
      <c r="P859" s="70"/>
      <c r="Q859" s="2">
        <f t="shared" ref="Q859:Q906" si="310">SUM(E859:P859)</f>
        <v>120.7</v>
      </c>
      <c r="R859" s="2">
        <v>122.19999999999999</v>
      </c>
      <c r="S859" s="3">
        <f t="shared" ref="S859:S912" si="311">IF(Q859=0,"－",Q859/R859*100)</f>
        <v>98.772504091653033</v>
      </c>
    </row>
    <row r="860" spans="1:19" x14ac:dyDescent="0.15">
      <c r="A860" s="69"/>
      <c r="B860" s="48"/>
      <c r="C860" s="204"/>
      <c r="D860" s="60" t="s">
        <v>34</v>
      </c>
      <c r="E860" s="4">
        <v>0.3</v>
      </c>
      <c r="F860" s="4">
        <v>2</v>
      </c>
      <c r="G860" s="4">
        <v>3.8</v>
      </c>
      <c r="H860" s="4">
        <v>3.6</v>
      </c>
      <c r="I860" s="4">
        <v>3</v>
      </c>
      <c r="J860" s="4">
        <v>2.6</v>
      </c>
      <c r="K860" s="71"/>
      <c r="L860" s="71"/>
      <c r="M860" s="71"/>
      <c r="N860" s="71"/>
      <c r="O860" s="71"/>
      <c r="P860" s="71"/>
      <c r="Q860" s="4">
        <f t="shared" si="310"/>
        <v>15.299999999999999</v>
      </c>
      <c r="R860" s="4">
        <v>12.599999999999998</v>
      </c>
      <c r="S860" s="5">
        <f t="shared" si="311"/>
        <v>121.42857142857144</v>
      </c>
    </row>
    <row r="861" spans="1:19" x14ac:dyDescent="0.15">
      <c r="A861" s="69" t="s">
        <v>274</v>
      </c>
      <c r="B861" s="48" t="s">
        <v>277</v>
      </c>
      <c r="C861" s="204"/>
      <c r="D861" s="60" t="s">
        <v>35</v>
      </c>
      <c r="E861" s="4">
        <f t="shared" ref="E861:Q861" si="312">+E859-E860</f>
        <v>0.60000000000000009</v>
      </c>
      <c r="F861" s="4">
        <f t="shared" si="312"/>
        <v>16.5</v>
      </c>
      <c r="G861" s="4">
        <f t="shared" si="312"/>
        <v>18.599999999999998</v>
      </c>
      <c r="H861" s="4">
        <f t="shared" si="312"/>
        <v>31.699999999999996</v>
      </c>
      <c r="I861" s="4">
        <f t="shared" si="312"/>
        <v>19.899999999999999</v>
      </c>
      <c r="J861" s="4">
        <f t="shared" si="312"/>
        <v>18.099999999999998</v>
      </c>
      <c r="K861" s="71">
        <f t="shared" si="312"/>
        <v>0</v>
      </c>
      <c r="L861" s="71">
        <f t="shared" si="312"/>
        <v>0</v>
      </c>
      <c r="M861" s="71">
        <f t="shared" si="312"/>
        <v>0</v>
      </c>
      <c r="N861" s="71">
        <f t="shared" si="312"/>
        <v>0</v>
      </c>
      <c r="O861" s="71">
        <f t="shared" si="312"/>
        <v>0</v>
      </c>
      <c r="P861" s="71">
        <f t="shared" si="312"/>
        <v>0</v>
      </c>
      <c r="Q861" s="4">
        <f t="shared" si="312"/>
        <v>105.4</v>
      </c>
      <c r="R861" s="4">
        <v>109.6</v>
      </c>
      <c r="S861" s="5">
        <f t="shared" si="311"/>
        <v>96.167883211678841</v>
      </c>
    </row>
    <row r="862" spans="1:19" x14ac:dyDescent="0.15">
      <c r="A862" s="69"/>
      <c r="B862" s="48"/>
      <c r="C862" s="204"/>
      <c r="D862" s="60" t="s">
        <v>36</v>
      </c>
      <c r="E862" s="4">
        <f>+E859-E863</f>
        <v>0.4</v>
      </c>
      <c r="F862" s="4">
        <f t="shared" ref="F862:Q862" si="313">+F859-F863</f>
        <v>17.3</v>
      </c>
      <c r="G862" s="4">
        <f t="shared" si="313"/>
        <v>20.299999999999997</v>
      </c>
      <c r="H862" s="4">
        <f t="shared" si="313"/>
        <v>33.4</v>
      </c>
      <c r="I862" s="4">
        <f t="shared" si="313"/>
        <v>21.299999999999997</v>
      </c>
      <c r="J862" s="4">
        <f t="shared" si="313"/>
        <v>18.899999999999999</v>
      </c>
      <c r="K862" s="71">
        <f t="shared" si="313"/>
        <v>0</v>
      </c>
      <c r="L862" s="71">
        <f t="shared" si="313"/>
        <v>0</v>
      </c>
      <c r="M862" s="71">
        <f t="shared" si="313"/>
        <v>0</v>
      </c>
      <c r="N862" s="71">
        <f t="shared" si="313"/>
        <v>0</v>
      </c>
      <c r="O862" s="71">
        <f t="shared" si="313"/>
        <v>0</v>
      </c>
      <c r="P862" s="71">
        <f t="shared" si="313"/>
        <v>0</v>
      </c>
      <c r="Q862" s="4">
        <f t="shared" si="313"/>
        <v>111.60000000000001</v>
      </c>
      <c r="R862" s="4">
        <v>111.60000000000001</v>
      </c>
      <c r="S862" s="5">
        <f t="shared" si="311"/>
        <v>100</v>
      </c>
    </row>
    <row r="863" spans="1:19" x14ac:dyDescent="0.15">
      <c r="A863" s="69"/>
      <c r="B863" s="48"/>
      <c r="C863" s="204"/>
      <c r="D863" s="60" t="s">
        <v>37</v>
      </c>
      <c r="E863" s="4">
        <v>0.5</v>
      </c>
      <c r="F863" s="4">
        <v>1.2</v>
      </c>
      <c r="G863" s="4">
        <v>2.1</v>
      </c>
      <c r="H863" s="4">
        <v>1.9</v>
      </c>
      <c r="I863" s="4">
        <v>1.6</v>
      </c>
      <c r="J863" s="4">
        <v>1.8</v>
      </c>
      <c r="K863" s="71"/>
      <c r="L863" s="71"/>
      <c r="M863" s="71"/>
      <c r="N863" s="71"/>
      <c r="O863" s="71"/>
      <c r="P863" s="71"/>
      <c r="Q863" s="4">
        <f t="shared" si="310"/>
        <v>9.1</v>
      </c>
      <c r="R863" s="4">
        <v>10.599999999999998</v>
      </c>
      <c r="S863" s="5">
        <f t="shared" si="311"/>
        <v>85.849056603773604</v>
      </c>
    </row>
    <row r="864" spans="1:19" ht="14.25" thickBot="1" x14ac:dyDescent="0.2">
      <c r="A864" s="69"/>
      <c r="B864" s="48"/>
      <c r="C864" s="205"/>
      <c r="D864" s="63" t="s">
        <v>38</v>
      </c>
      <c r="E864" s="7">
        <v>0.5</v>
      </c>
      <c r="F864" s="7">
        <v>1.2</v>
      </c>
      <c r="G864" s="7">
        <v>2.1</v>
      </c>
      <c r="H864" s="7">
        <v>1.9</v>
      </c>
      <c r="I864" s="7">
        <v>1.6</v>
      </c>
      <c r="J864" s="7">
        <v>1.8</v>
      </c>
      <c r="K864" s="72"/>
      <c r="L864" s="72"/>
      <c r="M864" s="72"/>
      <c r="N864" s="72"/>
      <c r="O864" s="72"/>
      <c r="P864" s="72"/>
      <c r="Q864" s="7">
        <f t="shared" si="310"/>
        <v>9.1</v>
      </c>
      <c r="R864" s="7">
        <v>10.599999999999998</v>
      </c>
      <c r="S864" s="8">
        <f t="shared" si="311"/>
        <v>85.849056603773604</v>
      </c>
    </row>
    <row r="865" spans="1:19" x14ac:dyDescent="0.15">
      <c r="A865" s="69"/>
      <c r="B865" s="48"/>
      <c r="C865" s="203" t="s">
        <v>145</v>
      </c>
      <c r="D865" s="55" t="s">
        <v>33</v>
      </c>
      <c r="E865" s="2">
        <v>6.4</v>
      </c>
      <c r="F865" s="2">
        <v>8.9</v>
      </c>
      <c r="G865" s="2">
        <v>14.3</v>
      </c>
      <c r="H865" s="2">
        <v>36.200000000000003</v>
      </c>
      <c r="I865" s="2">
        <v>24.7</v>
      </c>
      <c r="J865" s="2">
        <v>12.1</v>
      </c>
      <c r="K865" s="70"/>
      <c r="L865" s="70"/>
      <c r="M865" s="70"/>
      <c r="N865" s="70"/>
      <c r="O865" s="70"/>
      <c r="P865" s="70"/>
      <c r="Q865" s="2">
        <f t="shared" si="310"/>
        <v>102.60000000000001</v>
      </c>
      <c r="R865" s="2">
        <v>98.4</v>
      </c>
      <c r="S865" s="3">
        <f t="shared" si="311"/>
        <v>104.26829268292683</v>
      </c>
    </row>
    <row r="866" spans="1:19" x14ac:dyDescent="0.15">
      <c r="A866" s="69"/>
      <c r="B866" s="48"/>
      <c r="C866" s="204"/>
      <c r="D866" s="60" t="s">
        <v>34</v>
      </c>
      <c r="E866" s="4">
        <v>3.7</v>
      </c>
      <c r="F866" s="4">
        <v>5.2</v>
      </c>
      <c r="G866" s="4">
        <v>8.3000000000000007</v>
      </c>
      <c r="H866" s="4">
        <v>21.1</v>
      </c>
      <c r="I866" s="4">
        <v>14.4</v>
      </c>
      <c r="J866" s="4">
        <v>7.1</v>
      </c>
      <c r="K866" s="71"/>
      <c r="L866" s="71"/>
      <c r="M866" s="71"/>
      <c r="N866" s="71"/>
      <c r="O866" s="71"/>
      <c r="P866" s="71"/>
      <c r="Q866" s="4">
        <f t="shared" si="310"/>
        <v>59.800000000000004</v>
      </c>
      <c r="R866" s="4">
        <v>57.3</v>
      </c>
      <c r="S866" s="5">
        <f t="shared" si="311"/>
        <v>104.36300174520071</v>
      </c>
    </row>
    <row r="867" spans="1:19" x14ac:dyDescent="0.15">
      <c r="A867" s="69"/>
      <c r="B867" s="48"/>
      <c r="C867" s="204"/>
      <c r="D867" s="60" t="s">
        <v>35</v>
      </c>
      <c r="E867" s="4">
        <f>+E865-E866</f>
        <v>2.7</v>
      </c>
      <c r="F867" s="4">
        <f t="shared" ref="F867:Q867" si="314">+F865-F866</f>
        <v>3.7</v>
      </c>
      <c r="G867" s="4">
        <f t="shared" si="314"/>
        <v>6</v>
      </c>
      <c r="H867" s="4">
        <f t="shared" si="314"/>
        <v>15.100000000000001</v>
      </c>
      <c r="I867" s="4">
        <f t="shared" si="314"/>
        <v>10.299999999999999</v>
      </c>
      <c r="J867" s="4">
        <f t="shared" si="314"/>
        <v>5</v>
      </c>
      <c r="K867" s="71">
        <f t="shared" si="314"/>
        <v>0</v>
      </c>
      <c r="L867" s="71">
        <f t="shared" si="314"/>
        <v>0</v>
      </c>
      <c r="M867" s="71">
        <f t="shared" si="314"/>
        <v>0</v>
      </c>
      <c r="N867" s="71">
        <f t="shared" si="314"/>
        <v>0</v>
      </c>
      <c r="O867" s="71">
        <f t="shared" si="314"/>
        <v>0</v>
      </c>
      <c r="P867" s="71">
        <f t="shared" si="314"/>
        <v>0</v>
      </c>
      <c r="Q867" s="4">
        <f t="shared" si="314"/>
        <v>42.800000000000004</v>
      </c>
      <c r="R867" s="4">
        <v>41.100000000000009</v>
      </c>
      <c r="S867" s="5">
        <f t="shared" si="311"/>
        <v>104.13625304136251</v>
      </c>
    </row>
    <row r="868" spans="1:19" x14ac:dyDescent="0.15">
      <c r="A868" s="69"/>
      <c r="B868" s="48"/>
      <c r="C868" s="204"/>
      <c r="D868" s="60" t="s">
        <v>36</v>
      </c>
      <c r="E868" s="4">
        <f t="shared" ref="E868:Q868" si="315">+E865-E869</f>
        <v>5.5</v>
      </c>
      <c r="F868" s="4">
        <f t="shared" si="315"/>
        <v>7.7</v>
      </c>
      <c r="G868" s="4">
        <f t="shared" si="315"/>
        <v>12.9</v>
      </c>
      <c r="H868" s="4">
        <f t="shared" si="315"/>
        <v>34.1</v>
      </c>
      <c r="I868" s="4">
        <f t="shared" si="315"/>
        <v>22.8</v>
      </c>
      <c r="J868" s="4">
        <f t="shared" si="315"/>
        <v>10.4</v>
      </c>
      <c r="K868" s="71">
        <f t="shared" si="315"/>
        <v>0</v>
      </c>
      <c r="L868" s="71">
        <f t="shared" si="315"/>
        <v>0</v>
      </c>
      <c r="M868" s="71">
        <f t="shared" si="315"/>
        <v>0</v>
      </c>
      <c r="N868" s="71">
        <f t="shared" si="315"/>
        <v>0</v>
      </c>
      <c r="O868" s="71">
        <f t="shared" si="315"/>
        <v>0</v>
      </c>
      <c r="P868" s="71">
        <f t="shared" si="315"/>
        <v>0</v>
      </c>
      <c r="Q868" s="4">
        <f t="shared" si="315"/>
        <v>93.4</v>
      </c>
      <c r="R868" s="4">
        <v>88.899999999999991</v>
      </c>
      <c r="S868" s="5">
        <f t="shared" si="311"/>
        <v>105.0618672665917</v>
      </c>
    </row>
    <row r="869" spans="1:19" x14ac:dyDescent="0.15">
      <c r="A869" s="69"/>
      <c r="B869" s="48"/>
      <c r="C869" s="204"/>
      <c r="D869" s="60" t="s">
        <v>37</v>
      </c>
      <c r="E869" s="4">
        <v>0.9</v>
      </c>
      <c r="F869" s="4">
        <v>1.2</v>
      </c>
      <c r="G869" s="4">
        <v>1.4</v>
      </c>
      <c r="H869" s="4">
        <v>2.1</v>
      </c>
      <c r="I869" s="4">
        <v>1.9</v>
      </c>
      <c r="J869" s="4">
        <v>1.7</v>
      </c>
      <c r="K869" s="71"/>
      <c r="L869" s="71"/>
      <c r="M869" s="71"/>
      <c r="N869" s="71"/>
      <c r="O869" s="71"/>
      <c r="P869" s="71"/>
      <c r="Q869" s="4">
        <f t="shared" si="310"/>
        <v>9.1999999999999993</v>
      </c>
      <c r="R869" s="4">
        <v>9.5</v>
      </c>
      <c r="S869" s="5">
        <f t="shared" si="311"/>
        <v>96.84210526315789</v>
      </c>
    </row>
    <row r="870" spans="1:19" ht="14.25" thickBot="1" x14ac:dyDescent="0.2">
      <c r="A870" s="69"/>
      <c r="B870" s="48"/>
      <c r="C870" s="205"/>
      <c r="D870" s="63" t="s">
        <v>38</v>
      </c>
      <c r="E870" s="7">
        <v>1.1000000000000001</v>
      </c>
      <c r="F870" s="7">
        <v>1.5</v>
      </c>
      <c r="G870" s="7">
        <v>1.8</v>
      </c>
      <c r="H870" s="7">
        <v>2.4</v>
      </c>
      <c r="I870" s="7">
        <v>2.2000000000000002</v>
      </c>
      <c r="J870" s="7">
        <v>2.1</v>
      </c>
      <c r="K870" s="72"/>
      <c r="L870" s="72"/>
      <c r="M870" s="72"/>
      <c r="N870" s="72"/>
      <c r="O870" s="72"/>
      <c r="P870" s="72"/>
      <c r="Q870" s="7">
        <f t="shared" si="310"/>
        <v>11.1</v>
      </c>
      <c r="R870" s="7">
        <v>12.7</v>
      </c>
      <c r="S870" s="8">
        <f t="shared" si="311"/>
        <v>87.4015748031496</v>
      </c>
    </row>
    <row r="871" spans="1:19" ht="13.5" customHeight="1" x14ac:dyDescent="0.15">
      <c r="A871" s="69"/>
      <c r="B871" s="48"/>
      <c r="C871" s="203" t="s">
        <v>146</v>
      </c>
      <c r="D871" s="55" t="s">
        <v>33</v>
      </c>
      <c r="E871" s="2">
        <v>2.6</v>
      </c>
      <c r="F871" s="2">
        <v>6.5</v>
      </c>
      <c r="G871" s="2">
        <v>9.5</v>
      </c>
      <c r="H871" s="2">
        <v>7.2</v>
      </c>
      <c r="I871" s="2">
        <v>11.4</v>
      </c>
      <c r="J871" s="2">
        <v>7</v>
      </c>
      <c r="K871" s="70"/>
      <c r="L871" s="70"/>
      <c r="M871" s="70"/>
      <c r="N871" s="70"/>
      <c r="O871" s="70"/>
      <c r="P871" s="70"/>
      <c r="Q871" s="2">
        <f t="shared" si="310"/>
        <v>44.2</v>
      </c>
      <c r="R871" s="2">
        <v>37.100000000000009</v>
      </c>
      <c r="S871" s="3">
        <f t="shared" si="311"/>
        <v>119.13746630727762</v>
      </c>
    </row>
    <row r="872" spans="1:19" x14ac:dyDescent="0.15">
      <c r="A872" s="69"/>
      <c r="B872" s="48"/>
      <c r="C872" s="204"/>
      <c r="D872" s="60" t="s">
        <v>34</v>
      </c>
      <c r="E872" s="4">
        <v>0.1</v>
      </c>
      <c r="F872" s="4">
        <v>0.4</v>
      </c>
      <c r="G872" s="4">
        <v>0.4</v>
      </c>
      <c r="H872" s="4">
        <v>1.1000000000000001</v>
      </c>
      <c r="I872" s="4">
        <v>1.3</v>
      </c>
      <c r="J872" s="4">
        <v>1</v>
      </c>
      <c r="K872" s="71"/>
      <c r="L872" s="71"/>
      <c r="M872" s="71"/>
      <c r="N872" s="71"/>
      <c r="O872" s="71"/>
      <c r="P872" s="71"/>
      <c r="Q872" s="4">
        <f t="shared" si="310"/>
        <v>4.3</v>
      </c>
      <c r="R872" s="4">
        <v>3.4000000000000004</v>
      </c>
      <c r="S872" s="5">
        <f t="shared" si="311"/>
        <v>126.47058823529409</v>
      </c>
    </row>
    <row r="873" spans="1:19" x14ac:dyDescent="0.15">
      <c r="A873" s="69"/>
      <c r="B873" s="48"/>
      <c r="C873" s="204"/>
      <c r="D873" s="60" t="s">
        <v>35</v>
      </c>
      <c r="E873" s="4">
        <f>+E871-E872</f>
        <v>2.5</v>
      </c>
      <c r="F873" s="4">
        <f t="shared" ref="F873:Q873" si="316">+F871-F872</f>
        <v>6.1</v>
      </c>
      <c r="G873" s="4">
        <f t="shared" si="316"/>
        <v>9.1</v>
      </c>
      <c r="H873" s="4">
        <f t="shared" si="316"/>
        <v>6.1</v>
      </c>
      <c r="I873" s="4">
        <f t="shared" si="316"/>
        <v>10.1</v>
      </c>
      <c r="J873" s="4">
        <f t="shared" si="316"/>
        <v>6</v>
      </c>
      <c r="K873" s="71">
        <f t="shared" si="316"/>
        <v>0</v>
      </c>
      <c r="L873" s="71">
        <f t="shared" si="316"/>
        <v>0</v>
      </c>
      <c r="M873" s="71">
        <f t="shared" si="316"/>
        <v>0</v>
      </c>
      <c r="N873" s="71">
        <f t="shared" si="316"/>
        <v>0</v>
      </c>
      <c r="O873" s="71">
        <f t="shared" si="316"/>
        <v>0</v>
      </c>
      <c r="P873" s="71">
        <f t="shared" si="316"/>
        <v>0</v>
      </c>
      <c r="Q873" s="4">
        <f t="shared" si="316"/>
        <v>39.900000000000006</v>
      </c>
      <c r="R873" s="4">
        <v>33.699999999999996</v>
      </c>
      <c r="S873" s="5">
        <f t="shared" si="311"/>
        <v>118.39762611275968</v>
      </c>
    </row>
    <row r="874" spans="1:19" x14ac:dyDescent="0.15">
      <c r="A874" s="69"/>
      <c r="B874" s="48"/>
      <c r="C874" s="204"/>
      <c r="D874" s="60" t="s">
        <v>36</v>
      </c>
      <c r="E874" s="4">
        <f t="shared" ref="E874:Q874" si="317">+E871-E875</f>
        <v>2.4</v>
      </c>
      <c r="F874" s="4">
        <f t="shared" si="317"/>
        <v>6.1</v>
      </c>
      <c r="G874" s="4">
        <f t="shared" si="317"/>
        <v>9</v>
      </c>
      <c r="H874" s="4">
        <f t="shared" si="317"/>
        <v>6.5</v>
      </c>
      <c r="I874" s="4">
        <f t="shared" si="317"/>
        <v>10.6</v>
      </c>
      <c r="J874" s="4">
        <f t="shared" si="317"/>
        <v>6.3</v>
      </c>
      <c r="K874" s="71">
        <f t="shared" si="317"/>
        <v>0</v>
      </c>
      <c r="L874" s="71">
        <f t="shared" si="317"/>
        <v>0</v>
      </c>
      <c r="M874" s="71">
        <f t="shared" si="317"/>
        <v>0</v>
      </c>
      <c r="N874" s="71">
        <f t="shared" si="317"/>
        <v>0</v>
      </c>
      <c r="O874" s="71">
        <f t="shared" si="317"/>
        <v>0</v>
      </c>
      <c r="P874" s="71">
        <f t="shared" si="317"/>
        <v>0</v>
      </c>
      <c r="Q874" s="4">
        <f t="shared" si="317"/>
        <v>40.900000000000006</v>
      </c>
      <c r="R874" s="4">
        <v>33.699999999999996</v>
      </c>
      <c r="S874" s="5">
        <f t="shared" si="311"/>
        <v>121.36498516320478</v>
      </c>
    </row>
    <row r="875" spans="1:19" x14ac:dyDescent="0.15">
      <c r="A875" s="69"/>
      <c r="B875" s="48"/>
      <c r="C875" s="204"/>
      <c r="D875" s="60" t="s">
        <v>37</v>
      </c>
      <c r="E875" s="4">
        <v>0.2</v>
      </c>
      <c r="F875" s="4">
        <v>0.4</v>
      </c>
      <c r="G875" s="4">
        <v>0.5</v>
      </c>
      <c r="H875" s="4">
        <v>0.7</v>
      </c>
      <c r="I875" s="4">
        <v>0.8</v>
      </c>
      <c r="J875" s="4">
        <v>0.7</v>
      </c>
      <c r="K875" s="71"/>
      <c r="L875" s="71"/>
      <c r="M875" s="71"/>
      <c r="N875" s="71"/>
      <c r="O875" s="71"/>
      <c r="P875" s="71"/>
      <c r="Q875" s="4">
        <f t="shared" si="310"/>
        <v>3.3</v>
      </c>
      <c r="R875" s="4">
        <v>3.4</v>
      </c>
      <c r="S875" s="5">
        <f t="shared" si="311"/>
        <v>97.058823529411768</v>
      </c>
    </row>
    <row r="876" spans="1:19" ht="14.25" thickBot="1" x14ac:dyDescent="0.2">
      <c r="A876" s="69"/>
      <c r="B876" s="48"/>
      <c r="C876" s="205"/>
      <c r="D876" s="63" t="s">
        <v>38</v>
      </c>
      <c r="E876" s="7">
        <v>0.2</v>
      </c>
      <c r="F876" s="7">
        <v>0.5</v>
      </c>
      <c r="G876" s="7">
        <v>0.5</v>
      </c>
      <c r="H876" s="7">
        <v>1</v>
      </c>
      <c r="I876" s="7">
        <v>1.1000000000000001</v>
      </c>
      <c r="J876" s="7">
        <v>0.9</v>
      </c>
      <c r="K876" s="72"/>
      <c r="L876" s="72"/>
      <c r="M876" s="72"/>
      <c r="N876" s="72"/>
      <c r="O876" s="72"/>
      <c r="P876" s="72"/>
      <c r="Q876" s="7">
        <f t="shared" si="310"/>
        <v>4.2</v>
      </c>
      <c r="R876" s="7">
        <v>4.3</v>
      </c>
      <c r="S876" s="8">
        <f t="shared" si="311"/>
        <v>97.674418604651166</v>
      </c>
    </row>
    <row r="877" spans="1:19" ht="13.5" customHeight="1" x14ac:dyDescent="0.15">
      <c r="A877" s="69"/>
      <c r="B877" s="48"/>
      <c r="C877" s="203" t="s">
        <v>218</v>
      </c>
      <c r="D877" s="55" t="s">
        <v>33</v>
      </c>
      <c r="E877" s="2">
        <v>9</v>
      </c>
      <c r="F877" s="2">
        <v>17.3</v>
      </c>
      <c r="G877" s="2">
        <v>19.8</v>
      </c>
      <c r="H877" s="2">
        <v>61.1</v>
      </c>
      <c r="I877" s="2">
        <v>30.9</v>
      </c>
      <c r="J877" s="2">
        <v>26.5</v>
      </c>
      <c r="K877" s="70"/>
      <c r="L877" s="70"/>
      <c r="M877" s="70"/>
      <c r="N877" s="70"/>
      <c r="O877" s="70"/>
      <c r="P877" s="70"/>
      <c r="Q877" s="2">
        <f t="shared" si="310"/>
        <v>164.6</v>
      </c>
      <c r="R877" s="2">
        <v>154</v>
      </c>
      <c r="S877" s="3">
        <f t="shared" si="311"/>
        <v>106.88311688311687</v>
      </c>
    </row>
    <row r="878" spans="1:19" x14ac:dyDescent="0.15">
      <c r="A878" s="69"/>
      <c r="B878" s="48"/>
      <c r="C878" s="204"/>
      <c r="D878" s="60" t="s">
        <v>34</v>
      </c>
      <c r="E878" s="4">
        <v>0.9</v>
      </c>
      <c r="F878" s="4">
        <v>5.2</v>
      </c>
      <c r="G878" s="4">
        <v>4.9000000000000004</v>
      </c>
      <c r="H878" s="4">
        <v>18.3</v>
      </c>
      <c r="I878" s="4">
        <v>9.3000000000000007</v>
      </c>
      <c r="J878" s="4">
        <v>6.6</v>
      </c>
      <c r="K878" s="71"/>
      <c r="L878" s="71"/>
      <c r="M878" s="71"/>
      <c r="N878" s="71"/>
      <c r="O878" s="71"/>
      <c r="P878" s="71"/>
      <c r="Q878" s="4">
        <f t="shared" si="310"/>
        <v>45.2</v>
      </c>
      <c r="R878" s="4">
        <v>42.099999999999994</v>
      </c>
      <c r="S878" s="5">
        <f t="shared" si="311"/>
        <v>107.36342042755346</v>
      </c>
    </row>
    <row r="879" spans="1:19" x14ac:dyDescent="0.15">
      <c r="A879" s="69"/>
      <c r="B879" s="48"/>
      <c r="C879" s="204"/>
      <c r="D879" s="60" t="s">
        <v>35</v>
      </c>
      <c r="E879" s="4">
        <f t="shared" ref="E879:Q879" si="318">+E877-E878</f>
        <v>8.1</v>
      </c>
      <c r="F879" s="4">
        <f t="shared" si="318"/>
        <v>12.100000000000001</v>
      </c>
      <c r="G879" s="4">
        <f t="shared" si="318"/>
        <v>14.9</v>
      </c>
      <c r="H879" s="4">
        <f t="shared" si="318"/>
        <v>42.8</v>
      </c>
      <c r="I879" s="4">
        <f t="shared" si="318"/>
        <v>21.599999999999998</v>
      </c>
      <c r="J879" s="4">
        <f t="shared" si="318"/>
        <v>19.899999999999999</v>
      </c>
      <c r="K879" s="71">
        <f t="shared" si="318"/>
        <v>0</v>
      </c>
      <c r="L879" s="71">
        <f t="shared" si="318"/>
        <v>0</v>
      </c>
      <c r="M879" s="71">
        <f t="shared" si="318"/>
        <v>0</v>
      </c>
      <c r="N879" s="71">
        <f t="shared" si="318"/>
        <v>0</v>
      </c>
      <c r="O879" s="71">
        <f t="shared" si="318"/>
        <v>0</v>
      </c>
      <c r="P879" s="71">
        <f t="shared" si="318"/>
        <v>0</v>
      </c>
      <c r="Q879" s="4">
        <f t="shared" si="318"/>
        <v>119.39999999999999</v>
      </c>
      <c r="R879" s="4">
        <v>111.9</v>
      </c>
      <c r="S879" s="5">
        <f t="shared" si="311"/>
        <v>106.70241286863269</v>
      </c>
    </row>
    <row r="880" spans="1:19" x14ac:dyDescent="0.15">
      <c r="A880" s="69"/>
      <c r="B880" s="48"/>
      <c r="C880" s="204"/>
      <c r="D880" s="60" t="s">
        <v>36</v>
      </c>
      <c r="E880" s="4">
        <f t="shared" ref="E880:Q880" si="319">+E877-E881</f>
        <v>7.1</v>
      </c>
      <c r="F880" s="4">
        <f t="shared" si="319"/>
        <v>14.600000000000001</v>
      </c>
      <c r="G880" s="4">
        <f t="shared" si="319"/>
        <v>16.8</v>
      </c>
      <c r="H880" s="4">
        <f t="shared" si="319"/>
        <v>57.6</v>
      </c>
      <c r="I880" s="4">
        <f t="shared" si="319"/>
        <v>26.799999999999997</v>
      </c>
      <c r="J880" s="4">
        <f t="shared" si="319"/>
        <v>22.8</v>
      </c>
      <c r="K880" s="71">
        <f t="shared" si="319"/>
        <v>0</v>
      </c>
      <c r="L880" s="71">
        <f t="shared" si="319"/>
        <v>0</v>
      </c>
      <c r="M880" s="71">
        <f t="shared" si="319"/>
        <v>0</v>
      </c>
      <c r="N880" s="71">
        <f t="shared" si="319"/>
        <v>0</v>
      </c>
      <c r="O880" s="71">
        <f t="shared" si="319"/>
        <v>0</v>
      </c>
      <c r="P880" s="71">
        <f t="shared" si="319"/>
        <v>0</v>
      </c>
      <c r="Q880" s="4">
        <f t="shared" si="319"/>
        <v>145.69999999999999</v>
      </c>
      <c r="R880" s="4">
        <v>137.69999999999999</v>
      </c>
      <c r="S880" s="5">
        <f t="shared" si="311"/>
        <v>105.80973129992739</v>
      </c>
    </row>
    <row r="881" spans="1:19" x14ac:dyDescent="0.15">
      <c r="A881" s="69"/>
      <c r="B881" s="48"/>
      <c r="C881" s="204"/>
      <c r="D881" s="60" t="s">
        <v>37</v>
      </c>
      <c r="E881" s="4">
        <v>1.9</v>
      </c>
      <c r="F881" s="4">
        <v>2.7</v>
      </c>
      <c r="G881" s="4">
        <v>3</v>
      </c>
      <c r="H881" s="4">
        <v>3.5</v>
      </c>
      <c r="I881" s="4">
        <v>4.0999999999999996</v>
      </c>
      <c r="J881" s="4">
        <v>3.7</v>
      </c>
      <c r="K881" s="71"/>
      <c r="L881" s="71"/>
      <c r="M881" s="71"/>
      <c r="N881" s="71"/>
      <c r="O881" s="71"/>
      <c r="P881" s="71"/>
      <c r="Q881" s="4">
        <f t="shared" si="310"/>
        <v>18.899999999999999</v>
      </c>
      <c r="R881" s="4">
        <v>16.3</v>
      </c>
      <c r="S881" s="5">
        <f t="shared" si="311"/>
        <v>115.95092024539878</v>
      </c>
    </row>
    <row r="882" spans="1:19" ht="14.25" thickBot="1" x14ac:dyDescent="0.2">
      <c r="A882" s="69"/>
      <c r="B882" s="48"/>
      <c r="C882" s="205"/>
      <c r="D882" s="63" t="s">
        <v>38</v>
      </c>
      <c r="E882" s="7">
        <v>2.1</v>
      </c>
      <c r="F882" s="7">
        <v>3</v>
      </c>
      <c r="G882" s="7">
        <v>3.3</v>
      </c>
      <c r="H882" s="7">
        <v>3.9</v>
      </c>
      <c r="I882" s="7">
        <v>4.5</v>
      </c>
      <c r="J882" s="7">
        <v>4.0999999999999996</v>
      </c>
      <c r="K882" s="72"/>
      <c r="L882" s="72"/>
      <c r="M882" s="72"/>
      <c r="N882" s="72"/>
      <c r="O882" s="72"/>
      <c r="P882" s="72"/>
      <c r="Q882" s="7">
        <f t="shared" si="310"/>
        <v>20.9</v>
      </c>
      <c r="R882" s="7">
        <v>18.100000000000001</v>
      </c>
      <c r="S882" s="8">
        <f t="shared" si="311"/>
        <v>115.46961325966849</v>
      </c>
    </row>
    <row r="883" spans="1:19" ht="13.5" customHeight="1" x14ac:dyDescent="0.15">
      <c r="A883" s="69"/>
      <c r="B883" s="48"/>
      <c r="C883" s="203" t="s">
        <v>147</v>
      </c>
      <c r="D883" s="55" t="s">
        <v>33</v>
      </c>
      <c r="E883" s="2">
        <v>17.600000000000001</v>
      </c>
      <c r="F883" s="2">
        <v>42.2</v>
      </c>
      <c r="G883" s="2">
        <v>53.2</v>
      </c>
      <c r="H883" s="2">
        <v>38.299999999999997</v>
      </c>
      <c r="I883" s="2">
        <v>37.9</v>
      </c>
      <c r="J883" s="2">
        <v>22.1</v>
      </c>
      <c r="K883" s="70"/>
      <c r="L883" s="70"/>
      <c r="M883" s="70"/>
      <c r="N883" s="70"/>
      <c r="O883" s="70"/>
      <c r="P883" s="70"/>
      <c r="Q883" s="2">
        <f t="shared" si="310"/>
        <v>211.3</v>
      </c>
      <c r="R883" s="2">
        <v>200.9</v>
      </c>
      <c r="S883" s="3">
        <f t="shared" si="311"/>
        <v>105.17670482827278</v>
      </c>
    </row>
    <row r="884" spans="1:19" x14ac:dyDescent="0.15">
      <c r="A884" s="69"/>
      <c r="B884" s="48"/>
      <c r="C884" s="204"/>
      <c r="D884" s="60" t="s">
        <v>34</v>
      </c>
      <c r="E884" s="4">
        <v>0.9</v>
      </c>
      <c r="F884" s="4">
        <v>1.6</v>
      </c>
      <c r="G884" s="4">
        <v>3.1</v>
      </c>
      <c r="H884" s="4">
        <v>3.4</v>
      </c>
      <c r="I884" s="4">
        <v>3</v>
      </c>
      <c r="J884" s="4">
        <v>2.2000000000000002</v>
      </c>
      <c r="K884" s="71"/>
      <c r="L884" s="71"/>
      <c r="M884" s="71"/>
      <c r="N884" s="71"/>
      <c r="O884" s="71"/>
      <c r="P884" s="71"/>
      <c r="Q884" s="4">
        <f t="shared" si="310"/>
        <v>14.2</v>
      </c>
      <c r="R884" s="4">
        <v>13</v>
      </c>
      <c r="S884" s="5">
        <f t="shared" si="311"/>
        <v>109.23076923076923</v>
      </c>
    </row>
    <row r="885" spans="1:19" x14ac:dyDescent="0.15">
      <c r="A885" s="69"/>
      <c r="B885" s="48"/>
      <c r="C885" s="204"/>
      <c r="D885" s="60" t="s">
        <v>35</v>
      </c>
      <c r="E885" s="4">
        <f t="shared" ref="E885:Q885" si="320">+E883-E884</f>
        <v>16.700000000000003</v>
      </c>
      <c r="F885" s="4">
        <f t="shared" si="320"/>
        <v>40.6</v>
      </c>
      <c r="G885" s="4">
        <f t="shared" si="320"/>
        <v>50.1</v>
      </c>
      <c r="H885" s="4">
        <f t="shared" si="320"/>
        <v>34.9</v>
      </c>
      <c r="I885" s="4">
        <f t="shared" si="320"/>
        <v>34.9</v>
      </c>
      <c r="J885" s="4">
        <f t="shared" si="320"/>
        <v>19.900000000000002</v>
      </c>
      <c r="K885" s="71">
        <f t="shared" si="320"/>
        <v>0</v>
      </c>
      <c r="L885" s="71">
        <f t="shared" si="320"/>
        <v>0</v>
      </c>
      <c r="M885" s="71">
        <f t="shared" si="320"/>
        <v>0</v>
      </c>
      <c r="N885" s="71">
        <f t="shared" si="320"/>
        <v>0</v>
      </c>
      <c r="O885" s="71">
        <f t="shared" si="320"/>
        <v>0</v>
      </c>
      <c r="P885" s="71">
        <f t="shared" si="320"/>
        <v>0</v>
      </c>
      <c r="Q885" s="4">
        <f t="shared" si="320"/>
        <v>197.10000000000002</v>
      </c>
      <c r="R885" s="4">
        <v>187.89999999999998</v>
      </c>
      <c r="S885" s="5">
        <f t="shared" si="311"/>
        <v>104.89622139435872</v>
      </c>
    </row>
    <row r="886" spans="1:19" x14ac:dyDescent="0.15">
      <c r="A886" s="69"/>
      <c r="B886" s="48"/>
      <c r="C886" s="204"/>
      <c r="D886" s="60" t="s">
        <v>36</v>
      </c>
      <c r="E886" s="4">
        <f t="shared" ref="E886:Q886" si="321">+E883-E887</f>
        <v>15.100000000000001</v>
      </c>
      <c r="F886" s="4">
        <f t="shared" si="321"/>
        <v>38.700000000000003</v>
      </c>
      <c r="G886" s="4">
        <f t="shared" si="321"/>
        <v>48.2</v>
      </c>
      <c r="H886" s="4">
        <f t="shared" si="321"/>
        <v>33.199999999999996</v>
      </c>
      <c r="I886" s="4">
        <f t="shared" si="321"/>
        <v>32.5</v>
      </c>
      <c r="J886" s="4">
        <f t="shared" si="321"/>
        <v>18.3</v>
      </c>
      <c r="K886" s="71">
        <f t="shared" si="321"/>
        <v>0</v>
      </c>
      <c r="L886" s="71">
        <f t="shared" si="321"/>
        <v>0</v>
      </c>
      <c r="M886" s="71">
        <f t="shared" si="321"/>
        <v>0</v>
      </c>
      <c r="N886" s="71">
        <f t="shared" si="321"/>
        <v>0</v>
      </c>
      <c r="O886" s="71">
        <f t="shared" si="321"/>
        <v>0</v>
      </c>
      <c r="P886" s="71">
        <f t="shared" si="321"/>
        <v>0</v>
      </c>
      <c r="Q886" s="4">
        <f t="shared" si="321"/>
        <v>186</v>
      </c>
      <c r="R886" s="4">
        <v>176.29999999999998</v>
      </c>
      <c r="S886" s="5">
        <f t="shared" si="311"/>
        <v>105.50198525241068</v>
      </c>
    </row>
    <row r="887" spans="1:19" x14ac:dyDescent="0.15">
      <c r="A887" s="69"/>
      <c r="B887" s="48"/>
      <c r="C887" s="204"/>
      <c r="D887" s="60" t="s">
        <v>37</v>
      </c>
      <c r="E887" s="4">
        <v>2.5</v>
      </c>
      <c r="F887" s="4">
        <v>3.5</v>
      </c>
      <c r="G887" s="4">
        <v>5</v>
      </c>
      <c r="H887" s="4">
        <v>5.0999999999999996</v>
      </c>
      <c r="I887" s="4">
        <v>5.4</v>
      </c>
      <c r="J887" s="4">
        <v>3.8</v>
      </c>
      <c r="K887" s="71"/>
      <c r="L887" s="71"/>
      <c r="M887" s="71"/>
      <c r="N887" s="71"/>
      <c r="O887" s="71"/>
      <c r="P887" s="71"/>
      <c r="Q887" s="4">
        <f t="shared" si="310"/>
        <v>25.3</v>
      </c>
      <c r="R887" s="4">
        <v>24.599999999999998</v>
      </c>
      <c r="S887" s="5">
        <f t="shared" si="311"/>
        <v>102.84552845528457</v>
      </c>
    </row>
    <row r="888" spans="1:19" ht="14.25" thickBot="1" x14ac:dyDescent="0.2">
      <c r="A888" s="69"/>
      <c r="B888" s="48"/>
      <c r="C888" s="205"/>
      <c r="D888" s="63" t="s">
        <v>38</v>
      </c>
      <c r="E888" s="7">
        <v>2.8</v>
      </c>
      <c r="F888" s="7">
        <v>3.8</v>
      </c>
      <c r="G888" s="7">
        <v>5.5</v>
      </c>
      <c r="H888" s="7">
        <v>5.6</v>
      </c>
      <c r="I888" s="7">
        <v>6</v>
      </c>
      <c r="J888" s="7">
        <v>4.2</v>
      </c>
      <c r="K888" s="72"/>
      <c r="L888" s="72"/>
      <c r="M888" s="72"/>
      <c r="N888" s="72"/>
      <c r="O888" s="72"/>
      <c r="P888" s="72"/>
      <c r="Q888" s="7">
        <f t="shared" si="310"/>
        <v>27.9</v>
      </c>
      <c r="R888" s="7">
        <v>27</v>
      </c>
      <c r="S888" s="8">
        <f t="shared" si="311"/>
        <v>103.33333333333331</v>
      </c>
    </row>
    <row r="889" spans="1:19" ht="13.5" customHeight="1" x14ac:dyDescent="0.15">
      <c r="A889" s="69"/>
      <c r="B889" s="48"/>
      <c r="C889" s="203" t="s">
        <v>148</v>
      </c>
      <c r="D889" s="55" t="s">
        <v>33</v>
      </c>
      <c r="E889" s="2">
        <v>3</v>
      </c>
      <c r="F889" s="2">
        <v>11.3</v>
      </c>
      <c r="G889" s="2">
        <v>28.1</v>
      </c>
      <c r="H889" s="2">
        <v>27.9</v>
      </c>
      <c r="I889" s="2">
        <v>23.1</v>
      </c>
      <c r="J889" s="2">
        <v>19.5</v>
      </c>
      <c r="K889" s="70"/>
      <c r="L889" s="70"/>
      <c r="M889" s="70"/>
      <c r="N889" s="70"/>
      <c r="O889" s="70"/>
      <c r="P889" s="70"/>
      <c r="Q889" s="2">
        <f t="shared" si="310"/>
        <v>112.9</v>
      </c>
      <c r="R889" s="2">
        <v>105.6</v>
      </c>
      <c r="S889" s="3">
        <f t="shared" si="311"/>
        <v>106.91287878787881</v>
      </c>
    </row>
    <row r="890" spans="1:19" x14ac:dyDescent="0.15">
      <c r="A890" s="69"/>
      <c r="B890" s="48"/>
      <c r="C890" s="204"/>
      <c r="D890" s="60" t="s">
        <v>34</v>
      </c>
      <c r="E890" s="4">
        <v>1.2</v>
      </c>
      <c r="F890" s="4">
        <v>5.0999999999999996</v>
      </c>
      <c r="G890" s="4">
        <v>23.9</v>
      </c>
      <c r="H890" s="4">
        <v>22.3</v>
      </c>
      <c r="I890" s="4">
        <v>18.5</v>
      </c>
      <c r="J890" s="4">
        <v>14.6</v>
      </c>
      <c r="K890" s="71"/>
      <c r="L890" s="71"/>
      <c r="M890" s="71"/>
      <c r="N890" s="71"/>
      <c r="O890" s="71"/>
      <c r="P890" s="71"/>
      <c r="Q890" s="4">
        <f t="shared" si="310"/>
        <v>85.6</v>
      </c>
      <c r="R890" s="4">
        <v>80.100000000000009</v>
      </c>
      <c r="S890" s="5">
        <f t="shared" si="311"/>
        <v>106.8664169787765</v>
      </c>
    </row>
    <row r="891" spans="1:19" x14ac:dyDescent="0.15">
      <c r="A891" s="69"/>
      <c r="B891" s="48"/>
      <c r="C891" s="204"/>
      <c r="D891" s="60" t="s">
        <v>35</v>
      </c>
      <c r="E891" s="4">
        <f t="shared" ref="E891:P891" si="322">+E889-E890</f>
        <v>1.8</v>
      </c>
      <c r="F891" s="4">
        <f t="shared" si="322"/>
        <v>6.2000000000000011</v>
      </c>
      <c r="G891" s="4">
        <f t="shared" si="322"/>
        <v>4.2000000000000028</v>
      </c>
      <c r="H891" s="4">
        <f t="shared" si="322"/>
        <v>5.5999999999999979</v>
      </c>
      <c r="I891" s="4">
        <f t="shared" si="322"/>
        <v>4.6000000000000014</v>
      </c>
      <c r="J891" s="4">
        <f t="shared" si="322"/>
        <v>4.9000000000000004</v>
      </c>
      <c r="K891" s="71">
        <f t="shared" si="322"/>
        <v>0</v>
      </c>
      <c r="L891" s="71">
        <f t="shared" si="322"/>
        <v>0</v>
      </c>
      <c r="M891" s="71">
        <f t="shared" si="322"/>
        <v>0</v>
      </c>
      <c r="N891" s="71">
        <f t="shared" si="322"/>
        <v>0</v>
      </c>
      <c r="O891" s="71">
        <f t="shared" si="322"/>
        <v>0</v>
      </c>
      <c r="P891" s="71">
        <f t="shared" si="322"/>
        <v>0</v>
      </c>
      <c r="Q891" s="4">
        <f>+Q889-Q890</f>
        <v>27.300000000000011</v>
      </c>
      <c r="R891" s="4">
        <v>25.5</v>
      </c>
      <c r="S891" s="5">
        <f t="shared" si="311"/>
        <v>107.05882352941181</v>
      </c>
    </row>
    <row r="892" spans="1:19" x14ac:dyDescent="0.15">
      <c r="A892" s="69"/>
      <c r="B892" s="48"/>
      <c r="C892" s="204"/>
      <c r="D892" s="60" t="s">
        <v>36</v>
      </c>
      <c r="E892" s="4">
        <f>+E889-E893</f>
        <v>2.2999999999999998</v>
      </c>
      <c r="F892" s="4">
        <f t="shared" ref="F892:P892" si="323">+F889-F893</f>
        <v>7.6000000000000005</v>
      </c>
      <c r="G892" s="4">
        <f t="shared" si="323"/>
        <v>15.700000000000001</v>
      </c>
      <c r="H892" s="4">
        <f t="shared" si="323"/>
        <v>14.299999999999999</v>
      </c>
      <c r="I892" s="4">
        <f t="shared" si="323"/>
        <v>11.3</v>
      </c>
      <c r="J892" s="4">
        <f t="shared" si="323"/>
        <v>13.3</v>
      </c>
      <c r="K892" s="71">
        <f t="shared" si="323"/>
        <v>0</v>
      </c>
      <c r="L892" s="71">
        <f t="shared" si="323"/>
        <v>0</v>
      </c>
      <c r="M892" s="71">
        <f t="shared" si="323"/>
        <v>0</v>
      </c>
      <c r="N892" s="71">
        <f t="shared" si="323"/>
        <v>0</v>
      </c>
      <c r="O892" s="71">
        <f t="shared" si="323"/>
        <v>0</v>
      </c>
      <c r="P892" s="71">
        <f t="shared" si="323"/>
        <v>0</v>
      </c>
      <c r="Q892" s="4">
        <f>+Q889-Q893</f>
        <v>64.5</v>
      </c>
      <c r="R892" s="4">
        <v>55.5</v>
      </c>
      <c r="S892" s="5">
        <f t="shared" si="311"/>
        <v>116.21621621621621</v>
      </c>
    </row>
    <row r="893" spans="1:19" x14ac:dyDescent="0.15">
      <c r="A893" s="69"/>
      <c r="B893" s="74"/>
      <c r="C893" s="204"/>
      <c r="D893" s="60" t="s">
        <v>37</v>
      </c>
      <c r="E893" s="4">
        <v>0.7</v>
      </c>
      <c r="F893" s="4">
        <v>3.7</v>
      </c>
      <c r="G893" s="4">
        <v>12.4</v>
      </c>
      <c r="H893" s="4">
        <v>13.6</v>
      </c>
      <c r="I893" s="4">
        <v>11.8</v>
      </c>
      <c r="J893" s="4">
        <v>6.2</v>
      </c>
      <c r="K893" s="71"/>
      <c r="L893" s="71"/>
      <c r="M893" s="71"/>
      <c r="N893" s="71"/>
      <c r="O893" s="71"/>
      <c r="P893" s="71"/>
      <c r="Q893" s="4">
        <f t="shared" si="310"/>
        <v>48.400000000000006</v>
      </c>
      <c r="R893" s="4">
        <v>50.1</v>
      </c>
      <c r="S893" s="5">
        <f t="shared" si="311"/>
        <v>96.606786427145721</v>
      </c>
    </row>
    <row r="894" spans="1:19" ht="14.25" thickBot="1" x14ac:dyDescent="0.2">
      <c r="A894" s="69"/>
      <c r="B894" s="74"/>
      <c r="C894" s="205"/>
      <c r="D894" s="63" t="s">
        <v>38</v>
      </c>
      <c r="E894" s="7">
        <v>1.1000000000000001</v>
      </c>
      <c r="F894" s="7">
        <v>4.0999999999999996</v>
      </c>
      <c r="G894" s="7">
        <v>14.8</v>
      </c>
      <c r="H894" s="7">
        <v>15.7</v>
      </c>
      <c r="I894" s="7">
        <v>12.9</v>
      </c>
      <c r="J894" s="7">
        <v>6.7</v>
      </c>
      <c r="K894" s="72"/>
      <c r="L894" s="72"/>
      <c r="M894" s="72"/>
      <c r="N894" s="72"/>
      <c r="O894" s="72"/>
      <c r="P894" s="72"/>
      <c r="Q894" s="7">
        <f t="shared" si="310"/>
        <v>55.300000000000004</v>
      </c>
      <c r="R894" s="7">
        <v>57.600000000000009</v>
      </c>
      <c r="S894" s="8">
        <f t="shared" si="311"/>
        <v>96.006944444444443</v>
      </c>
    </row>
    <row r="895" spans="1:19" ht="13.5" customHeight="1" x14ac:dyDescent="0.15">
      <c r="A895" s="69"/>
      <c r="B895" s="74"/>
      <c r="C895" s="203" t="s">
        <v>149</v>
      </c>
      <c r="D895" s="55" t="s">
        <v>33</v>
      </c>
      <c r="E895" s="2">
        <v>3.6</v>
      </c>
      <c r="F895" s="2">
        <v>12.5</v>
      </c>
      <c r="G895" s="2">
        <v>30.1</v>
      </c>
      <c r="H895" s="2">
        <v>32.6</v>
      </c>
      <c r="I895" s="2">
        <v>28.9</v>
      </c>
      <c r="J895" s="2">
        <v>23.1</v>
      </c>
      <c r="K895" s="70"/>
      <c r="L895" s="70"/>
      <c r="M895" s="70"/>
      <c r="N895" s="70"/>
      <c r="O895" s="70"/>
      <c r="P895" s="70"/>
      <c r="Q895" s="2">
        <f t="shared" si="310"/>
        <v>130.80000000000001</v>
      </c>
      <c r="R895" s="2">
        <v>124.19999999999999</v>
      </c>
      <c r="S895" s="3">
        <f t="shared" si="311"/>
        <v>105.31400966183577</v>
      </c>
    </row>
    <row r="896" spans="1:19" x14ac:dyDescent="0.15">
      <c r="A896" s="69"/>
      <c r="B896" s="74"/>
      <c r="C896" s="204"/>
      <c r="D896" s="60" t="s">
        <v>34</v>
      </c>
      <c r="E896" s="4">
        <v>1.4</v>
      </c>
      <c r="F896" s="4">
        <v>8</v>
      </c>
      <c r="G896" s="4">
        <v>15.6</v>
      </c>
      <c r="H896" s="4">
        <v>13.1</v>
      </c>
      <c r="I896" s="4">
        <v>8</v>
      </c>
      <c r="J896" s="4">
        <v>12.2</v>
      </c>
      <c r="K896" s="71"/>
      <c r="L896" s="71"/>
      <c r="M896" s="71"/>
      <c r="N896" s="71"/>
      <c r="O896" s="71"/>
      <c r="P896" s="71"/>
      <c r="Q896" s="4">
        <f t="shared" si="310"/>
        <v>58.3</v>
      </c>
      <c r="R896" s="4">
        <v>57.5</v>
      </c>
      <c r="S896" s="5">
        <f t="shared" si="311"/>
        <v>101.39130434782608</v>
      </c>
    </row>
    <row r="897" spans="1:19" x14ac:dyDescent="0.15">
      <c r="A897" s="69"/>
      <c r="B897" s="74"/>
      <c r="C897" s="204"/>
      <c r="D897" s="60" t="s">
        <v>35</v>
      </c>
      <c r="E897" s="4">
        <f>+E895-E896</f>
        <v>2.2000000000000002</v>
      </c>
      <c r="F897" s="4">
        <f>+F895-F896</f>
        <v>4.5</v>
      </c>
      <c r="G897" s="4">
        <f t="shared" ref="G897:Q897" si="324">+G895-G896</f>
        <v>14.500000000000002</v>
      </c>
      <c r="H897" s="4">
        <f t="shared" si="324"/>
        <v>19.5</v>
      </c>
      <c r="I897" s="4">
        <f t="shared" si="324"/>
        <v>20.9</v>
      </c>
      <c r="J897" s="4">
        <f>+J895-J896</f>
        <v>10.900000000000002</v>
      </c>
      <c r="K897" s="71">
        <f t="shared" si="324"/>
        <v>0</v>
      </c>
      <c r="L897" s="71">
        <f t="shared" si="324"/>
        <v>0</v>
      </c>
      <c r="M897" s="71">
        <f t="shared" si="324"/>
        <v>0</v>
      </c>
      <c r="N897" s="71">
        <f t="shared" si="324"/>
        <v>0</v>
      </c>
      <c r="O897" s="71">
        <f t="shared" si="324"/>
        <v>0</v>
      </c>
      <c r="P897" s="71">
        <f t="shared" si="324"/>
        <v>0</v>
      </c>
      <c r="Q897" s="4">
        <f t="shared" si="324"/>
        <v>72.500000000000014</v>
      </c>
      <c r="R897" s="4">
        <v>66.7</v>
      </c>
      <c r="S897" s="5">
        <f t="shared" si="311"/>
        <v>108.69565217391306</v>
      </c>
    </row>
    <row r="898" spans="1:19" x14ac:dyDescent="0.15">
      <c r="A898" s="69"/>
      <c r="B898" s="74"/>
      <c r="C898" s="204"/>
      <c r="D898" s="60" t="s">
        <v>36</v>
      </c>
      <c r="E898" s="4">
        <f>+E895-E899</f>
        <v>3</v>
      </c>
      <c r="F898" s="4">
        <f>+F895-F899</f>
        <v>9.8000000000000007</v>
      </c>
      <c r="G898" s="4">
        <f t="shared" ref="G898:Q898" si="325">+G895-G899</f>
        <v>22.700000000000003</v>
      </c>
      <c r="H898" s="4">
        <f t="shared" si="325"/>
        <v>24.8</v>
      </c>
      <c r="I898" s="4">
        <f t="shared" si="325"/>
        <v>22.299999999999997</v>
      </c>
      <c r="J898" s="4">
        <f>+J895-J899</f>
        <v>18.3</v>
      </c>
      <c r="K898" s="71">
        <f t="shared" si="325"/>
        <v>0</v>
      </c>
      <c r="L898" s="71">
        <f t="shared" si="325"/>
        <v>0</v>
      </c>
      <c r="M898" s="71">
        <f t="shared" si="325"/>
        <v>0</v>
      </c>
      <c r="N898" s="71">
        <f t="shared" si="325"/>
        <v>0</v>
      </c>
      <c r="O898" s="71">
        <f t="shared" si="325"/>
        <v>0</v>
      </c>
      <c r="P898" s="71">
        <f t="shared" si="325"/>
        <v>0</v>
      </c>
      <c r="Q898" s="4">
        <f t="shared" si="325"/>
        <v>100.9</v>
      </c>
      <c r="R898" s="4">
        <v>95.9</v>
      </c>
      <c r="S898" s="5">
        <f t="shared" si="311"/>
        <v>105.21376433785193</v>
      </c>
    </row>
    <row r="899" spans="1:19" x14ac:dyDescent="0.15">
      <c r="A899" s="69"/>
      <c r="B899" s="74"/>
      <c r="C899" s="204"/>
      <c r="D899" s="60" t="s">
        <v>37</v>
      </c>
      <c r="E899" s="4">
        <v>0.6</v>
      </c>
      <c r="F899" s="4">
        <v>2.7</v>
      </c>
      <c r="G899" s="4">
        <v>7.4</v>
      </c>
      <c r="H899" s="4">
        <v>7.8</v>
      </c>
      <c r="I899" s="4">
        <v>6.6</v>
      </c>
      <c r="J899" s="4">
        <v>4.8</v>
      </c>
      <c r="K899" s="71"/>
      <c r="L899" s="71"/>
      <c r="M899" s="71"/>
      <c r="N899" s="71"/>
      <c r="O899" s="71"/>
      <c r="P899" s="71"/>
      <c r="Q899" s="4">
        <f t="shared" si="310"/>
        <v>29.900000000000002</v>
      </c>
      <c r="R899" s="4">
        <v>28.300000000000004</v>
      </c>
      <c r="S899" s="5">
        <f t="shared" si="311"/>
        <v>105.65371024734982</v>
      </c>
    </row>
    <row r="900" spans="1:19" ht="14.25" thickBot="1" x14ac:dyDescent="0.2">
      <c r="A900" s="69"/>
      <c r="B900" s="74"/>
      <c r="C900" s="205"/>
      <c r="D900" s="63" t="s">
        <v>38</v>
      </c>
      <c r="E900" s="7">
        <v>0.7</v>
      </c>
      <c r="F900" s="7">
        <v>2.9</v>
      </c>
      <c r="G900" s="7">
        <v>8.1</v>
      </c>
      <c r="H900" s="7">
        <v>8.4</v>
      </c>
      <c r="I900" s="7">
        <v>7.2</v>
      </c>
      <c r="J900" s="7">
        <v>5.2</v>
      </c>
      <c r="K900" s="72"/>
      <c r="L900" s="72"/>
      <c r="M900" s="72"/>
      <c r="N900" s="72"/>
      <c r="O900" s="72"/>
      <c r="P900" s="72"/>
      <c r="Q900" s="7">
        <f t="shared" si="310"/>
        <v>32.5</v>
      </c>
      <c r="R900" s="7">
        <v>31.000000000000004</v>
      </c>
      <c r="S900" s="8">
        <f t="shared" si="311"/>
        <v>104.83870967741935</v>
      </c>
    </row>
    <row r="901" spans="1:19" ht="13.5" customHeight="1" x14ac:dyDescent="0.15">
      <c r="A901" s="69"/>
      <c r="B901" s="74"/>
      <c r="C901" s="203" t="s">
        <v>150</v>
      </c>
      <c r="D901" s="55" t="s">
        <v>33</v>
      </c>
      <c r="E901" s="2">
        <v>3.6</v>
      </c>
      <c r="F901" s="2">
        <v>12.5</v>
      </c>
      <c r="G901" s="2">
        <v>30.1</v>
      </c>
      <c r="H901" s="2">
        <v>32.6</v>
      </c>
      <c r="I901" s="2">
        <v>28.9</v>
      </c>
      <c r="J901" s="2">
        <v>23.1</v>
      </c>
      <c r="K901" s="70"/>
      <c r="L901" s="70"/>
      <c r="M901" s="70"/>
      <c r="N901" s="70"/>
      <c r="O901" s="70"/>
      <c r="P901" s="70"/>
      <c r="Q901" s="2">
        <f t="shared" si="310"/>
        <v>130.80000000000001</v>
      </c>
      <c r="R901" s="2">
        <v>124.19999999999999</v>
      </c>
      <c r="S901" s="3">
        <f t="shared" si="311"/>
        <v>105.31400966183577</v>
      </c>
    </row>
    <row r="902" spans="1:19" x14ac:dyDescent="0.15">
      <c r="A902" s="69"/>
      <c r="B902" s="74"/>
      <c r="C902" s="204"/>
      <c r="D902" s="60" t="s">
        <v>34</v>
      </c>
      <c r="E902" s="4">
        <v>1.4</v>
      </c>
      <c r="F902" s="4">
        <v>8</v>
      </c>
      <c r="G902" s="4">
        <v>15.6</v>
      </c>
      <c r="H902" s="4">
        <v>13.1</v>
      </c>
      <c r="I902" s="4">
        <v>8</v>
      </c>
      <c r="J902" s="4">
        <v>12.2</v>
      </c>
      <c r="K902" s="71"/>
      <c r="L902" s="71"/>
      <c r="M902" s="71"/>
      <c r="N902" s="71"/>
      <c r="O902" s="71"/>
      <c r="P902" s="71"/>
      <c r="Q902" s="4">
        <f t="shared" si="310"/>
        <v>58.3</v>
      </c>
      <c r="R902" s="4">
        <v>57.5</v>
      </c>
      <c r="S902" s="5">
        <f t="shared" si="311"/>
        <v>101.39130434782608</v>
      </c>
    </row>
    <row r="903" spans="1:19" x14ac:dyDescent="0.15">
      <c r="A903" s="69"/>
      <c r="B903" s="74"/>
      <c r="C903" s="204"/>
      <c r="D903" s="60" t="s">
        <v>35</v>
      </c>
      <c r="E903" s="4">
        <f t="shared" ref="E903:Q903" si="326">+E901-E902</f>
        <v>2.2000000000000002</v>
      </c>
      <c r="F903" s="4">
        <f t="shared" si="326"/>
        <v>4.5</v>
      </c>
      <c r="G903" s="4">
        <f t="shared" si="326"/>
        <v>14.500000000000002</v>
      </c>
      <c r="H903" s="4">
        <f t="shared" si="326"/>
        <v>19.5</v>
      </c>
      <c r="I903" s="4">
        <f t="shared" si="326"/>
        <v>20.9</v>
      </c>
      <c r="J903" s="4">
        <f t="shared" si="326"/>
        <v>10.900000000000002</v>
      </c>
      <c r="K903" s="71">
        <f t="shared" si="326"/>
        <v>0</v>
      </c>
      <c r="L903" s="71">
        <f t="shared" si="326"/>
        <v>0</v>
      </c>
      <c r="M903" s="71">
        <f t="shared" si="326"/>
        <v>0</v>
      </c>
      <c r="N903" s="71">
        <f t="shared" si="326"/>
        <v>0</v>
      </c>
      <c r="O903" s="71">
        <f t="shared" si="326"/>
        <v>0</v>
      </c>
      <c r="P903" s="71">
        <f t="shared" si="326"/>
        <v>0</v>
      </c>
      <c r="Q903" s="4">
        <f t="shared" si="326"/>
        <v>72.500000000000014</v>
      </c>
      <c r="R903" s="4">
        <v>66.7</v>
      </c>
      <c r="S903" s="5">
        <f t="shared" si="311"/>
        <v>108.69565217391306</v>
      </c>
    </row>
    <row r="904" spans="1:19" x14ac:dyDescent="0.15">
      <c r="A904" s="69"/>
      <c r="B904" s="48"/>
      <c r="C904" s="204"/>
      <c r="D904" s="60" t="s">
        <v>36</v>
      </c>
      <c r="E904" s="4">
        <f t="shared" ref="E904:Q904" si="327">+E901-E905</f>
        <v>2.2000000000000002</v>
      </c>
      <c r="F904" s="4">
        <f t="shared" si="327"/>
        <v>6.3</v>
      </c>
      <c r="G904" s="4">
        <f t="shared" si="327"/>
        <v>15.200000000000001</v>
      </c>
      <c r="H904" s="4">
        <f t="shared" si="327"/>
        <v>16.3</v>
      </c>
      <c r="I904" s="4">
        <f t="shared" si="327"/>
        <v>16.299999999999997</v>
      </c>
      <c r="J904" s="4">
        <f t="shared" si="327"/>
        <v>12.600000000000001</v>
      </c>
      <c r="K904" s="71">
        <f t="shared" si="327"/>
        <v>0</v>
      </c>
      <c r="L904" s="71">
        <f t="shared" si="327"/>
        <v>0</v>
      </c>
      <c r="M904" s="71">
        <f t="shared" si="327"/>
        <v>0</v>
      </c>
      <c r="N904" s="71">
        <f t="shared" si="327"/>
        <v>0</v>
      </c>
      <c r="O904" s="71">
        <f t="shared" si="327"/>
        <v>0</v>
      </c>
      <c r="P904" s="71">
        <f t="shared" si="327"/>
        <v>0</v>
      </c>
      <c r="Q904" s="4">
        <f t="shared" si="327"/>
        <v>68.900000000000006</v>
      </c>
      <c r="R904" s="4">
        <v>62.900000000000006</v>
      </c>
      <c r="S904" s="5">
        <f t="shared" si="311"/>
        <v>109.53895071542131</v>
      </c>
    </row>
    <row r="905" spans="1:19" x14ac:dyDescent="0.15">
      <c r="A905" s="69"/>
      <c r="B905" s="48"/>
      <c r="C905" s="204"/>
      <c r="D905" s="60" t="s">
        <v>37</v>
      </c>
      <c r="E905" s="4">
        <v>1.4</v>
      </c>
      <c r="F905" s="4">
        <v>6.2</v>
      </c>
      <c r="G905" s="4">
        <v>14.9</v>
      </c>
      <c r="H905" s="4">
        <v>16.3</v>
      </c>
      <c r="I905" s="4">
        <v>12.6</v>
      </c>
      <c r="J905" s="4">
        <v>10.5</v>
      </c>
      <c r="K905" s="71"/>
      <c r="L905" s="71"/>
      <c r="M905" s="71"/>
      <c r="N905" s="71"/>
      <c r="O905" s="71"/>
      <c r="P905" s="71"/>
      <c r="Q905" s="4">
        <f t="shared" si="310"/>
        <v>61.9</v>
      </c>
      <c r="R905" s="4">
        <v>61.3</v>
      </c>
      <c r="S905" s="5">
        <f t="shared" si="311"/>
        <v>100.97879282218598</v>
      </c>
    </row>
    <row r="906" spans="1:19" ht="14.25" thickBot="1" x14ac:dyDescent="0.2">
      <c r="A906" s="77"/>
      <c r="B906" s="76"/>
      <c r="C906" s="205"/>
      <c r="D906" s="63" t="s">
        <v>38</v>
      </c>
      <c r="E906" s="7">
        <v>1.9</v>
      </c>
      <c r="F906" s="7">
        <v>7</v>
      </c>
      <c r="G906" s="7">
        <v>17.100000000000001</v>
      </c>
      <c r="H906" s="7">
        <v>19.2</v>
      </c>
      <c r="I906" s="7">
        <v>15.6</v>
      </c>
      <c r="J906" s="7">
        <v>12.2</v>
      </c>
      <c r="K906" s="72"/>
      <c r="L906" s="72"/>
      <c r="M906" s="72"/>
      <c r="N906" s="72"/>
      <c r="O906" s="72"/>
      <c r="P906" s="72"/>
      <c r="Q906" s="7">
        <f t="shared" si="310"/>
        <v>73</v>
      </c>
      <c r="R906" s="7">
        <v>70.8</v>
      </c>
      <c r="S906" s="8">
        <f t="shared" si="311"/>
        <v>103.10734463276836</v>
      </c>
    </row>
    <row r="907" spans="1:19" x14ac:dyDescent="0.15">
      <c r="A907" s="206" t="s">
        <v>5</v>
      </c>
      <c r="B907" s="211"/>
      <c r="C907" s="207"/>
      <c r="D907" s="55" t="s">
        <v>33</v>
      </c>
      <c r="E907" s="56">
        <f t="shared" ref="E907:R912" si="328">+E916</f>
        <v>339.5</v>
      </c>
      <c r="F907" s="56">
        <f t="shared" si="328"/>
        <v>920.90000000000009</v>
      </c>
      <c r="G907" s="56">
        <f t="shared" si="328"/>
        <v>721</v>
      </c>
      <c r="H907" s="56">
        <f t="shared" si="328"/>
        <v>1215.2999999999997</v>
      </c>
      <c r="I907" s="56">
        <f t="shared" si="328"/>
        <v>1587.4000000000003</v>
      </c>
      <c r="J907" s="56">
        <f t="shared" si="328"/>
        <v>1051.5000000000002</v>
      </c>
      <c r="K907" s="66">
        <f t="shared" si="328"/>
        <v>0</v>
      </c>
      <c r="L907" s="66">
        <f t="shared" si="328"/>
        <v>0</v>
      </c>
      <c r="M907" s="66">
        <f t="shared" si="328"/>
        <v>0</v>
      </c>
      <c r="N907" s="66">
        <f t="shared" si="328"/>
        <v>0</v>
      </c>
      <c r="O907" s="66">
        <f t="shared" si="328"/>
        <v>0</v>
      </c>
      <c r="P907" s="66">
        <f t="shared" si="328"/>
        <v>0</v>
      </c>
      <c r="Q907" s="56">
        <f t="shared" si="328"/>
        <v>5835.5999999999995</v>
      </c>
      <c r="R907" s="56">
        <f t="shared" si="328"/>
        <v>5474.0000000000009</v>
      </c>
      <c r="S907" s="3">
        <f t="shared" si="311"/>
        <v>106.60577274388012</v>
      </c>
    </row>
    <row r="908" spans="1:19" x14ac:dyDescent="0.15">
      <c r="A908" s="208"/>
      <c r="B908" s="212"/>
      <c r="C908" s="209"/>
      <c r="D908" s="60" t="s">
        <v>34</v>
      </c>
      <c r="E908" s="61">
        <f t="shared" si="328"/>
        <v>119.69999999999997</v>
      </c>
      <c r="F908" s="61">
        <f t="shared" si="328"/>
        <v>315.50000000000006</v>
      </c>
      <c r="G908" s="61">
        <f t="shared" si="328"/>
        <v>326.59999999999997</v>
      </c>
      <c r="H908" s="61">
        <f t="shared" si="328"/>
        <v>559.5</v>
      </c>
      <c r="I908" s="61">
        <f t="shared" si="328"/>
        <v>751.5</v>
      </c>
      <c r="J908" s="61">
        <f t="shared" si="328"/>
        <v>468.99999999999994</v>
      </c>
      <c r="K908" s="67">
        <f t="shared" si="328"/>
        <v>0</v>
      </c>
      <c r="L908" s="67">
        <f t="shared" si="328"/>
        <v>0</v>
      </c>
      <c r="M908" s="67">
        <f t="shared" si="328"/>
        <v>0</v>
      </c>
      <c r="N908" s="67">
        <f t="shared" si="328"/>
        <v>0</v>
      </c>
      <c r="O908" s="67">
        <f t="shared" si="328"/>
        <v>0</v>
      </c>
      <c r="P908" s="67">
        <f t="shared" si="328"/>
        <v>0</v>
      </c>
      <c r="Q908" s="61">
        <f t="shared" si="328"/>
        <v>2541.7999999999997</v>
      </c>
      <c r="R908" s="61">
        <f t="shared" si="328"/>
        <v>2315.3000000000002</v>
      </c>
      <c r="S908" s="5">
        <f t="shared" si="311"/>
        <v>109.78274953569729</v>
      </c>
    </row>
    <row r="909" spans="1:19" x14ac:dyDescent="0.15">
      <c r="A909" s="208"/>
      <c r="B909" s="212"/>
      <c r="C909" s="209"/>
      <c r="D909" s="60" t="s">
        <v>35</v>
      </c>
      <c r="E909" s="61">
        <f t="shared" si="328"/>
        <v>219.79999999999995</v>
      </c>
      <c r="F909" s="61">
        <f t="shared" si="328"/>
        <v>605.40000000000009</v>
      </c>
      <c r="G909" s="61">
        <f t="shared" si="328"/>
        <v>394.4</v>
      </c>
      <c r="H909" s="61">
        <f t="shared" si="328"/>
        <v>655.80000000000007</v>
      </c>
      <c r="I909" s="61">
        <f t="shared" si="328"/>
        <v>835.89999999999986</v>
      </c>
      <c r="J909" s="61">
        <f t="shared" si="328"/>
        <v>582.5</v>
      </c>
      <c r="K909" s="67">
        <f t="shared" si="328"/>
        <v>0</v>
      </c>
      <c r="L909" s="67">
        <f t="shared" si="328"/>
        <v>0</v>
      </c>
      <c r="M909" s="67">
        <f t="shared" si="328"/>
        <v>0</v>
      </c>
      <c r="N909" s="67">
        <f t="shared" si="328"/>
        <v>0</v>
      </c>
      <c r="O909" s="67">
        <f t="shared" si="328"/>
        <v>0</v>
      </c>
      <c r="P909" s="67">
        <f t="shared" si="328"/>
        <v>0</v>
      </c>
      <c r="Q909" s="61">
        <f t="shared" si="328"/>
        <v>3293.8</v>
      </c>
      <c r="R909" s="61">
        <f t="shared" si="328"/>
        <v>3158.7</v>
      </c>
      <c r="S909" s="5">
        <f t="shared" si="311"/>
        <v>104.27707601228356</v>
      </c>
    </row>
    <row r="910" spans="1:19" x14ac:dyDescent="0.15">
      <c r="A910" s="208"/>
      <c r="B910" s="212"/>
      <c r="C910" s="209"/>
      <c r="D910" s="60" t="s">
        <v>36</v>
      </c>
      <c r="E910" s="61">
        <f t="shared" si="328"/>
        <v>262.5</v>
      </c>
      <c r="F910" s="61">
        <f t="shared" si="328"/>
        <v>782.69999999999993</v>
      </c>
      <c r="G910" s="61">
        <f t="shared" si="328"/>
        <v>567.1</v>
      </c>
      <c r="H910" s="61">
        <f t="shared" si="328"/>
        <v>1008.1</v>
      </c>
      <c r="I910" s="61">
        <f t="shared" si="328"/>
        <v>1340.8999999999999</v>
      </c>
      <c r="J910" s="61">
        <f t="shared" si="328"/>
        <v>868.49999999999989</v>
      </c>
      <c r="K910" s="67">
        <f t="shared" si="328"/>
        <v>0</v>
      </c>
      <c r="L910" s="67">
        <f t="shared" si="328"/>
        <v>0</v>
      </c>
      <c r="M910" s="67">
        <f t="shared" si="328"/>
        <v>0</v>
      </c>
      <c r="N910" s="67">
        <f t="shared" si="328"/>
        <v>0</v>
      </c>
      <c r="O910" s="67">
        <f t="shared" si="328"/>
        <v>0</v>
      </c>
      <c r="P910" s="67">
        <f t="shared" si="328"/>
        <v>0</v>
      </c>
      <c r="Q910" s="61">
        <f t="shared" si="328"/>
        <v>4829.8000000000011</v>
      </c>
      <c r="R910" s="61">
        <f t="shared" si="328"/>
        <v>4490.3</v>
      </c>
      <c r="S910" s="5">
        <f t="shared" si="311"/>
        <v>107.56074204396144</v>
      </c>
    </row>
    <row r="911" spans="1:19" x14ac:dyDescent="0.15">
      <c r="A911" s="208"/>
      <c r="B911" s="212"/>
      <c r="C911" s="209"/>
      <c r="D911" s="60" t="s">
        <v>37</v>
      </c>
      <c r="E911" s="61">
        <f t="shared" si="328"/>
        <v>76.999999999999986</v>
      </c>
      <c r="F911" s="61">
        <f t="shared" si="328"/>
        <v>138.19999999999996</v>
      </c>
      <c r="G911" s="61">
        <f t="shared" si="328"/>
        <v>153.90000000000003</v>
      </c>
      <c r="H911" s="61">
        <f t="shared" si="328"/>
        <v>207.20000000000002</v>
      </c>
      <c r="I911" s="61">
        <f t="shared" si="328"/>
        <v>246.50000000000003</v>
      </c>
      <c r="J911" s="61">
        <f t="shared" si="328"/>
        <v>183.00000000000003</v>
      </c>
      <c r="K911" s="67">
        <f t="shared" si="328"/>
        <v>0</v>
      </c>
      <c r="L911" s="67">
        <f t="shared" si="328"/>
        <v>0</v>
      </c>
      <c r="M911" s="67">
        <f t="shared" si="328"/>
        <v>0</v>
      </c>
      <c r="N911" s="67">
        <f t="shared" si="328"/>
        <v>0</v>
      </c>
      <c r="O911" s="67">
        <f t="shared" si="328"/>
        <v>0</v>
      </c>
      <c r="P911" s="67">
        <f t="shared" si="328"/>
        <v>0</v>
      </c>
      <c r="Q911" s="61">
        <f t="shared" si="328"/>
        <v>1005.8000000000001</v>
      </c>
      <c r="R911" s="61">
        <f t="shared" si="328"/>
        <v>983.69999999999982</v>
      </c>
      <c r="S911" s="5">
        <f t="shared" si="311"/>
        <v>102.24661990444244</v>
      </c>
    </row>
    <row r="912" spans="1:19" ht="14.25" thickBot="1" x14ac:dyDescent="0.2">
      <c r="A912" s="214"/>
      <c r="B912" s="213"/>
      <c r="C912" s="210"/>
      <c r="D912" s="63" t="s">
        <v>38</v>
      </c>
      <c r="E912" s="64">
        <f t="shared" si="328"/>
        <v>85.4</v>
      </c>
      <c r="F912" s="64">
        <f t="shared" si="328"/>
        <v>152.69999999999996</v>
      </c>
      <c r="G912" s="64">
        <f t="shared" si="328"/>
        <v>169.40000000000003</v>
      </c>
      <c r="H912" s="64">
        <f t="shared" si="328"/>
        <v>228.4</v>
      </c>
      <c r="I912" s="64">
        <f t="shared" si="328"/>
        <v>274.79999999999995</v>
      </c>
      <c r="J912" s="64">
        <f t="shared" si="328"/>
        <v>201.20000000000002</v>
      </c>
      <c r="K912" s="68">
        <f t="shared" si="328"/>
        <v>0</v>
      </c>
      <c r="L912" s="68">
        <f t="shared" si="328"/>
        <v>0</v>
      </c>
      <c r="M912" s="68">
        <f t="shared" si="328"/>
        <v>0</v>
      </c>
      <c r="N912" s="68">
        <f t="shared" si="328"/>
        <v>0</v>
      </c>
      <c r="O912" s="68">
        <f t="shared" si="328"/>
        <v>0</v>
      </c>
      <c r="P912" s="68">
        <f t="shared" si="328"/>
        <v>0</v>
      </c>
      <c r="Q912" s="64">
        <f t="shared" si="328"/>
        <v>1111.9000000000001</v>
      </c>
      <c r="R912" s="64">
        <f t="shared" si="328"/>
        <v>1080.8000000000002</v>
      </c>
      <c r="S912" s="8">
        <f t="shared" si="311"/>
        <v>102.87749814951887</v>
      </c>
    </row>
    <row r="913" spans="1:19" ht="18.75" customHeight="1" x14ac:dyDescent="0.2">
      <c r="A913" s="44" t="str">
        <f>$A$1</f>
        <v>１　平成29年度上期　市町村別・月別観光入込客数</v>
      </c>
      <c r="K913" s="75"/>
      <c r="L913" s="75"/>
      <c r="M913" s="75"/>
      <c r="N913" s="75"/>
      <c r="O913" s="75"/>
      <c r="P913" s="75"/>
      <c r="Q913" s="187"/>
    </row>
    <row r="914" spans="1:19" ht="13.5" customHeight="1" thickBot="1" x14ac:dyDescent="0.2">
      <c r="K914" s="75"/>
      <c r="L914" s="75"/>
      <c r="M914" s="75"/>
      <c r="N914" s="75"/>
      <c r="O914" s="75"/>
      <c r="P914" s="75"/>
      <c r="Q914" s="187"/>
      <c r="S914" s="49" t="s">
        <v>232</v>
      </c>
    </row>
    <row r="915" spans="1:19" ht="13.5" customHeight="1" thickBot="1" x14ac:dyDescent="0.2">
      <c r="A915" s="50" t="s">
        <v>20</v>
      </c>
      <c r="B915" s="50" t="s">
        <v>266</v>
      </c>
      <c r="C915" s="50" t="s">
        <v>21</v>
      </c>
      <c r="D915" s="51" t="s">
        <v>22</v>
      </c>
      <c r="E915" s="52" t="s">
        <v>23</v>
      </c>
      <c r="F915" s="52" t="s">
        <v>24</v>
      </c>
      <c r="G915" s="52" t="s">
        <v>25</v>
      </c>
      <c r="H915" s="52" t="s">
        <v>26</v>
      </c>
      <c r="I915" s="52" t="s">
        <v>27</v>
      </c>
      <c r="J915" s="52" t="s">
        <v>28</v>
      </c>
      <c r="K915" s="73" t="s">
        <v>29</v>
      </c>
      <c r="L915" s="73" t="s">
        <v>30</v>
      </c>
      <c r="M915" s="73" t="s">
        <v>31</v>
      </c>
      <c r="N915" s="73" t="s">
        <v>11</v>
      </c>
      <c r="O915" s="73" t="s">
        <v>12</v>
      </c>
      <c r="P915" s="73" t="s">
        <v>13</v>
      </c>
      <c r="Q915" s="188" t="s">
        <v>302</v>
      </c>
      <c r="R915" s="53" t="str">
        <f>$R$3</f>
        <v>28年度上期</v>
      </c>
      <c r="S915" s="54" t="s">
        <v>32</v>
      </c>
    </row>
    <row r="916" spans="1:19" ht="13.5" customHeight="1" x14ac:dyDescent="0.15">
      <c r="A916" s="78"/>
      <c r="B916" s="215" t="s">
        <v>259</v>
      </c>
      <c r="C916" s="216"/>
      <c r="D916" s="55" t="s">
        <v>33</v>
      </c>
      <c r="E916" s="2">
        <f t="shared" ref="E916:R921" si="329">+E922+E928+E934+E940+E946+E952+E958+E964+E973+E979+E985+E991+E997+E1003+E1009+E1015+E1021+E1030</f>
        <v>339.5</v>
      </c>
      <c r="F916" s="2">
        <f t="shared" si="329"/>
        <v>920.90000000000009</v>
      </c>
      <c r="G916" s="2">
        <f t="shared" si="329"/>
        <v>721</v>
      </c>
      <c r="H916" s="2">
        <f t="shared" si="329"/>
        <v>1215.2999999999997</v>
      </c>
      <c r="I916" s="2">
        <f t="shared" si="329"/>
        <v>1587.4000000000003</v>
      </c>
      <c r="J916" s="2">
        <f t="shared" si="329"/>
        <v>1051.5000000000002</v>
      </c>
      <c r="K916" s="70">
        <f t="shared" si="329"/>
        <v>0</v>
      </c>
      <c r="L916" s="70">
        <f t="shared" si="329"/>
        <v>0</v>
      </c>
      <c r="M916" s="70">
        <f t="shared" si="329"/>
        <v>0</v>
      </c>
      <c r="N916" s="70">
        <f t="shared" si="329"/>
        <v>0</v>
      </c>
      <c r="O916" s="70">
        <f t="shared" si="329"/>
        <v>0</v>
      </c>
      <c r="P916" s="70">
        <f t="shared" si="329"/>
        <v>0</v>
      </c>
      <c r="Q916" s="2">
        <f t="shared" si="329"/>
        <v>5835.5999999999995</v>
      </c>
      <c r="R916" s="2">
        <f t="shared" si="329"/>
        <v>5474.0000000000009</v>
      </c>
      <c r="S916" s="3">
        <f t="shared" ref="S916:S969" si="330">IF(Q916=0,"－",Q916/R916*100)</f>
        <v>106.60577274388012</v>
      </c>
    </row>
    <row r="917" spans="1:19" x14ac:dyDescent="0.15">
      <c r="A917" s="69"/>
      <c r="B917" s="217"/>
      <c r="C917" s="218"/>
      <c r="D917" s="60" t="s">
        <v>34</v>
      </c>
      <c r="E917" s="4">
        <f t="shared" si="329"/>
        <v>119.69999999999997</v>
      </c>
      <c r="F917" s="4">
        <f t="shared" si="329"/>
        <v>315.50000000000006</v>
      </c>
      <c r="G917" s="4">
        <f t="shared" si="329"/>
        <v>326.59999999999997</v>
      </c>
      <c r="H917" s="4">
        <f t="shared" si="329"/>
        <v>559.5</v>
      </c>
      <c r="I917" s="4">
        <f t="shared" si="329"/>
        <v>751.5</v>
      </c>
      <c r="J917" s="4">
        <f t="shared" si="329"/>
        <v>468.99999999999994</v>
      </c>
      <c r="K917" s="71">
        <f t="shared" si="329"/>
        <v>0</v>
      </c>
      <c r="L917" s="71">
        <f t="shared" si="329"/>
        <v>0</v>
      </c>
      <c r="M917" s="71">
        <f t="shared" si="329"/>
        <v>0</v>
      </c>
      <c r="N917" s="71">
        <f t="shared" si="329"/>
        <v>0</v>
      </c>
      <c r="O917" s="71">
        <f t="shared" si="329"/>
        <v>0</v>
      </c>
      <c r="P917" s="71">
        <f t="shared" si="329"/>
        <v>0</v>
      </c>
      <c r="Q917" s="4">
        <f t="shared" si="329"/>
        <v>2541.7999999999997</v>
      </c>
      <c r="R917" s="4">
        <f t="shared" si="329"/>
        <v>2315.3000000000002</v>
      </c>
      <c r="S917" s="5">
        <f t="shared" si="330"/>
        <v>109.78274953569729</v>
      </c>
    </row>
    <row r="918" spans="1:19" x14ac:dyDescent="0.15">
      <c r="A918" s="69" t="s">
        <v>307</v>
      </c>
      <c r="B918" s="217"/>
      <c r="C918" s="218"/>
      <c r="D918" s="60" t="s">
        <v>35</v>
      </c>
      <c r="E918" s="4">
        <f t="shared" ref="E918:I918" si="331">+E924+E930+E936+E942+E948+E954+E960+E966+E975+E981+E987+E993+E999+E1005+E1011+E1017+E1023+E1032</f>
        <v>219.79999999999995</v>
      </c>
      <c r="F918" s="4">
        <f t="shared" si="331"/>
        <v>605.40000000000009</v>
      </c>
      <c r="G918" s="4">
        <f t="shared" si="331"/>
        <v>394.4</v>
      </c>
      <c r="H918" s="4">
        <f t="shared" si="331"/>
        <v>655.80000000000007</v>
      </c>
      <c r="I918" s="4">
        <f t="shared" si="331"/>
        <v>835.89999999999986</v>
      </c>
      <c r="J918" s="4">
        <f t="shared" si="329"/>
        <v>582.5</v>
      </c>
      <c r="K918" s="71">
        <f t="shared" si="329"/>
        <v>0</v>
      </c>
      <c r="L918" s="71">
        <f t="shared" si="329"/>
        <v>0</v>
      </c>
      <c r="M918" s="71">
        <f t="shared" si="329"/>
        <v>0</v>
      </c>
      <c r="N918" s="71">
        <f t="shared" si="329"/>
        <v>0</v>
      </c>
      <c r="O918" s="71">
        <f t="shared" si="329"/>
        <v>0</v>
      </c>
      <c r="P918" s="71">
        <f t="shared" si="329"/>
        <v>0</v>
      </c>
      <c r="Q918" s="4">
        <f t="shared" si="329"/>
        <v>3293.8</v>
      </c>
      <c r="R918" s="4">
        <f t="shared" si="329"/>
        <v>3158.7</v>
      </c>
      <c r="S918" s="5">
        <f t="shared" si="330"/>
        <v>104.27707601228356</v>
      </c>
    </row>
    <row r="919" spans="1:19" x14ac:dyDescent="0.15">
      <c r="A919" s="69"/>
      <c r="B919" s="217"/>
      <c r="C919" s="218"/>
      <c r="D919" s="60" t="s">
        <v>36</v>
      </c>
      <c r="E919" s="4">
        <f t="shared" ref="E919:I919" si="332">+E925+E931+E937+E943+E949+E955+E961+E967+E976+E982+E988+E994+E1000+E1006+E1012+E1018+E1024+E1033</f>
        <v>262.5</v>
      </c>
      <c r="F919" s="4">
        <f t="shared" si="332"/>
        <v>782.69999999999993</v>
      </c>
      <c r="G919" s="4">
        <f t="shared" si="332"/>
        <v>567.1</v>
      </c>
      <c r="H919" s="4">
        <f t="shared" si="332"/>
        <v>1008.1</v>
      </c>
      <c r="I919" s="4">
        <f t="shared" si="332"/>
        <v>1340.8999999999999</v>
      </c>
      <c r="J919" s="4">
        <f t="shared" si="329"/>
        <v>868.49999999999989</v>
      </c>
      <c r="K919" s="71">
        <f t="shared" si="329"/>
        <v>0</v>
      </c>
      <c r="L919" s="71">
        <f t="shared" si="329"/>
        <v>0</v>
      </c>
      <c r="M919" s="71">
        <f t="shared" si="329"/>
        <v>0</v>
      </c>
      <c r="N919" s="71">
        <f t="shared" si="329"/>
        <v>0</v>
      </c>
      <c r="O919" s="71">
        <f t="shared" si="329"/>
        <v>0</v>
      </c>
      <c r="P919" s="71">
        <f t="shared" si="329"/>
        <v>0</v>
      </c>
      <c r="Q919" s="4">
        <f t="shared" si="329"/>
        <v>4829.8000000000011</v>
      </c>
      <c r="R919" s="4">
        <f t="shared" si="329"/>
        <v>4490.3</v>
      </c>
      <c r="S919" s="5">
        <f t="shared" si="330"/>
        <v>107.56074204396144</v>
      </c>
    </row>
    <row r="920" spans="1:19" x14ac:dyDescent="0.15">
      <c r="A920" s="69"/>
      <c r="B920" s="217"/>
      <c r="C920" s="218"/>
      <c r="D920" s="60" t="s">
        <v>37</v>
      </c>
      <c r="E920" s="4">
        <f t="shared" si="329"/>
        <v>76.999999999999986</v>
      </c>
      <c r="F920" s="4">
        <f t="shared" si="329"/>
        <v>138.19999999999996</v>
      </c>
      <c r="G920" s="4">
        <f t="shared" si="329"/>
        <v>153.90000000000003</v>
      </c>
      <c r="H920" s="4">
        <f t="shared" si="329"/>
        <v>207.20000000000002</v>
      </c>
      <c r="I920" s="4">
        <f t="shared" si="329"/>
        <v>246.50000000000003</v>
      </c>
      <c r="J920" s="4">
        <f t="shared" si="329"/>
        <v>183.00000000000003</v>
      </c>
      <c r="K920" s="71">
        <f t="shared" si="329"/>
        <v>0</v>
      </c>
      <c r="L920" s="71">
        <f t="shared" si="329"/>
        <v>0</v>
      </c>
      <c r="M920" s="71">
        <f t="shared" si="329"/>
        <v>0</v>
      </c>
      <c r="N920" s="71">
        <f t="shared" si="329"/>
        <v>0</v>
      </c>
      <c r="O920" s="71">
        <f t="shared" si="329"/>
        <v>0</v>
      </c>
      <c r="P920" s="71">
        <f t="shared" si="329"/>
        <v>0</v>
      </c>
      <c r="Q920" s="4">
        <f t="shared" si="329"/>
        <v>1005.8000000000001</v>
      </c>
      <c r="R920" s="4">
        <f t="shared" si="329"/>
        <v>983.69999999999982</v>
      </c>
      <c r="S920" s="5">
        <f t="shared" si="330"/>
        <v>102.24661990444244</v>
      </c>
    </row>
    <row r="921" spans="1:19" ht="14.25" thickBot="1" x14ac:dyDescent="0.2">
      <c r="A921" s="69"/>
      <c r="B921" s="217"/>
      <c r="C921" s="219"/>
      <c r="D921" s="63" t="s">
        <v>38</v>
      </c>
      <c r="E921" s="7">
        <f t="shared" si="329"/>
        <v>85.4</v>
      </c>
      <c r="F921" s="7">
        <f t="shared" si="329"/>
        <v>152.69999999999996</v>
      </c>
      <c r="G921" s="7">
        <f t="shared" si="329"/>
        <v>169.40000000000003</v>
      </c>
      <c r="H921" s="7">
        <f t="shared" si="329"/>
        <v>228.4</v>
      </c>
      <c r="I921" s="7">
        <f t="shared" si="329"/>
        <v>274.79999999999995</v>
      </c>
      <c r="J921" s="7">
        <f t="shared" si="329"/>
        <v>201.20000000000002</v>
      </c>
      <c r="K921" s="72">
        <f t="shared" si="329"/>
        <v>0</v>
      </c>
      <c r="L921" s="72">
        <f t="shared" si="329"/>
        <v>0</v>
      </c>
      <c r="M921" s="72">
        <f t="shared" si="329"/>
        <v>0</v>
      </c>
      <c r="N921" s="72">
        <f t="shared" si="329"/>
        <v>0</v>
      </c>
      <c r="O921" s="72">
        <f t="shared" si="329"/>
        <v>0</v>
      </c>
      <c r="P921" s="72">
        <f t="shared" si="329"/>
        <v>0</v>
      </c>
      <c r="Q921" s="7">
        <f t="shared" si="329"/>
        <v>1111.9000000000001</v>
      </c>
      <c r="R921" s="7">
        <f t="shared" si="329"/>
        <v>1080.8000000000002</v>
      </c>
      <c r="S921" s="8">
        <f t="shared" si="330"/>
        <v>102.87749814951887</v>
      </c>
    </row>
    <row r="922" spans="1:19" ht="14.25" customHeight="1" x14ac:dyDescent="0.15">
      <c r="A922" s="69"/>
      <c r="B922" s="69"/>
      <c r="C922" s="203" t="s">
        <v>219</v>
      </c>
      <c r="D922" s="55" t="s">
        <v>33</v>
      </c>
      <c r="E922" s="2">
        <v>81.199999999999989</v>
      </c>
      <c r="F922" s="2">
        <v>174.8</v>
      </c>
      <c r="G922" s="2">
        <v>123.5</v>
      </c>
      <c r="H922" s="2">
        <v>164.4</v>
      </c>
      <c r="I922" s="2">
        <v>217.8</v>
      </c>
      <c r="J922" s="2">
        <v>149.6</v>
      </c>
      <c r="K922" s="70"/>
      <c r="L922" s="70"/>
      <c r="M922" s="70"/>
      <c r="N922" s="70"/>
      <c r="O922" s="70"/>
      <c r="P922" s="70"/>
      <c r="Q922" s="2">
        <f t="shared" ref="Q922:Q945" si="333">SUM(E922:P922)</f>
        <v>911.30000000000007</v>
      </c>
      <c r="R922" s="2">
        <v>884</v>
      </c>
      <c r="S922" s="3">
        <f t="shared" si="330"/>
        <v>103.08823529411765</v>
      </c>
    </row>
    <row r="923" spans="1:19" x14ac:dyDescent="0.15">
      <c r="A923" s="69"/>
      <c r="B923" s="48"/>
      <c r="C923" s="204"/>
      <c r="D923" s="60" t="s">
        <v>34</v>
      </c>
      <c r="E923" s="4">
        <v>21.8</v>
      </c>
      <c r="F923" s="4">
        <v>38.700000000000003</v>
      </c>
      <c r="G923" s="4">
        <v>33.5</v>
      </c>
      <c r="H923" s="4">
        <v>42.8</v>
      </c>
      <c r="I923" s="4">
        <v>49.1</v>
      </c>
      <c r="J923" s="4">
        <v>38.1</v>
      </c>
      <c r="K923" s="71"/>
      <c r="L923" s="71"/>
      <c r="M923" s="71"/>
      <c r="N923" s="71"/>
      <c r="O923" s="71"/>
      <c r="P923" s="71"/>
      <c r="Q923" s="4">
        <f t="shared" si="333"/>
        <v>224</v>
      </c>
      <c r="R923" s="4">
        <v>204.39999999999998</v>
      </c>
      <c r="S923" s="5">
        <f t="shared" si="330"/>
        <v>109.58904109589042</v>
      </c>
    </row>
    <row r="924" spans="1:19" x14ac:dyDescent="0.15">
      <c r="A924" s="69"/>
      <c r="B924" s="48"/>
      <c r="C924" s="204"/>
      <c r="D924" s="60" t="s">
        <v>35</v>
      </c>
      <c r="E924" s="4">
        <f t="shared" ref="E924:Q924" si="334">+E922-E923</f>
        <v>59.399999999999991</v>
      </c>
      <c r="F924" s="4">
        <f t="shared" si="334"/>
        <v>136.10000000000002</v>
      </c>
      <c r="G924" s="4">
        <f t="shared" si="334"/>
        <v>90</v>
      </c>
      <c r="H924" s="4">
        <f t="shared" si="334"/>
        <v>121.60000000000001</v>
      </c>
      <c r="I924" s="4">
        <f t="shared" si="334"/>
        <v>168.70000000000002</v>
      </c>
      <c r="J924" s="4">
        <f t="shared" si="334"/>
        <v>111.5</v>
      </c>
      <c r="K924" s="71">
        <f t="shared" si="334"/>
        <v>0</v>
      </c>
      <c r="L924" s="71">
        <f t="shared" si="334"/>
        <v>0</v>
      </c>
      <c r="M924" s="71">
        <f t="shared" si="334"/>
        <v>0</v>
      </c>
      <c r="N924" s="71">
        <f t="shared" si="334"/>
        <v>0</v>
      </c>
      <c r="O924" s="71">
        <f t="shared" si="334"/>
        <v>0</v>
      </c>
      <c r="P924" s="71">
        <f t="shared" si="334"/>
        <v>0</v>
      </c>
      <c r="Q924" s="4">
        <f t="shared" si="334"/>
        <v>687.30000000000007</v>
      </c>
      <c r="R924" s="4">
        <v>679.6</v>
      </c>
      <c r="S924" s="5">
        <f t="shared" si="330"/>
        <v>101.13301942319013</v>
      </c>
    </row>
    <row r="925" spans="1:19" x14ac:dyDescent="0.15">
      <c r="A925" s="69"/>
      <c r="B925" s="48"/>
      <c r="C925" s="204"/>
      <c r="D925" s="60" t="s">
        <v>36</v>
      </c>
      <c r="E925" s="4">
        <f t="shared" ref="E925:Q925" si="335">+E922-E926</f>
        <v>40.999999999999986</v>
      </c>
      <c r="F925" s="4">
        <f t="shared" si="335"/>
        <v>120.00000000000001</v>
      </c>
      <c r="G925" s="4">
        <f t="shared" si="335"/>
        <v>68</v>
      </c>
      <c r="H925" s="4">
        <f t="shared" si="335"/>
        <v>95.4</v>
      </c>
      <c r="I925" s="4">
        <f t="shared" si="335"/>
        <v>147.5</v>
      </c>
      <c r="J925" s="4">
        <f t="shared" si="335"/>
        <v>85.1</v>
      </c>
      <c r="K925" s="71">
        <f t="shared" si="335"/>
        <v>0</v>
      </c>
      <c r="L925" s="71">
        <f t="shared" si="335"/>
        <v>0</v>
      </c>
      <c r="M925" s="71">
        <f t="shared" si="335"/>
        <v>0</v>
      </c>
      <c r="N925" s="71">
        <f t="shared" si="335"/>
        <v>0</v>
      </c>
      <c r="O925" s="71">
        <f t="shared" si="335"/>
        <v>0</v>
      </c>
      <c r="P925" s="71">
        <f t="shared" si="335"/>
        <v>0</v>
      </c>
      <c r="Q925" s="4">
        <f t="shared" si="335"/>
        <v>557</v>
      </c>
      <c r="R925" s="4">
        <v>535.09999999999991</v>
      </c>
      <c r="S925" s="5">
        <f t="shared" si="330"/>
        <v>104.09269295458795</v>
      </c>
    </row>
    <row r="926" spans="1:19" x14ac:dyDescent="0.15">
      <c r="A926" s="69"/>
      <c r="B926" s="48"/>
      <c r="C926" s="204"/>
      <c r="D926" s="60" t="s">
        <v>37</v>
      </c>
      <c r="E926" s="4">
        <v>40.200000000000003</v>
      </c>
      <c r="F926" s="4">
        <v>54.8</v>
      </c>
      <c r="G926" s="4">
        <v>55.5</v>
      </c>
      <c r="H926" s="4">
        <v>69</v>
      </c>
      <c r="I926" s="4">
        <v>70.300000000000011</v>
      </c>
      <c r="J926" s="4">
        <v>64.5</v>
      </c>
      <c r="K926" s="71"/>
      <c r="L926" s="71"/>
      <c r="M926" s="71"/>
      <c r="N926" s="71"/>
      <c r="O926" s="71"/>
      <c r="P926" s="71"/>
      <c r="Q926" s="4">
        <f t="shared" si="333"/>
        <v>354.3</v>
      </c>
      <c r="R926" s="4">
        <v>348.9</v>
      </c>
      <c r="S926" s="5">
        <f t="shared" si="330"/>
        <v>101.54772141014618</v>
      </c>
    </row>
    <row r="927" spans="1:19" ht="14.25" thickBot="1" x14ac:dyDescent="0.2">
      <c r="A927" s="69"/>
      <c r="B927" s="48"/>
      <c r="C927" s="205"/>
      <c r="D927" s="63" t="s">
        <v>38</v>
      </c>
      <c r="E927" s="7">
        <v>44.6</v>
      </c>
      <c r="F927" s="7">
        <v>59.7</v>
      </c>
      <c r="G927" s="7">
        <v>60.8</v>
      </c>
      <c r="H927" s="7">
        <v>76.3</v>
      </c>
      <c r="I927" s="7">
        <v>81.7</v>
      </c>
      <c r="J927" s="7">
        <v>70.599999999999994</v>
      </c>
      <c r="K927" s="72"/>
      <c r="L927" s="72"/>
      <c r="M927" s="72"/>
      <c r="N927" s="72"/>
      <c r="O927" s="72"/>
      <c r="P927" s="72"/>
      <c r="Q927" s="7">
        <f t="shared" si="333"/>
        <v>393.70000000000005</v>
      </c>
      <c r="R927" s="7">
        <v>381</v>
      </c>
      <c r="S927" s="8">
        <f t="shared" si="330"/>
        <v>103.33333333333334</v>
      </c>
    </row>
    <row r="928" spans="1:19" ht="14.25" customHeight="1" x14ac:dyDescent="0.15">
      <c r="A928" s="69"/>
      <c r="B928" s="48"/>
      <c r="C928" s="203" t="s">
        <v>151</v>
      </c>
      <c r="D928" s="55" t="s">
        <v>33</v>
      </c>
      <c r="E928" s="2">
        <v>52.9</v>
      </c>
      <c r="F928" s="2">
        <v>98.9</v>
      </c>
      <c r="G928" s="2">
        <v>112.2</v>
      </c>
      <c r="H928" s="2">
        <v>144.9</v>
      </c>
      <c r="I928" s="2">
        <v>265.2</v>
      </c>
      <c r="J928" s="2">
        <v>121.1</v>
      </c>
      <c r="K928" s="70"/>
      <c r="L928" s="70"/>
      <c r="M928" s="70"/>
      <c r="N928" s="70"/>
      <c r="O928" s="70"/>
      <c r="P928" s="70"/>
      <c r="Q928" s="2">
        <f t="shared" si="333"/>
        <v>795.19999999999993</v>
      </c>
      <c r="R928" s="2">
        <v>730.9</v>
      </c>
      <c r="S928" s="3">
        <f t="shared" si="330"/>
        <v>108.7973731016555</v>
      </c>
    </row>
    <row r="929" spans="1:19" x14ac:dyDescent="0.15">
      <c r="A929" s="69"/>
      <c r="B929" s="48"/>
      <c r="C929" s="204"/>
      <c r="D929" s="60" t="s">
        <v>34</v>
      </c>
      <c r="E929" s="4">
        <v>23</v>
      </c>
      <c r="F929" s="4">
        <v>52.8</v>
      </c>
      <c r="G929" s="4">
        <v>63.9</v>
      </c>
      <c r="H929" s="4">
        <v>78.7</v>
      </c>
      <c r="I929" s="4">
        <v>138.69999999999999</v>
      </c>
      <c r="J929" s="4">
        <v>66.5</v>
      </c>
      <c r="K929" s="71"/>
      <c r="L929" s="71"/>
      <c r="M929" s="71"/>
      <c r="N929" s="71"/>
      <c r="O929" s="71"/>
      <c r="P929" s="71"/>
      <c r="Q929" s="4">
        <f t="shared" si="333"/>
        <v>423.59999999999997</v>
      </c>
      <c r="R929" s="4">
        <v>360.90000000000003</v>
      </c>
      <c r="S929" s="5">
        <f t="shared" si="330"/>
        <v>117.37323358270987</v>
      </c>
    </row>
    <row r="930" spans="1:19" x14ac:dyDescent="0.15">
      <c r="A930" s="69"/>
      <c r="B930" s="48"/>
      <c r="C930" s="204"/>
      <c r="D930" s="60" t="s">
        <v>35</v>
      </c>
      <c r="E930" s="4">
        <f t="shared" ref="E930:I930" si="336">+E928-E929</f>
        <v>29.9</v>
      </c>
      <c r="F930" s="4">
        <f t="shared" si="336"/>
        <v>46.100000000000009</v>
      </c>
      <c r="G930" s="4">
        <f t="shared" si="336"/>
        <v>48.300000000000004</v>
      </c>
      <c r="H930" s="4">
        <f t="shared" si="336"/>
        <v>66.2</v>
      </c>
      <c r="I930" s="4">
        <f t="shared" si="336"/>
        <v>126.5</v>
      </c>
      <c r="J930" s="4">
        <f t="shared" ref="J930:Q930" si="337">+J928-J929</f>
        <v>54.599999999999994</v>
      </c>
      <c r="K930" s="71">
        <f t="shared" si="337"/>
        <v>0</v>
      </c>
      <c r="L930" s="71">
        <f t="shared" si="337"/>
        <v>0</v>
      </c>
      <c r="M930" s="71">
        <f t="shared" si="337"/>
        <v>0</v>
      </c>
      <c r="N930" s="71">
        <f t="shared" si="337"/>
        <v>0</v>
      </c>
      <c r="O930" s="71">
        <f t="shared" si="337"/>
        <v>0</v>
      </c>
      <c r="P930" s="71">
        <f t="shared" si="337"/>
        <v>0</v>
      </c>
      <c r="Q930" s="4">
        <f t="shared" si="337"/>
        <v>371.59999999999997</v>
      </c>
      <c r="R930" s="4">
        <v>370</v>
      </c>
      <c r="S930" s="5">
        <f t="shared" si="330"/>
        <v>100.43243243243242</v>
      </c>
    </row>
    <row r="931" spans="1:19" x14ac:dyDescent="0.15">
      <c r="A931" s="69"/>
      <c r="B931" s="48"/>
      <c r="C931" s="204"/>
      <c r="D931" s="60" t="s">
        <v>36</v>
      </c>
      <c r="E931" s="4">
        <f t="shared" ref="E931:I931" si="338">+E928-E932</f>
        <v>37.9</v>
      </c>
      <c r="F931" s="4">
        <f t="shared" si="338"/>
        <v>67.100000000000009</v>
      </c>
      <c r="G931" s="4">
        <f t="shared" si="338"/>
        <v>77.400000000000006</v>
      </c>
      <c r="H931" s="4">
        <f t="shared" si="338"/>
        <v>97.600000000000009</v>
      </c>
      <c r="I931" s="4">
        <f t="shared" si="338"/>
        <v>207.7</v>
      </c>
      <c r="J931" s="4">
        <f t="shared" ref="J931:Q931" si="339">+J928-J932</f>
        <v>80.399999999999991</v>
      </c>
      <c r="K931" s="71">
        <f t="shared" si="339"/>
        <v>0</v>
      </c>
      <c r="L931" s="71">
        <f t="shared" si="339"/>
        <v>0</v>
      </c>
      <c r="M931" s="71">
        <f t="shared" si="339"/>
        <v>0</v>
      </c>
      <c r="N931" s="71">
        <f t="shared" si="339"/>
        <v>0</v>
      </c>
      <c r="O931" s="71">
        <f t="shared" si="339"/>
        <v>0</v>
      </c>
      <c r="P931" s="71">
        <f t="shared" si="339"/>
        <v>0</v>
      </c>
      <c r="Q931" s="4">
        <f t="shared" si="339"/>
        <v>568.09999999999991</v>
      </c>
      <c r="R931" s="4">
        <v>519.1</v>
      </c>
      <c r="S931" s="5">
        <f t="shared" si="330"/>
        <v>109.43941437102676</v>
      </c>
    </row>
    <row r="932" spans="1:19" x14ac:dyDescent="0.15">
      <c r="A932" s="69"/>
      <c r="B932" s="48"/>
      <c r="C932" s="204"/>
      <c r="D932" s="60" t="s">
        <v>37</v>
      </c>
      <c r="E932" s="4">
        <v>15</v>
      </c>
      <c r="F932" s="4">
        <v>31.8</v>
      </c>
      <c r="G932" s="4">
        <v>34.799999999999997</v>
      </c>
      <c r="H932" s="4">
        <v>47.3</v>
      </c>
      <c r="I932" s="4">
        <v>57.5</v>
      </c>
      <c r="J932" s="4">
        <v>40.700000000000003</v>
      </c>
      <c r="K932" s="71"/>
      <c r="L932" s="71"/>
      <c r="M932" s="71"/>
      <c r="N932" s="71"/>
      <c r="O932" s="71"/>
      <c r="P932" s="71"/>
      <c r="Q932" s="4">
        <f t="shared" si="333"/>
        <v>227.09999999999997</v>
      </c>
      <c r="R932" s="4">
        <v>211.79999999999998</v>
      </c>
      <c r="S932" s="5">
        <f t="shared" si="330"/>
        <v>107.22379603399432</v>
      </c>
    </row>
    <row r="933" spans="1:19" ht="14.25" thickBot="1" x14ac:dyDescent="0.2">
      <c r="A933" s="69"/>
      <c r="B933" s="48"/>
      <c r="C933" s="205"/>
      <c r="D933" s="63" t="s">
        <v>38</v>
      </c>
      <c r="E933" s="7">
        <v>18.8</v>
      </c>
      <c r="F933" s="7">
        <v>39.799999999999997</v>
      </c>
      <c r="G933" s="7">
        <v>43.5</v>
      </c>
      <c r="H933" s="7">
        <v>59.1</v>
      </c>
      <c r="I933" s="7">
        <v>71.900000000000006</v>
      </c>
      <c r="J933" s="7">
        <v>50.9</v>
      </c>
      <c r="K933" s="72"/>
      <c r="L933" s="72"/>
      <c r="M933" s="72"/>
      <c r="N933" s="72"/>
      <c r="O933" s="72"/>
      <c r="P933" s="72"/>
      <c r="Q933" s="7">
        <f t="shared" si="333"/>
        <v>284</v>
      </c>
      <c r="R933" s="7">
        <v>265</v>
      </c>
      <c r="S933" s="8">
        <f t="shared" si="330"/>
        <v>107.16981132075472</v>
      </c>
    </row>
    <row r="934" spans="1:19" ht="14.25" customHeight="1" x14ac:dyDescent="0.15">
      <c r="A934" s="69"/>
      <c r="B934" s="48"/>
      <c r="C934" s="203" t="s">
        <v>152</v>
      </c>
      <c r="D934" s="55" t="s">
        <v>33</v>
      </c>
      <c r="E934" s="2">
        <v>15.5</v>
      </c>
      <c r="F934" s="2">
        <v>42.7</v>
      </c>
      <c r="G934" s="2">
        <v>24.7</v>
      </c>
      <c r="H934" s="2">
        <v>116.5</v>
      </c>
      <c r="I934" s="2">
        <v>51.1</v>
      </c>
      <c r="J934" s="2">
        <v>29.5</v>
      </c>
      <c r="K934" s="70"/>
      <c r="L934" s="70"/>
      <c r="M934" s="70"/>
      <c r="N934" s="70"/>
      <c r="O934" s="70"/>
      <c r="P934" s="70"/>
      <c r="Q934" s="2">
        <f t="shared" si="333"/>
        <v>280</v>
      </c>
      <c r="R934" s="2">
        <v>262.2</v>
      </c>
      <c r="S934" s="3">
        <f t="shared" si="330"/>
        <v>106.78871090770406</v>
      </c>
    </row>
    <row r="935" spans="1:19" x14ac:dyDescent="0.15">
      <c r="A935" s="69"/>
      <c r="B935" s="48"/>
      <c r="C935" s="204"/>
      <c r="D935" s="60" t="s">
        <v>34</v>
      </c>
      <c r="E935" s="4">
        <v>6.1</v>
      </c>
      <c r="F935" s="4">
        <v>15.8</v>
      </c>
      <c r="G935" s="4">
        <v>9.3000000000000007</v>
      </c>
      <c r="H935" s="4">
        <v>43.5</v>
      </c>
      <c r="I935" s="4">
        <v>18.8</v>
      </c>
      <c r="J935" s="4">
        <v>11.4</v>
      </c>
      <c r="K935" s="71"/>
      <c r="L935" s="71"/>
      <c r="M935" s="71"/>
      <c r="N935" s="71"/>
      <c r="O935" s="71"/>
      <c r="P935" s="71"/>
      <c r="Q935" s="4">
        <f t="shared" si="333"/>
        <v>104.9</v>
      </c>
      <c r="R935" s="4">
        <v>97.5</v>
      </c>
      <c r="S935" s="5">
        <f t="shared" si="330"/>
        <v>107.58974358974361</v>
      </c>
    </row>
    <row r="936" spans="1:19" x14ac:dyDescent="0.15">
      <c r="A936" s="69"/>
      <c r="B936" s="48"/>
      <c r="C936" s="204"/>
      <c r="D936" s="60" t="s">
        <v>35</v>
      </c>
      <c r="E936" s="4">
        <f t="shared" ref="E936:Q936" si="340">+E934-E935</f>
        <v>9.4</v>
      </c>
      <c r="F936" s="4">
        <f t="shared" si="340"/>
        <v>26.900000000000002</v>
      </c>
      <c r="G936" s="4">
        <f t="shared" si="340"/>
        <v>15.399999999999999</v>
      </c>
      <c r="H936" s="4">
        <f t="shared" si="340"/>
        <v>73</v>
      </c>
      <c r="I936" s="4">
        <f t="shared" si="340"/>
        <v>32.299999999999997</v>
      </c>
      <c r="J936" s="4">
        <f t="shared" si="340"/>
        <v>18.100000000000001</v>
      </c>
      <c r="K936" s="71">
        <f t="shared" si="340"/>
        <v>0</v>
      </c>
      <c r="L936" s="71">
        <f t="shared" si="340"/>
        <v>0</v>
      </c>
      <c r="M936" s="71">
        <f t="shared" si="340"/>
        <v>0</v>
      </c>
      <c r="N936" s="71">
        <f t="shared" si="340"/>
        <v>0</v>
      </c>
      <c r="O936" s="71">
        <f t="shared" si="340"/>
        <v>0</v>
      </c>
      <c r="P936" s="71">
        <f t="shared" si="340"/>
        <v>0</v>
      </c>
      <c r="Q936" s="4">
        <f t="shared" si="340"/>
        <v>175.1</v>
      </c>
      <c r="R936" s="4">
        <v>164.7</v>
      </c>
      <c r="S936" s="5">
        <f t="shared" si="330"/>
        <v>106.31451123254404</v>
      </c>
    </row>
    <row r="937" spans="1:19" x14ac:dyDescent="0.15">
      <c r="A937" s="69"/>
      <c r="B937" s="48"/>
      <c r="C937" s="204"/>
      <c r="D937" s="60" t="s">
        <v>36</v>
      </c>
      <c r="E937" s="4">
        <f t="shared" ref="E937:Q937" si="341">+E934-E938</f>
        <v>13</v>
      </c>
      <c r="F937" s="4">
        <f t="shared" si="341"/>
        <v>36.200000000000003</v>
      </c>
      <c r="G937" s="4">
        <f t="shared" si="341"/>
        <v>20.5</v>
      </c>
      <c r="H937" s="4">
        <f t="shared" si="341"/>
        <v>110.7</v>
      </c>
      <c r="I937" s="4">
        <f t="shared" si="341"/>
        <v>44.1</v>
      </c>
      <c r="J937" s="4">
        <f t="shared" si="341"/>
        <v>24.7</v>
      </c>
      <c r="K937" s="71">
        <f t="shared" si="341"/>
        <v>0</v>
      </c>
      <c r="L937" s="71">
        <f t="shared" si="341"/>
        <v>0</v>
      </c>
      <c r="M937" s="71">
        <f t="shared" si="341"/>
        <v>0</v>
      </c>
      <c r="N937" s="71">
        <f t="shared" si="341"/>
        <v>0</v>
      </c>
      <c r="O937" s="71">
        <f t="shared" si="341"/>
        <v>0</v>
      </c>
      <c r="P937" s="71">
        <f t="shared" si="341"/>
        <v>0</v>
      </c>
      <c r="Q937" s="4">
        <f t="shared" si="341"/>
        <v>249.2</v>
      </c>
      <c r="R937" s="4">
        <v>238.60000000000002</v>
      </c>
      <c r="S937" s="5">
        <f t="shared" si="330"/>
        <v>104.44258172673931</v>
      </c>
    </row>
    <row r="938" spans="1:19" x14ac:dyDescent="0.15">
      <c r="A938" s="69"/>
      <c r="B938" s="48"/>
      <c r="C938" s="204"/>
      <c r="D938" s="60" t="s">
        <v>37</v>
      </c>
      <c r="E938" s="4">
        <v>2.5</v>
      </c>
      <c r="F938" s="4">
        <v>6.5</v>
      </c>
      <c r="G938" s="4">
        <v>4.2</v>
      </c>
      <c r="H938" s="4">
        <v>5.8</v>
      </c>
      <c r="I938" s="4">
        <v>7</v>
      </c>
      <c r="J938" s="4">
        <v>4.8</v>
      </c>
      <c r="K938" s="71"/>
      <c r="L938" s="71"/>
      <c r="M938" s="71"/>
      <c r="N938" s="71"/>
      <c r="O938" s="71"/>
      <c r="P938" s="71"/>
      <c r="Q938" s="4">
        <f t="shared" si="333"/>
        <v>30.8</v>
      </c>
      <c r="R938" s="4">
        <v>23.599999999999998</v>
      </c>
      <c r="S938" s="5">
        <f t="shared" si="330"/>
        <v>130.5084745762712</v>
      </c>
    </row>
    <row r="939" spans="1:19" ht="14.25" thickBot="1" x14ac:dyDescent="0.2">
      <c r="A939" s="69"/>
      <c r="B939" s="48"/>
      <c r="C939" s="205"/>
      <c r="D939" s="63" t="s">
        <v>38</v>
      </c>
      <c r="E939" s="7">
        <v>2.5</v>
      </c>
      <c r="F939" s="7">
        <v>6.5</v>
      </c>
      <c r="G939" s="7">
        <v>4.2</v>
      </c>
      <c r="H939" s="7">
        <v>5.8</v>
      </c>
      <c r="I939" s="7">
        <v>7</v>
      </c>
      <c r="J939" s="7">
        <v>4.8</v>
      </c>
      <c r="K939" s="72"/>
      <c r="L939" s="72"/>
      <c r="M939" s="72"/>
      <c r="N939" s="72"/>
      <c r="O939" s="72"/>
      <c r="P939" s="72"/>
      <c r="Q939" s="7">
        <f t="shared" si="333"/>
        <v>30.8</v>
      </c>
      <c r="R939" s="7">
        <v>23.599999999999998</v>
      </c>
      <c r="S939" s="8">
        <f t="shared" si="330"/>
        <v>130.5084745762712</v>
      </c>
    </row>
    <row r="940" spans="1:19" ht="14.25" customHeight="1" x14ac:dyDescent="0.15">
      <c r="A940" s="69"/>
      <c r="B940" s="48"/>
      <c r="C940" s="203" t="s">
        <v>153</v>
      </c>
      <c r="D940" s="55" t="s">
        <v>33</v>
      </c>
      <c r="E940" s="2">
        <v>31.2</v>
      </c>
      <c r="F940" s="2">
        <v>42.1</v>
      </c>
      <c r="G940" s="2">
        <v>61.8</v>
      </c>
      <c r="H940" s="2">
        <v>128.1</v>
      </c>
      <c r="I940" s="2">
        <v>212.6</v>
      </c>
      <c r="J940" s="2">
        <v>101.2</v>
      </c>
      <c r="K940" s="70"/>
      <c r="L940" s="70"/>
      <c r="M940" s="70"/>
      <c r="N940" s="70"/>
      <c r="O940" s="70"/>
      <c r="P940" s="70"/>
      <c r="Q940" s="2">
        <f t="shared" si="333"/>
        <v>577</v>
      </c>
      <c r="R940" s="2">
        <v>538.29999999999995</v>
      </c>
      <c r="S940" s="3">
        <f t="shared" si="330"/>
        <v>107.18929964703699</v>
      </c>
    </row>
    <row r="941" spans="1:19" x14ac:dyDescent="0.15">
      <c r="A941" s="69"/>
      <c r="B941" s="48"/>
      <c r="C941" s="204"/>
      <c r="D941" s="60" t="s">
        <v>34</v>
      </c>
      <c r="E941" s="4">
        <v>12.5</v>
      </c>
      <c r="F941" s="4">
        <v>16.8</v>
      </c>
      <c r="G941" s="4">
        <v>24.7</v>
      </c>
      <c r="H941" s="4">
        <v>51.2</v>
      </c>
      <c r="I941" s="4">
        <v>85</v>
      </c>
      <c r="J941" s="4">
        <v>40.5</v>
      </c>
      <c r="K941" s="71"/>
      <c r="L941" s="71"/>
      <c r="M941" s="71"/>
      <c r="N941" s="71"/>
      <c r="O941" s="71"/>
      <c r="P941" s="71"/>
      <c r="Q941" s="4">
        <f t="shared" si="333"/>
        <v>230.7</v>
      </c>
      <c r="R941" s="4">
        <v>161.4</v>
      </c>
      <c r="S941" s="5">
        <f t="shared" si="330"/>
        <v>142.93680297397768</v>
      </c>
    </row>
    <row r="942" spans="1:19" x14ac:dyDescent="0.15">
      <c r="A942" s="69"/>
      <c r="B942" s="48"/>
      <c r="C942" s="204"/>
      <c r="D942" s="60" t="s">
        <v>35</v>
      </c>
      <c r="E942" s="4">
        <f t="shared" ref="E942:Q942" si="342">+E940-E941</f>
        <v>18.7</v>
      </c>
      <c r="F942" s="4">
        <f t="shared" si="342"/>
        <v>25.3</v>
      </c>
      <c r="G942" s="4">
        <f t="shared" si="342"/>
        <v>37.099999999999994</v>
      </c>
      <c r="H942" s="4">
        <f t="shared" si="342"/>
        <v>76.899999999999991</v>
      </c>
      <c r="I942" s="4">
        <f t="shared" si="342"/>
        <v>127.6</v>
      </c>
      <c r="J942" s="4">
        <f t="shared" si="342"/>
        <v>60.7</v>
      </c>
      <c r="K942" s="71">
        <f t="shared" si="342"/>
        <v>0</v>
      </c>
      <c r="L942" s="71">
        <f t="shared" si="342"/>
        <v>0</v>
      </c>
      <c r="M942" s="71">
        <f t="shared" si="342"/>
        <v>0</v>
      </c>
      <c r="N942" s="71">
        <f t="shared" si="342"/>
        <v>0</v>
      </c>
      <c r="O942" s="71">
        <f t="shared" si="342"/>
        <v>0</v>
      </c>
      <c r="P942" s="71">
        <f t="shared" si="342"/>
        <v>0</v>
      </c>
      <c r="Q942" s="4">
        <f t="shared" si="342"/>
        <v>346.3</v>
      </c>
      <c r="R942" s="4">
        <v>376.9</v>
      </c>
      <c r="S942" s="5">
        <f t="shared" si="330"/>
        <v>91.881135579729374</v>
      </c>
    </row>
    <row r="943" spans="1:19" x14ac:dyDescent="0.15">
      <c r="A943" s="69"/>
      <c r="B943" s="74"/>
      <c r="C943" s="204"/>
      <c r="D943" s="60" t="s">
        <v>36</v>
      </c>
      <c r="E943" s="4">
        <f t="shared" ref="E943:Q943" si="343">+E940-E944</f>
        <v>30.2</v>
      </c>
      <c r="F943" s="4">
        <f t="shared" si="343"/>
        <v>40.800000000000004</v>
      </c>
      <c r="G943" s="4">
        <f t="shared" si="343"/>
        <v>60.199999999999996</v>
      </c>
      <c r="H943" s="4">
        <f t="shared" si="343"/>
        <v>125.89999999999999</v>
      </c>
      <c r="I943" s="4">
        <f t="shared" si="343"/>
        <v>210.6</v>
      </c>
      <c r="J943" s="4">
        <f t="shared" si="343"/>
        <v>99.4</v>
      </c>
      <c r="K943" s="71">
        <f t="shared" si="343"/>
        <v>0</v>
      </c>
      <c r="L943" s="71">
        <f t="shared" si="343"/>
        <v>0</v>
      </c>
      <c r="M943" s="71">
        <f t="shared" si="343"/>
        <v>0</v>
      </c>
      <c r="N943" s="71">
        <f t="shared" si="343"/>
        <v>0</v>
      </c>
      <c r="O943" s="71">
        <f t="shared" si="343"/>
        <v>0</v>
      </c>
      <c r="P943" s="71">
        <f t="shared" si="343"/>
        <v>0</v>
      </c>
      <c r="Q943" s="4">
        <f t="shared" si="343"/>
        <v>567.1</v>
      </c>
      <c r="R943" s="4">
        <v>527</v>
      </c>
      <c r="S943" s="5">
        <f t="shared" si="330"/>
        <v>107.6091081593928</v>
      </c>
    </row>
    <row r="944" spans="1:19" x14ac:dyDescent="0.15">
      <c r="A944" s="69"/>
      <c r="B944" s="74"/>
      <c r="C944" s="204"/>
      <c r="D944" s="60" t="s">
        <v>37</v>
      </c>
      <c r="E944" s="4">
        <v>1</v>
      </c>
      <c r="F944" s="4">
        <v>1.3</v>
      </c>
      <c r="G944" s="4">
        <v>1.6</v>
      </c>
      <c r="H944" s="4">
        <v>2.2000000000000002</v>
      </c>
      <c r="I944" s="4">
        <v>2</v>
      </c>
      <c r="J944" s="4">
        <v>1.8</v>
      </c>
      <c r="K944" s="71"/>
      <c r="L944" s="71"/>
      <c r="M944" s="71"/>
      <c r="N944" s="71"/>
      <c r="O944" s="71"/>
      <c r="P944" s="71"/>
      <c r="Q944" s="4">
        <f t="shared" si="333"/>
        <v>9.9</v>
      </c>
      <c r="R944" s="4">
        <v>11.3</v>
      </c>
      <c r="S944" s="5">
        <f t="shared" si="330"/>
        <v>87.610619469026545</v>
      </c>
    </row>
    <row r="945" spans="1:19" ht="14.25" thickBot="1" x14ac:dyDescent="0.2">
      <c r="A945" s="69"/>
      <c r="B945" s="74"/>
      <c r="C945" s="205"/>
      <c r="D945" s="63" t="s">
        <v>38</v>
      </c>
      <c r="E945" s="7">
        <v>1</v>
      </c>
      <c r="F945" s="7">
        <v>1.5</v>
      </c>
      <c r="G945" s="7">
        <v>1.8</v>
      </c>
      <c r="H945" s="7">
        <v>2.5</v>
      </c>
      <c r="I945" s="7">
        <v>2.6</v>
      </c>
      <c r="J945" s="7">
        <v>2.2000000000000002</v>
      </c>
      <c r="K945" s="72"/>
      <c r="L945" s="72"/>
      <c r="M945" s="72"/>
      <c r="N945" s="72"/>
      <c r="O945" s="72"/>
      <c r="P945" s="72"/>
      <c r="Q945" s="7">
        <f t="shared" si="333"/>
        <v>11.600000000000001</v>
      </c>
      <c r="R945" s="7">
        <v>13</v>
      </c>
      <c r="S945" s="8">
        <f t="shared" si="330"/>
        <v>89.230769230769241</v>
      </c>
    </row>
    <row r="946" spans="1:19" ht="14.25" customHeight="1" x14ac:dyDescent="0.15">
      <c r="A946" s="69"/>
      <c r="B946" s="74"/>
      <c r="C946" s="203" t="s">
        <v>154</v>
      </c>
      <c r="D946" s="55" t="s">
        <v>33</v>
      </c>
      <c r="E946" s="2">
        <v>13.6</v>
      </c>
      <c r="F946" s="2">
        <v>28.6</v>
      </c>
      <c r="G946" s="2">
        <v>26.7</v>
      </c>
      <c r="H946" s="2">
        <v>35.799999999999997</v>
      </c>
      <c r="I946" s="2">
        <v>40.1</v>
      </c>
      <c r="J946" s="2">
        <v>28.1</v>
      </c>
      <c r="K946" s="70"/>
      <c r="L946" s="70"/>
      <c r="M946" s="70"/>
      <c r="N946" s="70"/>
      <c r="O946" s="70"/>
      <c r="P946" s="70"/>
      <c r="Q946" s="2">
        <f t="shared" ref="Q946:Q969" si="344">SUM(E946:P946)</f>
        <v>172.9</v>
      </c>
      <c r="R946" s="2">
        <v>176.4</v>
      </c>
      <c r="S946" s="3">
        <f t="shared" si="330"/>
        <v>98.015873015873012</v>
      </c>
    </row>
    <row r="947" spans="1:19" x14ac:dyDescent="0.15">
      <c r="A947" s="69"/>
      <c r="B947" s="74"/>
      <c r="C947" s="204"/>
      <c r="D947" s="60" t="s">
        <v>34</v>
      </c>
      <c r="E947" s="4">
        <v>3.7</v>
      </c>
      <c r="F947" s="4">
        <v>8.1999999999999993</v>
      </c>
      <c r="G947" s="4">
        <v>7.7</v>
      </c>
      <c r="H947" s="4">
        <v>10.4</v>
      </c>
      <c r="I947" s="4">
        <v>12</v>
      </c>
      <c r="J947" s="4">
        <v>8.3000000000000007</v>
      </c>
      <c r="K947" s="71"/>
      <c r="L947" s="71"/>
      <c r="M947" s="71"/>
      <c r="N947" s="71"/>
      <c r="O947" s="71"/>
      <c r="P947" s="71"/>
      <c r="Q947" s="4">
        <f t="shared" si="344"/>
        <v>50.3</v>
      </c>
      <c r="R947" s="4">
        <v>51</v>
      </c>
      <c r="S947" s="5">
        <f t="shared" si="330"/>
        <v>98.627450980392155</v>
      </c>
    </row>
    <row r="948" spans="1:19" x14ac:dyDescent="0.15">
      <c r="A948" s="69"/>
      <c r="B948" s="74"/>
      <c r="C948" s="204"/>
      <c r="D948" s="60" t="s">
        <v>35</v>
      </c>
      <c r="E948" s="4">
        <f t="shared" ref="E948:P948" si="345">+E946-E947</f>
        <v>9.8999999999999986</v>
      </c>
      <c r="F948" s="4">
        <f t="shared" si="345"/>
        <v>20.400000000000002</v>
      </c>
      <c r="G948" s="4">
        <f t="shared" si="345"/>
        <v>19</v>
      </c>
      <c r="H948" s="4">
        <f t="shared" si="345"/>
        <v>25.4</v>
      </c>
      <c r="I948" s="4">
        <f t="shared" si="345"/>
        <v>28.1</v>
      </c>
      <c r="J948" s="4">
        <f t="shared" si="345"/>
        <v>19.8</v>
      </c>
      <c r="K948" s="71">
        <f t="shared" si="345"/>
        <v>0</v>
      </c>
      <c r="L948" s="71">
        <f t="shared" si="345"/>
        <v>0</v>
      </c>
      <c r="M948" s="71">
        <f t="shared" si="345"/>
        <v>0</v>
      </c>
      <c r="N948" s="71">
        <f t="shared" si="345"/>
        <v>0</v>
      </c>
      <c r="O948" s="71">
        <f t="shared" si="345"/>
        <v>0</v>
      </c>
      <c r="P948" s="71">
        <f t="shared" si="345"/>
        <v>0</v>
      </c>
      <c r="Q948" s="4">
        <f t="shared" si="344"/>
        <v>122.59999999999998</v>
      </c>
      <c r="R948" s="4">
        <v>125.4</v>
      </c>
      <c r="S948" s="5">
        <f t="shared" si="330"/>
        <v>97.767145135566167</v>
      </c>
    </row>
    <row r="949" spans="1:19" x14ac:dyDescent="0.15">
      <c r="A949" s="69"/>
      <c r="B949" s="74"/>
      <c r="C949" s="204"/>
      <c r="D949" s="60" t="s">
        <v>36</v>
      </c>
      <c r="E949" s="4">
        <f t="shared" ref="E949:P949" si="346">+E946-E950</f>
        <v>13.2</v>
      </c>
      <c r="F949" s="4">
        <f t="shared" si="346"/>
        <v>27.700000000000003</v>
      </c>
      <c r="G949" s="4">
        <f t="shared" si="346"/>
        <v>25.7</v>
      </c>
      <c r="H949" s="4">
        <f t="shared" si="346"/>
        <v>34.099999999999994</v>
      </c>
      <c r="I949" s="4">
        <f t="shared" si="346"/>
        <v>37.1</v>
      </c>
      <c r="J949" s="4">
        <f t="shared" si="346"/>
        <v>26.700000000000003</v>
      </c>
      <c r="K949" s="71">
        <f t="shared" si="346"/>
        <v>0</v>
      </c>
      <c r="L949" s="71">
        <f t="shared" si="346"/>
        <v>0</v>
      </c>
      <c r="M949" s="71">
        <f t="shared" si="346"/>
        <v>0</v>
      </c>
      <c r="N949" s="71">
        <f t="shared" si="346"/>
        <v>0</v>
      </c>
      <c r="O949" s="71">
        <f t="shared" si="346"/>
        <v>0</v>
      </c>
      <c r="P949" s="71">
        <f t="shared" si="346"/>
        <v>0</v>
      </c>
      <c r="Q949" s="4">
        <f t="shared" si="344"/>
        <v>164.5</v>
      </c>
      <c r="R949" s="4">
        <v>167.79999999999998</v>
      </c>
      <c r="S949" s="5">
        <f t="shared" si="330"/>
        <v>98.033373063170444</v>
      </c>
    </row>
    <row r="950" spans="1:19" x14ac:dyDescent="0.15">
      <c r="A950" s="69"/>
      <c r="B950" s="74"/>
      <c r="C950" s="204"/>
      <c r="D950" s="60" t="s">
        <v>37</v>
      </c>
      <c r="E950" s="4">
        <v>0.4</v>
      </c>
      <c r="F950" s="4">
        <v>0.9</v>
      </c>
      <c r="G950" s="4">
        <v>1</v>
      </c>
      <c r="H950" s="4">
        <v>1.7</v>
      </c>
      <c r="I950" s="4">
        <v>3</v>
      </c>
      <c r="J950" s="4">
        <v>1.4</v>
      </c>
      <c r="K950" s="71"/>
      <c r="L950" s="71"/>
      <c r="M950" s="71"/>
      <c r="N950" s="71"/>
      <c r="O950" s="71"/>
      <c r="P950" s="71"/>
      <c r="Q950" s="4">
        <f t="shared" si="344"/>
        <v>8.4</v>
      </c>
      <c r="R950" s="4">
        <v>8.6</v>
      </c>
      <c r="S950" s="5">
        <f t="shared" si="330"/>
        <v>97.674418604651166</v>
      </c>
    </row>
    <row r="951" spans="1:19" ht="14.25" thickBot="1" x14ac:dyDescent="0.2">
      <c r="A951" s="69"/>
      <c r="B951" s="74"/>
      <c r="C951" s="205"/>
      <c r="D951" s="63" t="s">
        <v>38</v>
      </c>
      <c r="E951" s="7">
        <v>0.4</v>
      </c>
      <c r="F951" s="7">
        <v>1.1000000000000001</v>
      </c>
      <c r="G951" s="7">
        <v>1</v>
      </c>
      <c r="H951" s="7">
        <v>1.8</v>
      </c>
      <c r="I951" s="7">
        <v>3.1</v>
      </c>
      <c r="J951" s="7">
        <v>1.5</v>
      </c>
      <c r="K951" s="72"/>
      <c r="L951" s="72"/>
      <c r="M951" s="72"/>
      <c r="N951" s="72"/>
      <c r="O951" s="72"/>
      <c r="P951" s="72"/>
      <c r="Q951" s="7">
        <f t="shared" si="344"/>
        <v>8.9</v>
      </c>
      <c r="R951" s="7">
        <v>10.399999999999999</v>
      </c>
      <c r="S951" s="8">
        <f t="shared" si="330"/>
        <v>85.576923076923094</v>
      </c>
    </row>
    <row r="952" spans="1:19" ht="14.25" customHeight="1" x14ac:dyDescent="0.15">
      <c r="A952" s="69"/>
      <c r="B952" s="74"/>
      <c r="C952" s="203" t="s">
        <v>155</v>
      </c>
      <c r="D952" s="55" t="s">
        <v>33</v>
      </c>
      <c r="E952" s="2">
        <v>23</v>
      </c>
      <c r="F952" s="2">
        <v>58</v>
      </c>
      <c r="G952" s="2">
        <v>91</v>
      </c>
      <c r="H952" s="2">
        <v>171</v>
      </c>
      <c r="I952" s="2">
        <v>273</v>
      </c>
      <c r="J952" s="2">
        <v>199</v>
      </c>
      <c r="K952" s="70"/>
      <c r="L952" s="70"/>
      <c r="M952" s="70"/>
      <c r="N952" s="70"/>
      <c r="O952" s="70"/>
      <c r="P952" s="70"/>
      <c r="Q952" s="2">
        <f t="shared" si="344"/>
        <v>815</v>
      </c>
      <c r="R952" s="2">
        <v>814.6</v>
      </c>
      <c r="S952" s="3">
        <f t="shared" si="330"/>
        <v>100.04910385465257</v>
      </c>
    </row>
    <row r="953" spans="1:19" x14ac:dyDescent="0.15">
      <c r="A953" s="69"/>
      <c r="B953" s="74"/>
      <c r="C953" s="204"/>
      <c r="D953" s="60" t="s">
        <v>34</v>
      </c>
      <c r="E953" s="4">
        <v>13.3</v>
      </c>
      <c r="F953" s="4">
        <v>44</v>
      </c>
      <c r="G953" s="4">
        <v>74</v>
      </c>
      <c r="H953" s="4">
        <v>138</v>
      </c>
      <c r="I953" s="4">
        <v>222</v>
      </c>
      <c r="J953" s="4">
        <v>151</v>
      </c>
      <c r="K953" s="71"/>
      <c r="L953" s="71"/>
      <c r="M953" s="71"/>
      <c r="N953" s="71"/>
      <c r="O953" s="71"/>
      <c r="P953" s="71"/>
      <c r="Q953" s="4">
        <f t="shared" si="344"/>
        <v>642.29999999999995</v>
      </c>
      <c r="R953" s="4">
        <v>641</v>
      </c>
      <c r="S953" s="5">
        <f t="shared" si="330"/>
        <v>100.20280811232449</v>
      </c>
    </row>
    <row r="954" spans="1:19" x14ac:dyDescent="0.15">
      <c r="A954" s="69"/>
      <c r="B954" s="74"/>
      <c r="C954" s="204"/>
      <c r="D954" s="60" t="s">
        <v>35</v>
      </c>
      <c r="E954" s="4">
        <f t="shared" ref="E954:Q954" si="347">+E952-E953</f>
        <v>9.6999999999999993</v>
      </c>
      <c r="F954" s="4">
        <f t="shared" si="347"/>
        <v>14</v>
      </c>
      <c r="G954" s="4">
        <f t="shared" si="347"/>
        <v>17</v>
      </c>
      <c r="H954" s="4">
        <f t="shared" si="347"/>
        <v>33</v>
      </c>
      <c r="I954" s="4">
        <f t="shared" si="347"/>
        <v>51</v>
      </c>
      <c r="J954" s="4">
        <f t="shared" si="347"/>
        <v>48</v>
      </c>
      <c r="K954" s="71">
        <f t="shared" si="347"/>
        <v>0</v>
      </c>
      <c r="L954" s="71">
        <f t="shared" si="347"/>
        <v>0</v>
      </c>
      <c r="M954" s="71">
        <f t="shared" si="347"/>
        <v>0</v>
      </c>
      <c r="N954" s="71">
        <f t="shared" si="347"/>
        <v>0</v>
      </c>
      <c r="O954" s="71">
        <f t="shared" si="347"/>
        <v>0</v>
      </c>
      <c r="P954" s="71">
        <f t="shared" si="347"/>
        <v>0</v>
      </c>
      <c r="Q954" s="4">
        <f t="shared" si="347"/>
        <v>172.70000000000005</v>
      </c>
      <c r="R954" s="4">
        <v>173.59999999999997</v>
      </c>
      <c r="S954" s="5">
        <f t="shared" si="330"/>
        <v>99.481566820276541</v>
      </c>
    </row>
    <row r="955" spans="1:19" x14ac:dyDescent="0.15">
      <c r="A955" s="69"/>
      <c r="B955" s="74"/>
      <c r="C955" s="204"/>
      <c r="D955" s="60" t="s">
        <v>36</v>
      </c>
      <c r="E955" s="4">
        <f t="shared" ref="E955:Q955" si="348">+E952-E956</f>
        <v>9</v>
      </c>
      <c r="F955" s="4">
        <f t="shared" si="348"/>
        <v>24</v>
      </c>
      <c r="G955" s="4">
        <f t="shared" si="348"/>
        <v>46</v>
      </c>
      <c r="H955" s="4">
        <f t="shared" si="348"/>
        <v>108</v>
      </c>
      <c r="I955" s="4">
        <f t="shared" si="348"/>
        <v>196</v>
      </c>
      <c r="J955" s="4">
        <f t="shared" si="348"/>
        <v>143</v>
      </c>
      <c r="K955" s="71">
        <f t="shared" si="348"/>
        <v>0</v>
      </c>
      <c r="L955" s="71">
        <f t="shared" si="348"/>
        <v>0</v>
      </c>
      <c r="M955" s="71">
        <f t="shared" si="348"/>
        <v>0</v>
      </c>
      <c r="N955" s="71">
        <f t="shared" si="348"/>
        <v>0</v>
      </c>
      <c r="O955" s="71">
        <f t="shared" si="348"/>
        <v>0</v>
      </c>
      <c r="P955" s="71">
        <f t="shared" si="348"/>
        <v>0</v>
      </c>
      <c r="Q955" s="4">
        <f t="shared" si="348"/>
        <v>526</v>
      </c>
      <c r="R955" s="4">
        <v>523.70000000000005</v>
      </c>
      <c r="S955" s="5">
        <f t="shared" si="330"/>
        <v>100.43918273820888</v>
      </c>
    </row>
    <row r="956" spans="1:19" x14ac:dyDescent="0.15">
      <c r="A956" s="69"/>
      <c r="B956" s="74"/>
      <c r="C956" s="204"/>
      <c r="D956" s="60" t="s">
        <v>37</v>
      </c>
      <c r="E956" s="4">
        <v>14</v>
      </c>
      <c r="F956" s="4">
        <v>34</v>
      </c>
      <c r="G956" s="4">
        <v>45</v>
      </c>
      <c r="H956" s="4">
        <v>63</v>
      </c>
      <c r="I956" s="4">
        <v>77</v>
      </c>
      <c r="J956" s="4">
        <v>56</v>
      </c>
      <c r="K956" s="71"/>
      <c r="L956" s="71"/>
      <c r="M956" s="71"/>
      <c r="N956" s="71"/>
      <c r="O956" s="71"/>
      <c r="P956" s="71"/>
      <c r="Q956" s="4">
        <f t="shared" si="344"/>
        <v>289</v>
      </c>
      <c r="R956" s="4">
        <v>290.89999999999998</v>
      </c>
      <c r="S956" s="5">
        <f t="shared" si="330"/>
        <v>99.346854589205918</v>
      </c>
    </row>
    <row r="957" spans="1:19" ht="14.25" thickBot="1" x14ac:dyDescent="0.2">
      <c r="A957" s="69"/>
      <c r="B957" s="74"/>
      <c r="C957" s="205"/>
      <c r="D957" s="63" t="s">
        <v>38</v>
      </c>
      <c r="E957" s="7">
        <v>14</v>
      </c>
      <c r="F957" s="7">
        <v>35</v>
      </c>
      <c r="G957" s="7">
        <v>46</v>
      </c>
      <c r="H957" s="7">
        <v>64</v>
      </c>
      <c r="I957" s="7">
        <v>78</v>
      </c>
      <c r="J957" s="7">
        <v>57</v>
      </c>
      <c r="K957" s="72"/>
      <c r="L957" s="72"/>
      <c r="M957" s="72"/>
      <c r="N957" s="72"/>
      <c r="O957" s="72"/>
      <c r="P957" s="72"/>
      <c r="Q957" s="7">
        <f t="shared" si="344"/>
        <v>294</v>
      </c>
      <c r="R957" s="7">
        <v>297.10000000000002</v>
      </c>
      <c r="S957" s="8">
        <f t="shared" si="330"/>
        <v>98.956580276001333</v>
      </c>
    </row>
    <row r="958" spans="1:19" ht="14.25" customHeight="1" x14ac:dyDescent="0.15">
      <c r="A958" s="69"/>
      <c r="B958" s="48"/>
      <c r="C958" s="203" t="s">
        <v>156</v>
      </c>
      <c r="D958" s="55" t="s">
        <v>33</v>
      </c>
      <c r="E958" s="2">
        <v>4.8</v>
      </c>
      <c r="F958" s="2">
        <v>19.100000000000001</v>
      </c>
      <c r="G958" s="2">
        <v>20</v>
      </c>
      <c r="H958" s="2">
        <v>28.3</v>
      </c>
      <c r="I958" s="2">
        <v>33</v>
      </c>
      <c r="J958" s="2">
        <v>21.7</v>
      </c>
      <c r="K958" s="70"/>
      <c r="L958" s="70"/>
      <c r="M958" s="70"/>
      <c r="N958" s="70"/>
      <c r="O958" s="70"/>
      <c r="P958" s="70"/>
      <c r="Q958" s="2">
        <f t="shared" si="344"/>
        <v>126.9</v>
      </c>
      <c r="R958" s="2">
        <v>109.30000000000001</v>
      </c>
      <c r="S958" s="3">
        <f t="shared" si="330"/>
        <v>116.10247026532478</v>
      </c>
    </row>
    <row r="959" spans="1:19" x14ac:dyDescent="0.15">
      <c r="A959" s="69"/>
      <c r="B959" s="48"/>
      <c r="C959" s="204"/>
      <c r="D959" s="60" t="s">
        <v>34</v>
      </c>
      <c r="E959" s="4">
        <v>1.2</v>
      </c>
      <c r="F959" s="4">
        <v>7</v>
      </c>
      <c r="G959" s="4">
        <v>8.6999999999999993</v>
      </c>
      <c r="H959" s="4">
        <v>17.2</v>
      </c>
      <c r="I959" s="4">
        <v>20.8</v>
      </c>
      <c r="J959" s="4">
        <v>9.9</v>
      </c>
      <c r="K959" s="71"/>
      <c r="L959" s="71"/>
      <c r="M959" s="71"/>
      <c r="N959" s="71"/>
      <c r="O959" s="71"/>
      <c r="P959" s="71"/>
      <c r="Q959" s="4">
        <f t="shared" si="344"/>
        <v>64.8</v>
      </c>
      <c r="R959" s="4">
        <v>50</v>
      </c>
      <c r="S959" s="5">
        <f t="shared" si="330"/>
        <v>129.6</v>
      </c>
    </row>
    <row r="960" spans="1:19" x14ac:dyDescent="0.15">
      <c r="A960" s="69"/>
      <c r="B960" s="48"/>
      <c r="C960" s="204"/>
      <c r="D960" s="60" t="s">
        <v>35</v>
      </c>
      <c r="E960" s="4">
        <f t="shared" ref="E960:Q960" si="349">+E958-E959</f>
        <v>3.5999999999999996</v>
      </c>
      <c r="F960" s="4">
        <f t="shared" si="349"/>
        <v>12.100000000000001</v>
      </c>
      <c r="G960" s="4">
        <f t="shared" si="349"/>
        <v>11.3</v>
      </c>
      <c r="H960" s="4">
        <f t="shared" si="349"/>
        <v>11.100000000000001</v>
      </c>
      <c r="I960" s="4">
        <f t="shared" si="349"/>
        <v>12.2</v>
      </c>
      <c r="J960" s="4">
        <f t="shared" si="349"/>
        <v>11.799999999999999</v>
      </c>
      <c r="K960" s="71">
        <f t="shared" si="349"/>
        <v>0</v>
      </c>
      <c r="L960" s="71">
        <f t="shared" si="349"/>
        <v>0</v>
      </c>
      <c r="M960" s="71">
        <f t="shared" si="349"/>
        <v>0</v>
      </c>
      <c r="N960" s="71">
        <f t="shared" si="349"/>
        <v>0</v>
      </c>
      <c r="O960" s="71">
        <f t="shared" si="349"/>
        <v>0</v>
      </c>
      <c r="P960" s="71">
        <f t="shared" si="349"/>
        <v>0</v>
      </c>
      <c r="Q960" s="4">
        <f t="shared" si="349"/>
        <v>62.100000000000009</v>
      </c>
      <c r="R960" s="4">
        <v>59.29999999999999</v>
      </c>
      <c r="S960" s="5">
        <f t="shared" si="330"/>
        <v>104.72175379426648</v>
      </c>
    </row>
    <row r="961" spans="1:19" x14ac:dyDescent="0.15">
      <c r="A961" s="69"/>
      <c r="B961" s="48"/>
      <c r="C961" s="204"/>
      <c r="D961" s="60" t="s">
        <v>36</v>
      </c>
      <c r="E961" s="4">
        <f t="shared" ref="E961:Q961" si="350">+E958-E962</f>
        <v>4.3999999999999995</v>
      </c>
      <c r="F961" s="4">
        <f t="shared" si="350"/>
        <v>18.100000000000001</v>
      </c>
      <c r="G961" s="4">
        <f t="shared" si="350"/>
        <v>18.5</v>
      </c>
      <c r="H961" s="4">
        <f t="shared" si="350"/>
        <v>24.8</v>
      </c>
      <c r="I961" s="4">
        <f t="shared" si="350"/>
        <v>28.1</v>
      </c>
      <c r="J961" s="4">
        <f t="shared" si="350"/>
        <v>19.399999999999999</v>
      </c>
      <c r="K961" s="71">
        <f t="shared" si="350"/>
        <v>0</v>
      </c>
      <c r="L961" s="71">
        <f t="shared" si="350"/>
        <v>0</v>
      </c>
      <c r="M961" s="71">
        <f t="shared" si="350"/>
        <v>0</v>
      </c>
      <c r="N961" s="71">
        <f t="shared" si="350"/>
        <v>0</v>
      </c>
      <c r="O961" s="71">
        <f t="shared" si="350"/>
        <v>0</v>
      </c>
      <c r="P961" s="71">
        <f t="shared" si="350"/>
        <v>0</v>
      </c>
      <c r="Q961" s="4">
        <f t="shared" si="350"/>
        <v>113.30000000000001</v>
      </c>
      <c r="R961" s="4">
        <v>95.4</v>
      </c>
      <c r="S961" s="5">
        <f t="shared" si="330"/>
        <v>118.76310272536688</v>
      </c>
    </row>
    <row r="962" spans="1:19" x14ac:dyDescent="0.15">
      <c r="A962" s="69"/>
      <c r="B962" s="48"/>
      <c r="C962" s="204"/>
      <c r="D962" s="60" t="s">
        <v>37</v>
      </c>
      <c r="E962" s="4">
        <v>0.4</v>
      </c>
      <c r="F962" s="4">
        <v>1</v>
      </c>
      <c r="G962" s="4">
        <v>1.5</v>
      </c>
      <c r="H962" s="4">
        <v>3.5</v>
      </c>
      <c r="I962" s="4">
        <v>4.9000000000000004</v>
      </c>
      <c r="J962" s="4">
        <v>2.2999999999999998</v>
      </c>
      <c r="K962" s="71"/>
      <c r="L962" s="71"/>
      <c r="M962" s="71"/>
      <c r="N962" s="71"/>
      <c r="O962" s="71"/>
      <c r="P962" s="71"/>
      <c r="Q962" s="4">
        <f t="shared" si="344"/>
        <v>13.600000000000001</v>
      </c>
      <c r="R962" s="4">
        <v>13.9</v>
      </c>
      <c r="S962" s="5">
        <f t="shared" si="330"/>
        <v>97.841726618705039</v>
      </c>
    </row>
    <row r="963" spans="1:19" ht="14.25" thickBot="1" x14ac:dyDescent="0.2">
      <c r="A963" s="69"/>
      <c r="B963" s="48"/>
      <c r="C963" s="205"/>
      <c r="D963" s="63" t="s">
        <v>38</v>
      </c>
      <c r="E963" s="7">
        <v>0.4</v>
      </c>
      <c r="F963" s="7">
        <v>1</v>
      </c>
      <c r="G963" s="7">
        <v>1.5</v>
      </c>
      <c r="H963" s="7">
        <v>3.5</v>
      </c>
      <c r="I963" s="7">
        <v>4.9000000000000004</v>
      </c>
      <c r="J963" s="7">
        <v>2.2999999999999998</v>
      </c>
      <c r="K963" s="72"/>
      <c r="L963" s="72"/>
      <c r="M963" s="72"/>
      <c r="N963" s="72"/>
      <c r="O963" s="72"/>
      <c r="P963" s="72"/>
      <c r="Q963" s="7">
        <f t="shared" si="344"/>
        <v>13.600000000000001</v>
      </c>
      <c r="R963" s="7">
        <v>14.1</v>
      </c>
      <c r="S963" s="8">
        <f t="shared" si="330"/>
        <v>96.45390070921988</v>
      </c>
    </row>
    <row r="964" spans="1:19" ht="14.25" customHeight="1" x14ac:dyDescent="0.15">
      <c r="A964" s="69"/>
      <c r="B964" s="48"/>
      <c r="C964" s="203" t="s">
        <v>157</v>
      </c>
      <c r="D964" s="55" t="s">
        <v>33</v>
      </c>
      <c r="E964" s="2">
        <v>11.5</v>
      </c>
      <c r="F964" s="2">
        <v>31.6</v>
      </c>
      <c r="G964" s="2">
        <v>58.2</v>
      </c>
      <c r="H964" s="2">
        <v>88.9</v>
      </c>
      <c r="I964" s="2">
        <v>75</v>
      </c>
      <c r="J964" s="2">
        <v>46.8</v>
      </c>
      <c r="K964" s="70"/>
      <c r="L964" s="70"/>
      <c r="M964" s="70"/>
      <c r="N964" s="70"/>
      <c r="O964" s="70"/>
      <c r="P964" s="70"/>
      <c r="Q964" s="2">
        <f t="shared" si="344"/>
        <v>312.00000000000006</v>
      </c>
      <c r="R964" s="2">
        <v>321.39999999999998</v>
      </c>
      <c r="S964" s="3">
        <f t="shared" si="330"/>
        <v>97.075295581829522</v>
      </c>
    </row>
    <row r="965" spans="1:19" x14ac:dyDescent="0.15">
      <c r="A965" s="69"/>
      <c r="B965" s="48"/>
      <c r="C965" s="204"/>
      <c r="D965" s="60" t="s">
        <v>34</v>
      </c>
      <c r="E965" s="4">
        <v>8.1</v>
      </c>
      <c r="F965" s="4">
        <v>21.4</v>
      </c>
      <c r="G965" s="4">
        <v>43</v>
      </c>
      <c r="H965" s="4">
        <v>63.1</v>
      </c>
      <c r="I965" s="4">
        <v>53.2</v>
      </c>
      <c r="J965" s="4">
        <v>33.200000000000003</v>
      </c>
      <c r="K965" s="71"/>
      <c r="L965" s="71"/>
      <c r="M965" s="71"/>
      <c r="N965" s="71"/>
      <c r="O965" s="71"/>
      <c r="P965" s="71"/>
      <c r="Q965" s="4">
        <f t="shared" si="344"/>
        <v>222</v>
      </c>
      <c r="R965" s="4">
        <v>228.5</v>
      </c>
      <c r="S965" s="5">
        <f t="shared" si="330"/>
        <v>97.155361050328224</v>
      </c>
    </row>
    <row r="966" spans="1:19" x14ac:dyDescent="0.15">
      <c r="A966" s="69"/>
      <c r="B966" s="48"/>
      <c r="C966" s="204"/>
      <c r="D966" s="60" t="s">
        <v>35</v>
      </c>
      <c r="E966" s="4">
        <f t="shared" ref="E966:Q966" si="351">+E964-E965</f>
        <v>3.4000000000000004</v>
      </c>
      <c r="F966" s="4">
        <f t="shared" si="351"/>
        <v>10.200000000000003</v>
      </c>
      <c r="G966" s="4">
        <f t="shared" si="351"/>
        <v>15.200000000000003</v>
      </c>
      <c r="H966" s="4">
        <f t="shared" si="351"/>
        <v>25.800000000000004</v>
      </c>
      <c r="I966" s="4">
        <f t="shared" si="351"/>
        <v>21.799999999999997</v>
      </c>
      <c r="J966" s="4">
        <f t="shared" si="351"/>
        <v>13.599999999999994</v>
      </c>
      <c r="K966" s="71">
        <f t="shared" si="351"/>
        <v>0</v>
      </c>
      <c r="L966" s="71">
        <f t="shared" si="351"/>
        <v>0</v>
      </c>
      <c r="M966" s="71">
        <f t="shared" si="351"/>
        <v>0</v>
      </c>
      <c r="N966" s="71">
        <f t="shared" si="351"/>
        <v>0</v>
      </c>
      <c r="O966" s="71">
        <f t="shared" si="351"/>
        <v>0</v>
      </c>
      <c r="P966" s="71">
        <f t="shared" si="351"/>
        <v>0</v>
      </c>
      <c r="Q966" s="4">
        <f t="shared" si="351"/>
        <v>90.000000000000057</v>
      </c>
      <c r="R966" s="4">
        <v>92.899999999999991</v>
      </c>
      <c r="S966" s="5">
        <f t="shared" si="330"/>
        <v>96.878363832077568</v>
      </c>
    </row>
    <row r="967" spans="1:19" x14ac:dyDescent="0.15">
      <c r="A967" s="69"/>
      <c r="B967" s="48"/>
      <c r="C967" s="204"/>
      <c r="D967" s="60" t="s">
        <v>36</v>
      </c>
      <c r="E967" s="4">
        <f t="shared" ref="E967:Q967" si="352">+E964-E968</f>
        <v>11.3</v>
      </c>
      <c r="F967" s="4">
        <f t="shared" si="352"/>
        <v>31.400000000000002</v>
      </c>
      <c r="G967" s="4">
        <f t="shared" si="352"/>
        <v>57.900000000000006</v>
      </c>
      <c r="H967" s="4">
        <f t="shared" si="352"/>
        <v>87.9</v>
      </c>
      <c r="I967" s="4">
        <f t="shared" si="352"/>
        <v>73.7</v>
      </c>
      <c r="J967" s="4">
        <f t="shared" si="352"/>
        <v>46.199999999999996</v>
      </c>
      <c r="K967" s="71">
        <f t="shared" si="352"/>
        <v>0</v>
      </c>
      <c r="L967" s="71">
        <f t="shared" si="352"/>
        <v>0</v>
      </c>
      <c r="M967" s="71">
        <f t="shared" si="352"/>
        <v>0</v>
      </c>
      <c r="N967" s="71">
        <f t="shared" si="352"/>
        <v>0</v>
      </c>
      <c r="O967" s="71">
        <f t="shared" si="352"/>
        <v>0</v>
      </c>
      <c r="P967" s="71">
        <f t="shared" si="352"/>
        <v>0</v>
      </c>
      <c r="Q967" s="4">
        <f t="shared" si="352"/>
        <v>308.40000000000003</v>
      </c>
      <c r="R967" s="4">
        <v>318</v>
      </c>
      <c r="S967" s="5">
        <f t="shared" si="330"/>
        <v>96.981132075471706</v>
      </c>
    </row>
    <row r="968" spans="1:19" x14ac:dyDescent="0.15">
      <c r="A968" s="69"/>
      <c r="B968" s="48"/>
      <c r="C968" s="204"/>
      <c r="D968" s="60" t="s">
        <v>37</v>
      </c>
      <c r="E968" s="4">
        <v>0.2</v>
      </c>
      <c r="F968" s="4">
        <v>0.2</v>
      </c>
      <c r="G968" s="4">
        <v>0.3</v>
      </c>
      <c r="H968" s="4">
        <v>1</v>
      </c>
      <c r="I968" s="4">
        <v>1.3</v>
      </c>
      <c r="J968" s="4">
        <v>0.6</v>
      </c>
      <c r="K968" s="71"/>
      <c r="L968" s="71"/>
      <c r="M968" s="71"/>
      <c r="N968" s="71"/>
      <c r="O968" s="71"/>
      <c r="P968" s="71"/>
      <c r="Q968" s="4">
        <f t="shared" si="344"/>
        <v>3.6</v>
      </c>
      <c r="R968" s="4">
        <v>3.4000000000000004</v>
      </c>
      <c r="S968" s="5">
        <f t="shared" si="330"/>
        <v>105.88235294117648</v>
      </c>
    </row>
    <row r="969" spans="1:19" ht="14.25" thickBot="1" x14ac:dyDescent="0.2">
      <c r="A969" s="69"/>
      <c r="B969" s="48"/>
      <c r="C969" s="205"/>
      <c r="D969" s="63" t="s">
        <v>38</v>
      </c>
      <c r="E969" s="7">
        <v>0.2</v>
      </c>
      <c r="F969" s="7">
        <v>0.2</v>
      </c>
      <c r="G969" s="7">
        <v>0.3</v>
      </c>
      <c r="H969" s="7">
        <v>1.1000000000000001</v>
      </c>
      <c r="I969" s="7">
        <v>1.4</v>
      </c>
      <c r="J969" s="7">
        <v>0.6</v>
      </c>
      <c r="K969" s="72"/>
      <c r="L969" s="72"/>
      <c r="M969" s="72"/>
      <c r="N969" s="72"/>
      <c r="O969" s="72"/>
      <c r="P969" s="72"/>
      <c r="Q969" s="7">
        <f t="shared" si="344"/>
        <v>3.8000000000000003</v>
      </c>
      <c r="R969" s="7">
        <v>3.6</v>
      </c>
      <c r="S969" s="8">
        <f t="shared" si="330"/>
        <v>105.55555555555556</v>
      </c>
    </row>
    <row r="970" spans="1:19" ht="18.75" customHeight="1" x14ac:dyDescent="0.2">
      <c r="A970" s="44" t="str">
        <f>$A$1</f>
        <v>１　平成29年度上期　市町村別・月別観光入込客数</v>
      </c>
      <c r="K970" s="75"/>
      <c r="L970" s="75"/>
      <c r="M970" s="75"/>
      <c r="N970" s="75"/>
      <c r="O970" s="75"/>
      <c r="P970" s="75"/>
      <c r="Q970" s="187"/>
    </row>
    <row r="971" spans="1:19" ht="13.5" customHeight="1" thickBot="1" x14ac:dyDescent="0.2">
      <c r="K971" s="75"/>
      <c r="L971" s="75"/>
      <c r="M971" s="75"/>
      <c r="N971" s="75"/>
      <c r="O971" s="75"/>
      <c r="P971" s="75"/>
      <c r="Q971" s="187"/>
      <c r="S971" s="49" t="s">
        <v>232</v>
      </c>
    </row>
    <row r="972" spans="1:19" ht="13.5" customHeight="1" thickBot="1" x14ac:dyDescent="0.2">
      <c r="A972" s="50" t="s">
        <v>20</v>
      </c>
      <c r="B972" s="50" t="s">
        <v>266</v>
      </c>
      <c r="C972" s="50" t="s">
        <v>21</v>
      </c>
      <c r="D972" s="51" t="s">
        <v>22</v>
      </c>
      <c r="E972" s="52" t="s">
        <v>23</v>
      </c>
      <c r="F972" s="52" t="s">
        <v>24</v>
      </c>
      <c r="G972" s="52" t="s">
        <v>25</v>
      </c>
      <c r="H972" s="52" t="s">
        <v>26</v>
      </c>
      <c r="I972" s="52" t="s">
        <v>27</v>
      </c>
      <c r="J972" s="52" t="s">
        <v>28</v>
      </c>
      <c r="K972" s="73" t="s">
        <v>29</v>
      </c>
      <c r="L972" s="73" t="s">
        <v>30</v>
      </c>
      <c r="M972" s="73" t="s">
        <v>31</v>
      </c>
      <c r="N972" s="73" t="s">
        <v>11</v>
      </c>
      <c r="O972" s="73" t="s">
        <v>12</v>
      </c>
      <c r="P972" s="73" t="s">
        <v>13</v>
      </c>
      <c r="Q972" s="188" t="s">
        <v>302</v>
      </c>
      <c r="R972" s="53" t="str">
        <f>$R$3</f>
        <v>28年度上期</v>
      </c>
      <c r="S972" s="54" t="s">
        <v>32</v>
      </c>
    </row>
    <row r="973" spans="1:19" ht="14.25" customHeight="1" x14ac:dyDescent="0.15">
      <c r="A973" s="69"/>
      <c r="B973" s="48"/>
      <c r="C973" s="203" t="s">
        <v>158</v>
      </c>
      <c r="D973" s="55" t="s">
        <v>33</v>
      </c>
      <c r="E973" s="2">
        <v>1.8</v>
      </c>
      <c r="F973" s="2">
        <v>4.2</v>
      </c>
      <c r="G973" s="2">
        <v>4</v>
      </c>
      <c r="H973" s="2">
        <v>17</v>
      </c>
      <c r="I973" s="2">
        <v>6</v>
      </c>
      <c r="J973" s="2">
        <v>4.2</v>
      </c>
      <c r="K973" s="70"/>
      <c r="L973" s="70"/>
      <c r="M973" s="70"/>
      <c r="N973" s="70"/>
      <c r="O973" s="70"/>
      <c r="P973" s="70"/>
      <c r="Q973" s="2">
        <f t="shared" ref="Q973:Q1026" si="353">SUM(E973:P973)</f>
        <v>37.200000000000003</v>
      </c>
      <c r="R973" s="2">
        <v>41.300000000000004</v>
      </c>
      <c r="S973" s="3">
        <f t="shared" ref="S973:S1026" si="354">IF(Q973=0,"－",Q973/R973*100)</f>
        <v>90.072639225181589</v>
      </c>
    </row>
    <row r="974" spans="1:19" x14ac:dyDescent="0.15">
      <c r="A974" s="69"/>
      <c r="B974" s="48"/>
      <c r="C974" s="204"/>
      <c r="D974" s="60" t="s">
        <v>34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71"/>
      <c r="L974" s="71"/>
      <c r="M974" s="71"/>
      <c r="N974" s="71"/>
      <c r="O974" s="71"/>
      <c r="P974" s="71"/>
      <c r="Q974" s="4">
        <f t="shared" si="353"/>
        <v>0</v>
      </c>
      <c r="R974" s="4">
        <v>0</v>
      </c>
      <c r="S974" s="5" t="str">
        <f t="shared" si="354"/>
        <v>－</v>
      </c>
    </row>
    <row r="975" spans="1:19" x14ac:dyDescent="0.15">
      <c r="A975" s="69" t="s">
        <v>307</v>
      </c>
      <c r="B975" s="69" t="s">
        <v>307</v>
      </c>
      <c r="C975" s="204"/>
      <c r="D975" s="60" t="s">
        <v>35</v>
      </c>
      <c r="E975" s="4">
        <f t="shared" ref="E975:Q975" si="355">+E973-E974</f>
        <v>1.8</v>
      </c>
      <c r="F975" s="4">
        <f t="shared" si="355"/>
        <v>4.2</v>
      </c>
      <c r="G975" s="4">
        <f t="shared" si="355"/>
        <v>4</v>
      </c>
      <c r="H975" s="4">
        <f t="shared" si="355"/>
        <v>17</v>
      </c>
      <c r="I975" s="4">
        <f t="shared" si="355"/>
        <v>6</v>
      </c>
      <c r="J975" s="4">
        <f t="shared" si="355"/>
        <v>4.2</v>
      </c>
      <c r="K975" s="71">
        <f t="shared" si="355"/>
        <v>0</v>
      </c>
      <c r="L975" s="71">
        <f t="shared" si="355"/>
        <v>0</v>
      </c>
      <c r="M975" s="71">
        <f t="shared" si="355"/>
        <v>0</v>
      </c>
      <c r="N975" s="71">
        <f t="shared" si="355"/>
        <v>0</v>
      </c>
      <c r="O975" s="71">
        <f t="shared" si="355"/>
        <v>0</v>
      </c>
      <c r="P975" s="71">
        <f t="shared" si="355"/>
        <v>0</v>
      </c>
      <c r="Q975" s="4">
        <f t="shared" si="355"/>
        <v>37.200000000000003</v>
      </c>
      <c r="R975" s="4">
        <v>41.300000000000004</v>
      </c>
      <c r="S975" s="5">
        <f t="shared" si="354"/>
        <v>90.072639225181589</v>
      </c>
    </row>
    <row r="976" spans="1:19" x14ac:dyDescent="0.15">
      <c r="A976" s="69"/>
      <c r="B976" s="48"/>
      <c r="C976" s="204"/>
      <c r="D976" s="60" t="s">
        <v>36</v>
      </c>
      <c r="E976" s="4">
        <f t="shared" ref="E976:Q976" si="356">+E973-E977</f>
        <v>1.8</v>
      </c>
      <c r="F976" s="4">
        <f t="shared" si="356"/>
        <v>4.2</v>
      </c>
      <c r="G976" s="4">
        <f t="shared" si="356"/>
        <v>4</v>
      </c>
      <c r="H976" s="4">
        <f t="shared" si="356"/>
        <v>17</v>
      </c>
      <c r="I976" s="4">
        <f t="shared" si="356"/>
        <v>6</v>
      </c>
      <c r="J976" s="4">
        <f t="shared" si="356"/>
        <v>4.2</v>
      </c>
      <c r="K976" s="71">
        <f t="shared" si="356"/>
        <v>0</v>
      </c>
      <c r="L976" s="71">
        <f t="shared" si="356"/>
        <v>0</v>
      </c>
      <c r="M976" s="71">
        <f t="shared" si="356"/>
        <v>0</v>
      </c>
      <c r="N976" s="71">
        <f t="shared" si="356"/>
        <v>0</v>
      </c>
      <c r="O976" s="71">
        <f t="shared" si="356"/>
        <v>0</v>
      </c>
      <c r="P976" s="71">
        <f t="shared" si="356"/>
        <v>0</v>
      </c>
      <c r="Q976" s="4">
        <f t="shared" si="356"/>
        <v>37.200000000000003</v>
      </c>
      <c r="R976" s="4">
        <v>41.300000000000004</v>
      </c>
      <c r="S976" s="5">
        <f t="shared" si="354"/>
        <v>90.072639225181589</v>
      </c>
    </row>
    <row r="977" spans="1:19" x14ac:dyDescent="0.15">
      <c r="A977" s="69"/>
      <c r="B977" s="48"/>
      <c r="C977" s="204"/>
      <c r="D977" s="60" t="s">
        <v>37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71"/>
      <c r="L977" s="71"/>
      <c r="M977" s="71"/>
      <c r="N977" s="71"/>
      <c r="O977" s="71"/>
      <c r="P977" s="71"/>
      <c r="Q977" s="4">
        <f t="shared" si="353"/>
        <v>0</v>
      </c>
      <c r="R977" s="4">
        <v>0</v>
      </c>
      <c r="S977" s="5" t="str">
        <f t="shared" si="354"/>
        <v>－</v>
      </c>
    </row>
    <row r="978" spans="1:19" ht="14.25" thickBot="1" x14ac:dyDescent="0.2">
      <c r="A978" s="69"/>
      <c r="B978" s="48"/>
      <c r="C978" s="205"/>
      <c r="D978" s="63" t="s">
        <v>38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2"/>
      <c r="L978" s="72"/>
      <c r="M978" s="72"/>
      <c r="N978" s="72"/>
      <c r="O978" s="72"/>
      <c r="P978" s="72"/>
      <c r="Q978" s="7">
        <f t="shared" si="353"/>
        <v>0</v>
      </c>
      <c r="R978" s="7">
        <v>0</v>
      </c>
      <c r="S978" s="8" t="str">
        <f t="shared" si="354"/>
        <v>－</v>
      </c>
    </row>
    <row r="979" spans="1:19" ht="14.25" customHeight="1" x14ac:dyDescent="0.15">
      <c r="A979" s="69"/>
      <c r="B979" s="48"/>
      <c r="C979" s="203" t="s">
        <v>159</v>
      </c>
      <c r="D979" s="55" t="s">
        <v>33</v>
      </c>
      <c r="E979" s="2">
        <v>8.3000000000000007</v>
      </c>
      <c r="F979" s="2">
        <v>9.8000000000000007</v>
      </c>
      <c r="G979" s="2">
        <v>15</v>
      </c>
      <c r="H979" s="2">
        <v>9.6999999999999993</v>
      </c>
      <c r="I979" s="2">
        <v>12</v>
      </c>
      <c r="J979" s="2">
        <v>8.6999999999999993</v>
      </c>
      <c r="K979" s="70"/>
      <c r="L979" s="70"/>
      <c r="M979" s="70"/>
      <c r="N979" s="70"/>
      <c r="O979" s="70"/>
      <c r="P979" s="70"/>
      <c r="Q979" s="2">
        <f t="shared" si="353"/>
        <v>63.5</v>
      </c>
      <c r="R979" s="2">
        <v>23.9</v>
      </c>
      <c r="S979" s="3">
        <f t="shared" si="354"/>
        <v>265.69037656903765</v>
      </c>
    </row>
    <row r="980" spans="1:19" x14ac:dyDescent="0.15">
      <c r="A980" s="69"/>
      <c r="B980" s="48"/>
      <c r="C980" s="204"/>
      <c r="D980" s="60" t="s">
        <v>34</v>
      </c>
      <c r="E980" s="4">
        <v>0.1</v>
      </c>
      <c r="F980" s="4">
        <v>0.1</v>
      </c>
      <c r="G980" s="4">
        <v>0.2</v>
      </c>
      <c r="H980" s="4">
        <v>0.4</v>
      </c>
      <c r="I980" s="4">
        <v>0.5</v>
      </c>
      <c r="J980" s="4">
        <v>0.2</v>
      </c>
      <c r="K980" s="71"/>
      <c r="L980" s="71"/>
      <c r="M980" s="71"/>
      <c r="N980" s="71"/>
      <c r="O980" s="71"/>
      <c r="P980" s="71"/>
      <c r="Q980" s="4">
        <f t="shared" si="353"/>
        <v>1.5</v>
      </c>
      <c r="R980" s="4">
        <v>0.5</v>
      </c>
      <c r="S980" s="5">
        <f t="shared" si="354"/>
        <v>300</v>
      </c>
    </row>
    <row r="981" spans="1:19" x14ac:dyDescent="0.15">
      <c r="A981" s="69"/>
      <c r="B981" s="48"/>
      <c r="C981" s="204"/>
      <c r="D981" s="60" t="s">
        <v>35</v>
      </c>
      <c r="E981" s="4">
        <f t="shared" ref="E981:Q981" si="357">+E979-E980</f>
        <v>8.2000000000000011</v>
      </c>
      <c r="F981" s="4">
        <f t="shared" si="357"/>
        <v>9.7000000000000011</v>
      </c>
      <c r="G981" s="4">
        <f t="shared" si="357"/>
        <v>14.8</v>
      </c>
      <c r="H981" s="4">
        <f t="shared" si="357"/>
        <v>9.2999999999999989</v>
      </c>
      <c r="I981" s="4">
        <f t="shared" si="357"/>
        <v>11.5</v>
      </c>
      <c r="J981" s="4">
        <f t="shared" si="357"/>
        <v>8.5</v>
      </c>
      <c r="K981" s="71">
        <f t="shared" si="357"/>
        <v>0</v>
      </c>
      <c r="L981" s="71">
        <f t="shared" si="357"/>
        <v>0</v>
      </c>
      <c r="M981" s="71">
        <f t="shared" si="357"/>
        <v>0</v>
      </c>
      <c r="N981" s="71">
        <f t="shared" si="357"/>
        <v>0</v>
      </c>
      <c r="O981" s="71">
        <f t="shared" si="357"/>
        <v>0</v>
      </c>
      <c r="P981" s="71">
        <f t="shared" si="357"/>
        <v>0</v>
      </c>
      <c r="Q981" s="4">
        <f t="shared" si="357"/>
        <v>62</v>
      </c>
      <c r="R981" s="4">
        <v>23.4</v>
      </c>
      <c r="S981" s="5">
        <f t="shared" si="354"/>
        <v>264.95726495726501</v>
      </c>
    </row>
    <row r="982" spans="1:19" x14ac:dyDescent="0.15">
      <c r="A982" s="69"/>
      <c r="B982" s="48"/>
      <c r="C982" s="204"/>
      <c r="D982" s="60" t="s">
        <v>36</v>
      </c>
      <c r="E982" s="4">
        <f t="shared" ref="E982:Q982" si="358">+E979-E983</f>
        <v>8.2000000000000011</v>
      </c>
      <c r="F982" s="4">
        <f t="shared" si="358"/>
        <v>9.5</v>
      </c>
      <c r="G982" s="4">
        <f t="shared" si="358"/>
        <v>14.6</v>
      </c>
      <c r="H982" s="4">
        <f t="shared" si="358"/>
        <v>9.1999999999999993</v>
      </c>
      <c r="I982" s="4">
        <f t="shared" si="358"/>
        <v>11.5</v>
      </c>
      <c r="J982" s="4">
        <f t="shared" si="358"/>
        <v>8.2999999999999989</v>
      </c>
      <c r="K982" s="71">
        <f t="shared" si="358"/>
        <v>0</v>
      </c>
      <c r="L982" s="71">
        <f t="shared" si="358"/>
        <v>0</v>
      </c>
      <c r="M982" s="71">
        <f t="shared" si="358"/>
        <v>0</v>
      </c>
      <c r="N982" s="71">
        <f t="shared" si="358"/>
        <v>0</v>
      </c>
      <c r="O982" s="71">
        <f t="shared" si="358"/>
        <v>0</v>
      </c>
      <c r="P982" s="71">
        <f t="shared" si="358"/>
        <v>0</v>
      </c>
      <c r="Q982" s="4">
        <f t="shared" si="358"/>
        <v>61.3</v>
      </c>
      <c r="R982" s="4">
        <v>23.799999999999997</v>
      </c>
      <c r="S982" s="5">
        <f t="shared" si="354"/>
        <v>257.56302521008405</v>
      </c>
    </row>
    <row r="983" spans="1:19" x14ac:dyDescent="0.15">
      <c r="A983" s="69"/>
      <c r="B983" s="48"/>
      <c r="C983" s="204"/>
      <c r="D983" s="60" t="s">
        <v>37</v>
      </c>
      <c r="E983" s="4">
        <v>0.1</v>
      </c>
      <c r="F983" s="4">
        <v>0.3</v>
      </c>
      <c r="G983" s="4">
        <v>0.4</v>
      </c>
      <c r="H983" s="4">
        <v>0.5</v>
      </c>
      <c r="I983" s="4">
        <v>0.5</v>
      </c>
      <c r="J983" s="4">
        <v>0.4</v>
      </c>
      <c r="K983" s="71"/>
      <c r="L983" s="71"/>
      <c r="M983" s="71"/>
      <c r="N983" s="71"/>
      <c r="O983" s="71"/>
      <c r="P983" s="71"/>
      <c r="Q983" s="4">
        <f t="shared" si="353"/>
        <v>2.2000000000000002</v>
      </c>
      <c r="R983" s="4">
        <v>0.1</v>
      </c>
      <c r="S983" s="5">
        <f t="shared" si="354"/>
        <v>2200</v>
      </c>
    </row>
    <row r="984" spans="1:19" ht="14.25" thickBot="1" x14ac:dyDescent="0.2">
      <c r="A984" s="69"/>
      <c r="B984" s="48"/>
      <c r="C984" s="205"/>
      <c r="D984" s="63" t="s">
        <v>38</v>
      </c>
      <c r="E984" s="7">
        <v>0.1</v>
      </c>
      <c r="F984" s="7">
        <v>0.3</v>
      </c>
      <c r="G984" s="7">
        <v>0.4</v>
      </c>
      <c r="H984" s="7">
        <v>0.5</v>
      </c>
      <c r="I984" s="7">
        <v>0.5</v>
      </c>
      <c r="J984" s="7">
        <v>0.4</v>
      </c>
      <c r="K984" s="72"/>
      <c r="L984" s="72"/>
      <c r="M984" s="72"/>
      <c r="N984" s="72"/>
      <c r="O984" s="72"/>
      <c r="P984" s="72"/>
      <c r="Q984" s="7">
        <f t="shared" si="353"/>
        <v>2.2000000000000002</v>
      </c>
      <c r="R984" s="7">
        <v>0.1</v>
      </c>
      <c r="S984" s="8">
        <f t="shared" si="354"/>
        <v>2200</v>
      </c>
    </row>
    <row r="985" spans="1:19" ht="14.25" customHeight="1" x14ac:dyDescent="0.15">
      <c r="A985" s="69"/>
      <c r="B985" s="48"/>
      <c r="C985" s="203" t="s">
        <v>160</v>
      </c>
      <c r="D985" s="55" t="s">
        <v>33</v>
      </c>
      <c r="E985" s="2">
        <v>8.9</v>
      </c>
      <c r="F985" s="2">
        <v>28.2</v>
      </c>
      <c r="G985" s="2">
        <v>16.7</v>
      </c>
      <c r="H985" s="2">
        <v>25</v>
      </c>
      <c r="I985" s="2">
        <v>38.9</v>
      </c>
      <c r="J985" s="2">
        <v>24.3</v>
      </c>
      <c r="K985" s="70"/>
      <c r="L985" s="70"/>
      <c r="M985" s="70"/>
      <c r="N985" s="70"/>
      <c r="O985" s="70"/>
      <c r="P985" s="70"/>
      <c r="Q985" s="2">
        <f t="shared" si="353"/>
        <v>142</v>
      </c>
      <c r="R985" s="2">
        <v>128.5</v>
      </c>
      <c r="S985" s="3">
        <f t="shared" si="354"/>
        <v>110.50583657587549</v>
      </c>
    </row>
    <row r="986" spans="1:19" x14ac:dyDescent="0.15">
      <c r="A986" s="69"/>
      <c r="B986" s="48"/>
      <c r="C986" s="204"/>
      <c r="D986" s="60" t="s">
        <v>34</v>
      </c>
      <c r="E986" s="4">
        <v>1.7</v>
      </c>
      <c r="F986" s="4">
        <v>9.4</v>
      </c>
      <c r="G986" s="4">
        <v>7.5</v>
      </c>
      <c r="H986" s="4">
        <v>13.8</v>
      </c>
      <c r="I986" s="4">
        <v>21.5</v>
      </c>
      <c r="J986" s="4">
        <v>10.1</v>
      </c>
      <c r="K986" s="71"/>
      <c r="L986" s="71"/>
      <c r="M986" s="71"/>
      <c r="N986" s="71"/>
      <c r="O986" s="71"/>
      <c r="P986" s="71"/>
      <c r="Q986" s="4">
        <f t="shared" si="353"/>
        <v>64</v>
      </c>
      <c r="R986" s="4">
        <v>54.900000000000006</v>
      </c>
      <c r="S986" s="5">
        <f t="shared" si="354"/>
        <v>116.57559198542803</v>
      </c>
    </row>
    <row r="987" spans="1:19" x14ac:dyDescent="0.15">
      <c r="A987" s="69"/>
      <c r="B987" s="48"/>
      <c r="C987" s="204"/>
      <c r="D987" s="60" t="s">
        <v>35</v>
      </c>
      <c r="E987" s="4">
        <f t="shared" ref="E987:Q987" si="359">+E985-E986</f>
        <v>7.2</v>
      </c>
      <c r="F987" s="4">
        <f t="shared" si="359"/>
        <v>18.799999999999997</v>
      </c>
      <c r="G987" s="4">
        <f t="shared" si="359"/>
        <v>9.1999999999999993</v>
      </c>
      <c r="H987" s="4">
        <f t="shared" si="359"/>
        <v>11.2</v>
      </c>
      <c r="I987" s="4">
        <f t="shared" si="359"/>
        <v>17.399999999999999</v>
      </c>
      <c r="J987" s="4">
        <f t="shared" si="359"/>
        <v>14.200000000000001</v>
      </c>
      <c r="K987" s="71">
        <f t="shared" si="359"/>
        <v>0</v>
      </c>
      <c r="L987" s="71">
        <f t="shared" si="359"/>
        <v>0</v>
      </c>
      <c r="M987" s="71">
        <f t="shared" si="359"/>
        <v>0</v>
      </c>
      <c r="N987" s="71">
        <f t="shared" si="359"/>
        <v>0</v>
      </c>
      <c r="O987" s="71">
        <f t="shared" si="359"/>
        <v>0</v>
      </c>
      <c r="P987" s="71">
        <f t="shared" si="359"/>
        <v>0</v>
      </c>
      <c r="Q987" s="4">
        <f t="shared" si="359"/>
        <v>78</v>
      </c>
      <c r="R987" s="4">
        <v>73.599999999999994</v>
      </c>
      <c r="S987" s="5">
        <f t="shared" si="354"/>
        <v>105.97826086956523</v>
      </c>
    </row>
    <row r="988" spans="1:19" x14ac:dyDescent="0.15">
      <c r="A988" s="69"/>
      <c r="B988" s="48"/>
      <c r="C988" s="204"/>
      <c r="D988" s="60" t="s">
        <v>36</v>
      </c>
      <c r="E988" s="4">
        <f t="shared" ref="E988:Q988" si="360">+E985-E989</f>
        <v>8.6</v>
      </c>
      <c r="F988" s="4">
        <f t="shared" si="360"/>
        <v>27.5</v>
      </c>
      <c r="G988" s="4">
        <f t="shared" si="360"/>
        <v>15.799999999999999</v>
      </c>
      <c r="H988" s="4">
        <f t="shared" si="360"/>
        <v>23.7</v>
      </c>
      <c r="I988" s="4">
        <f t="shared" si="360"/>
        <v>36.9</v>
      </c>
      <c r="J988" s="4">
        <f>+J985-J989</f>
        <v>23.3</v>
      </c>
      <c r="K988" s="71">
        <f t="shared" si="360"/>
        <v>0</v>
      </c>
      <c r="L988" s="71">
        <f t="shared" si="360"/>
        <v>0</v>
      </c>
      <c r="M988" s="71">
        <f t="shared" si="360"/>
        <v>0</v>
      </c>
      <c r="N988" s="71">
        <f t="shared" si="360"/>
        <v>0</v>
      </c>
      <c r="O988" s="71">
        <f t="shared" si="360"/>
        <v>0</v>
      </c>
      <c r="P988" s="71">
        <f t="shared" si="360"/>
        <v>0</v>
      </c>
      <c r="Q988" s="4">
        <f t="shared" si="360"/>
        <v>135.80000000000001</v>
      </c>
      <c r="R988" s="4">
        <v>122.99999999999999</v>
      </c>
      <c r="S988" s="5">
        <f t="shared" si="354"/>
        <v>110.40650406504066</v>
      </c>
    </row>
    <row r="989" spans="1:19" x14ac:dyDescent="0.15">
      <c r="A989" s="69"/>
      <c r="B989" s="48"/>
      <c r="C989" s="204"/>
      <c r="D989" s="60" t="s">
        <v>37</v>
      </c>
      <c r="E989" s="4">
        <v>0.3</v>
      </c>
      <c r="F989" s="4">
        <v>0.7</v>
      </c>
      <c r="G989" s="4">
        <v>0.9</v>
      </c>
      <c r="H989" s="4">
        <v>1.3</v>
      </c>
      <c r="I989" s="4">
        <v>2</v>
      </c>
      <c r="J989" s="4">
        <v>1</v>
      </c>
      <c r="K989" s="71"/>
      <c r="L989" s="71"/>
      <c r="M989" s="71"/>
      <c r="N989" s="71"/>
      <c r="O989" s="71"/>
      <c r="P989" s="71"/>
      <c r="Q989" s="4">
        <f t="shared" si="353"/>
        <v>6.2</v>
      </c>
      <c r="R989" s="4">
        <v>5.5</v>
      </c>
      <c r="S989" s="5">
        <f t="shared" si="354"/>
        <v>112.72727272727272</v>
      </c>
    </row>
    <row r="990" spans="1:19" ht="14.25" thickBot="1" x14ac:dyDescent="0.2">
      <c r="A990" s="69"/>
      <c r="B990" s="48"/>
      <c r="C990" s="205"/>
      <c r="D990" s="63" t="s">
        <v>38</v>
      </c>
      <c r="E990" s="7">
        <v>0.4</v>
      </c>
      <c r="F990" s="7">
        <v>0.8</v>
      </c>
      <c r="G990" s="7">
        <v>1.1000000000000001</v>
      </c>
      <c r="H990" s="7">
        <v>1.7</v>
      </c>
      <c r="I990" s="7">
        <v>2.4</v>
      </c>
      <c r="J990" s="7">
        <v>1.2</v>
      </c>
      <c r="K990" s="72"/>
      <c r="L990" s="72"/>
      <c r="M990" s="72"/>
      <c r="N990" s="72"/>
      <c r="O990" s="72"/>
      <c r="P990" s="72"/>
      <c r="Q990" s="7">
        <f t="shared" si="353"/>
        <v>7.6000000000000005</v>
      </c>
      <c r="R990" s="7">
        <v>5.8000000000000007</v>
      </c>
      <c r="S990" s="8">
        <f t="shared" si="354"/>
        <v>131.0344827586207</v>
      </c>
    </row>
    <row r="991" spans="1:19" ht="14.25" customHeight="1" x14ac:dyDescent="0.15">
      <c r="A991" s="69"/>
      <c r="B991" s="48"/>
      <c r="C991" s="203" t="s">
        <v>220</v>
      </c>
      <c r="D991" s="55" t="s">
        <v>33</v>
      </c>
      <c r="E991" s="2">
        <v>10.9</v>
      </c>
      <c r="F991" s="2">
        <v>31.4</v>
      </c>
      <c r="G991" s="2">
        <v>22.9</v>
      </c>
      <c r="H991" s="2">
        <v>38.9</v>
      </c>
      <c r="I991" s="2">
        <v>61.9</v>
      </c>
      <c r="J991" s="2">
        <v>53.1</v>
      </c>
      <c r="K991" s="70"/>
      <c r="L991" s="70"/>
      <c r="M991" s="70"/>
      <c r="N991" s="70"/>
      <c r="O991" s="70"/>
      <c r="P991" s="70"/>
      <c r="Q991" s="2">
        <f t="shared" si="353"/>
        <v>219.1</v>
      </c>
      <c r="R991" s="2">
        <v>195.7</v>
      </c>
      <c r="S991" s="3">
        <f t="shared" si="354"/>
        <v>111.95707715891672</v>
      </c>
    </row>
    <row r="992" spans="1:19" x14ac:dyDescent="0.15">
      <c r="A992" s="69"/>
      <c r="B992" s="48"/>
      <c r="C992" s="204"/>
      <c r="D992" s="60" t="s">
        <v>34</v>
      </c>
      <c r="E992" s="4">
        <v>1.8</v>
      </c>
      <c r="F992" s="4">
        <v>5.3</v>
      </c>
      <c r="G992" s="4">
        <v>4.9000000000000004</v>
      </c>
      <c r="H992" s="4">
        <v>6.7</v>
      </c>
      <c r="I992" s="4">
        <v>11</v>
      </c>
      <c r="J992" s="4">
        <v>8.6</v>
      </c>
      <c r="K992" s="71"/>
      <c r="L992" s="71"/>
      <c r="M992" s="71"/>
      <c r="N992" s="71"/>
      <c r="O992" s="71"/>
      <c r="P992" s="71"/>
      <c r="Q992" s="4">
        <f t="shared" si="353"/>
        <v>38.299999999999997</v>
      </c>
      <c r="R992" s="4">
        <v>30.9</v>
      </c>
      <c r="S992" s="5">
        <f t="shared" si="354"/>
        <v>123.94822006472492</v>
      </c>
    </row>
    <row r="993" spans="1:19" x14ac:dyDescent="0.15">
      <c r="A993" s="69"/>
      <c r="B993" s="48"/>
      <c r="C993" s="204"/>
      <c r="D993" s="60" t="s">
        <v>35</v>
      </c>
      <c r="E993" s="4">
        <f t="shared" ref="E993:Q993" si="361">+E991-E992</f>
        <v>9.1</v>
      </c>
      <c r="F993" s="4">
        <f t="shared" si="361"/>
        <v>26.099999999999998</v>
      </c>
      <c r="G993" s="4">
        <f t="shared" si="361"/>
        <v>18</v>
      </c>
      <c r="H993" s="4">
        <f t="shared" si="361"/>
        <v>32.199999999999996</v>
      </c>
      <c r="I993" s="4">
        <f t="shared" si="361"/>
        <v>50.9</v>
      </c>
      <c r="J993" s="4">
        <f t="shared" si="361"/>
        <v>44.5</v>
      </c>
      <c r="K993" s="71">
        <f t="shared" si="361"/>
        <v>0</v>
      </c>
      <c r="L993" s="71">
        <f t="shared" si="361"/>
        <v>0</v>
      </c>
      <c r="M993" s="71">
        <f t="shared" si="361"/>
        <v>0</v>
      </c>
      <c r="N993" s="71">
        <f t="shared" si="361"/>
        <v>0</v>
      </c>
      <c r="O993" s="71">
        <f t="shared" si="361"/>
        <v>0</v>
      </c>
      <c r="P993" s="71">
        <f t="shared" si="361"/>
        <v>0</v>
      </c>
      <c r="Q993" s="4">
        <f t="shared" si="361"/>
        <v>180.8</v>
      </c>
      <c r="R993" s="4">
        <v>164.79999999999998</v>
      </c>
      <c r="S993" s="5">
        <f t="shared" si="354"/>
        <v>109.70873786407769</v>
      </c>
    </row>
    <row r="994" spans="1:19" x14ac:dyDescent="0.15">
      <c r="A994" s="69"/>
      <c r="B994" s="48"/>
      <c r="C994" s="204"/>
      <c r="D994" s="60" t="s">
        <v>36</v>
      </c>
      <c r="E994" s="4">
        <f t="shared" ref="E994:Q994" si="362">+E991-E995</f>
        <v>9.7000000000000011</v>
      </c>
      <c r="F994" s="4">
        <f t="shared" si="362"/>
        <v>28.9</v>
      </c>
      <c r="G994" s="4">
        <f t="shared" si="362"/>
        <v>20.399999999999999</v>
      </c>
      <c r="H994" s="4">
        <f t="shared" si="362"/>
        <v>33.5</v>
      </c>
      <c r="I994" s="4">
        <f t="shared" si="362"/>
        <v>49.7</v>
      </c>
      <c r="J994" s="4">
        <f t="shared" si="362"/>
        <v>49.7</v>
      </c>
      <c r="K994" s="71">
        <f t="shared" si="362"/>
        <v>0</v>
      </c>
      <c r="L994" s="71">
        <f t="shared" si="362"/>
        <v>0</v>
      </c>
      <c r="M994" s="71">
        <f t="shared" si="362"/>
        <v>0</v>
      </c>
      <c r="N994" s="71">
        <f t="shared" si="362"/>
        <v>0</v>
      </c>
      <c r="O994" s="71">
        <f t="shared" si="362"/>
        <v>0</v>
      </c>
      <c r="P994" s="71">
        <f t="shared" si="362"/>
        <v>0</v>
      </c>
      <c r="Q994" s="4">
        <f t="shared" si="362"/>
        <v>191.9</v>
      </c>
      <c r="R994" s="4">
        <v>163.30000000000001</v>
      </c>
      <c r="S994" s="5">
        <f t="shared" si="354"/>
        <v>117.51377832210655</v>
      </c>
    </row>
    <row r="995" spans="1:19" x14ac:dyDescent="0.15">
      <c r="A995" s="69"/>
      <c r="B995" s="48"/>
      <c r="C995" s="204"/>
      <c r="D995" s="60" t="s">
        <v>37</v>
      </c>
      <c r="E995" s="4">
        <v>1.2</v>
      </c>
      <c r="F995" s="4">
        <v>2.5</v>
      </c>
      <c r="G995" s="4">
        <v>2.5</v>
      </c>
      <c r="H995" s="4">
        <v>5.4</v>
      </c>
      <c r="I995" s="4">
        <v>12.2</v>
      </c>
      <c r="J995" s="4">
        <v>3.4</v>
      </c>
      <c r="K995" s="71"/>
      <c r="L995" s="71"/>
      <c r="M995" s="71"/>
      <c r="N995" s="71"/>
      <c r="O995" s="71"/>
      <c r="P995" s="71"/>
      <c r="Q995" s="4">
        <f t="shared" si="353"/>
        <v>27.2</v>
      </c>
      <c r="R995" s="4">
        <v>32.4</v>
      </c>
      <c r="S995" s="5">
        <f t="shared" si="354"/>
        <v>83.950617283950621</v>
      </c>
    </row>
    <row r="996" spans="1:19" ht="14.25" thickBot="1" x14ac:dyDescent="0.2">
      <c r="A996" s="69"/>
      <c r="B996" s="48"/>
      <c r="C996" s="205"/>
      <c r="D996" s="63" t="s">
        <v>38</v>
      </c>
      <c r="E996" s="7">
        <v>1.3</v>
      </c>
      <c r="F996" s="7">
        <v>2.6</v>
      </c>
      <c r="G996" s="7">
        <v>2.6</v>
      </c>
      <c r="H996" s="7">
        <v>5.6</v>
      </c>
      <c r="I996" s="7">
        <v>12.5</v>
      </c>
      <c r="J996" s="7">
        <v>3.6</v>
      </c>
      <c r="K996" s="72"/>
      <c r="L996" s="72"/>
      <c r="M996" s="72"/>
      <c r="N996" s="72"/>
      <c r="O996" s="72"/>
      <c r="P996" s="72"/>
      <c r="Q996" s="7">
        <f t="shared" si="353"/>
        <v>28.200000000000003</v>
      </c>
      <c r="R996" s="7">
        <v>33.5</v>
      </c>
      <c r="S996" s="8">
        <f t="shared" si="354"/>
        <v>84.179104477611943</v>
      </c>
    </row>
    <row r="997" spans="1:19" ht="14.25" customHeight="1" x14ac:dyDescent="0.15">
      <c r="A997" s="69"/>
      <c r="B997" s="48"/>
      <c r="C997" s="203" t="s">
        <v>161</v>
      </c>
      <c r="D997" s="55" t="s">
        <v>33</v>
      </c>
      <c r="E997" s="2">
        <v>24.5</v>
      </c>
      <c r="F997" s="2">
        <v>138.6</v>
      </c>
      <c r="G997" s="2">
        <v>45.4</v>
      </c>
      <c r="H997" s="2">
        <v>54.7</v>
      </c>
      <c r="I997" s="2">
        <v>80.7</v>
      </c>
      <c r="J997" s="2">
        <v>45.5</v>
      </c>
      <c r="K997" s="70"/>
      <c r="L997" s="70"/>
      <c r="M997" s="70"/>
      <c r="N997" s="70"/>
      <c r="O997" s="70"/>
      <c r="P997" s="70"/>
      <c r="Q997" s="2">
        <f t="shared" si="353"/>
        <v>389.4</v>
      </c>
      <c r="R997" s="2">
        <v>383.4</v>
      </c>
      <c r="S997" s="3">
        <f t="shared" si="354"/>
        <v>101.56494522691706</v>
      </c>
    </row>
    <row r="998" spans="1:19" x14ac:dyDescent="0.15">
      <c r="A998" s="69"/>
      <c r="B998" s="48"/>
      <c r="C998" s="204"/>
      <c r="D998" s="60" t="s">
        <v>34</v>
      </c>
      <c r="E998" s="4">
        <v>7</v>
      </c>
      <c r="F998" s="4">
        <v>39.6</v>
      </c>
      <c r="G998" s="4">
        <v>13.5</v>
      </c>
      <c r="H998" s="4">
        <v>15.2</v>
      </c>
      <c r="I998" s="4">
        <v>20.399999999999999</v>
      </c>
      <c r="J998" s="4">
        <v>11.9</v>
      </c>
      <c r="K998" s="71"/>
      <c r="L998" s="71"/>
      <c r="M998" s="71"/>
      <c r="N998" s="71"/>
      <c r="O998" s="71"/>
      <c r="P998" s="71"/>
      <c r="Q998" s="4">
        <f t="shared" si="353"/>
        <v>107.6</v>
      </c>
      <c r="R998" s="4">
        <v>103.4</v>
      </c>
      <c r="S998" s="5">
        <f t="shared" si="354"/>
        <v>104.06189555125724</v>
      </c>
    </row>
    <row r="999" spans="1:19" x14ac:dyDescent="0.15">
      <c r="A999" s="69"/>
      <c r="B999" s="48"/>
      <c r="C999" s="204"/>
      <c r="D999" s="60" t="s">
        <v>35</v>
      </c>
      <c r="E999" s="4">
        <f t="shared" ref="E999:Q999" si="363">+E997-E998</f>
        <v>17.5</v>
      </c>
      <c r="F999" s="4">
        <f t="shared" si="363"/>
        <v>99</v>
      </c>
      <c r="G999" s="4">
        <f t="shared" si="363"/>
        <v>31.9</v>
      </c>
      <c r="H999" s="4">
        <f t="shared" si="363"/>
        <v>39.5</v>
      </c>
      <c r="I999" s="4">
        <f t="shared" si="363"/>
        <v>60.300000000000004</v>
      </c>
      <c r="J999" s="4">
        <f t="shared" si="363"/>
        <v>33.6</v>
      </c>
      <c r="K999" s="71">
        <f t="shared" si="363"/>
        <v>0</v>
      </c>
      <c r="L999" s="71">
        <f t="shared" si="363"/>
        <v>0</v>
      </c>
      <c r="M999" s="71">
        <f t="shared" si="363"/>
        <v>0</v>
      </c>
      <c r="N999" s="71">
        <f t="shared" si="363"/>
        <v>0</v>
      </c>
      <c r="O999" s="71">
        <f t="shared" si="363"/>
        <v>0</v>
      </c>
      <c r="P999" s="71">
        <f t="shared" si="363"/>
        <v>0</v>
      </c>
      <c r="Q999" s="4">
        <f t="shared" si="363"/>
        <v>281.79999999999995</v>
      </c>
      <c r="R999" s="4">
        <v>280</v>
      </c>
      <c r="S999" s="5">
        <f t="shared" si="354"/>
        <v>100.64285714285712</v>
      </c>
    </row>
    <row r="1000" spans="1:19" x14ac:dyDescent="0.15">
      <c r="A1000" s="69"/>
      <c r="B1000" s="48"/>
      <c r="C1000" s="204"/>
      <c r="D1000" s="60" t="s">
        <v>36</v>
      </c>
      <c r="E1000" s="4">
        <f t="shared" ref="E1000:Q1000" si="364">+E997-E1001</f>
        <v>24.4</v>
      </c>
      <c r="F1000" s="4">
        <f t="shared" si="364"/>
        <v>137.9</v>
      </c>
      <c r="G1000" s="4">
        <f t="shared" si="364"/>
        <v>42.5</v>
      </c>
      <c r="H1000" s="4">
        <f t="shared" si="364"/>
        <v>53.1</v>
      </c>
      <c r="I1000" s="4">
        <f t="shared" si="364"/>
        <v>77.8</v>
      </c>
      <c r="J1000" s="4">
        <f t="shared" si="364"/>
        <v>44.7</v>
      </c>
      <c r="K1000" s="71">
        <f t="shared" si="364"/>
        <v>0</v>
      </c>
      <c r="L1000" s="71">
        <f t="shared" si="364"/>
        <v>0</v>
      </c>
      <c r="M1000" s="71">
        <f t="shared" si="364"/>
        <v>0</v>
      </c>
      <c r="N1000" s="71">
        <f t="shared" si="364"/>
        <v>0</v>
      </c>
      <c r="O1000" s="71">
        <f t="shared" si="364"/>
        <v>0</v>
      </c>
      <c r="P1000" s="71">
        <f t="shared" si="364"/>
        <v>0</v>
      </c>
      <c r="Q1000" s="4">
        <f t="shared" si="364"/>
        <v>380.4</v>
      </c>
      <c r="R1000" s="4">
        <v>374.5</v>
      </c>
      <c r="S1000" s="5">
        <f t="shared" si="354"/>
        <v>101.57543391188251</v>
      </c>
    </row>
    <row r="1001" spans="1:19" x14ac:dyDescent="0.15">
      <c r="A1001" s="69"/>
      <c r="B1001" s="48"/>
      <c r="C1001" s="204"/>
      <c r="D1001" s="60" t="s">
        <v>37</v>
      </c>
      <c r="E1001" s="4">
        <v>0.1</v>
      </c>
      <c r="F1001" s="4">
        <v>0.7</v>
      </c>
      <c r="G1001" s="4">
        <v>2.9</v>
      </c>
      <c r="H1001" s="4">
        <v>1.6</v>
      </c>
      <c r="I1001" s="4">
        <v>2.9</v>
      </c>
      <c r="J1001" s="4">
        <v>0.8</v>
      </c>
      <c r="K1001" s="71"/>
      <c r="L1001" s="71"/>
      <c r="M1001" s="71"/>
      <c r="N1001" s="71"/>
      <c r="O1001" s="71"/>
      <c r="P1001" s="71"/>
      <c r="Q1001" s="4">
        <f t="shared" si="353"/>
        <v>9</v>
      </c>
      <c r="R1001" s="4">
        <v>8.8999999999999986</v>
      </c>
      <c r="S1001" s="5">
        <f t="shared" si="354"/>
        <v>101.123595505618</v>
      </c>
    </row>
    <row r="1002" spans="1:19" ht="14.25" thickBot="1" x14ac:dyDescent="0.2">
      <c r="A1002" s="69"/>
      <c r="B1002" s="48"/>
      <c r="C1002" s="205"/>
      <c r="D1002" s="63" t="s">
        <v>38</v>
      </c>
      <c r="E1002" s="7">
        <v>0.1</v>
      </c>
      <c r="F1002" s="7">
        <v>0.7</v>
      </c>
      <c r="G1002" s="7">
        <v>2.9</v>
      </c>
      <c r="H1002" s="7">
        <v>1.6</v>
      </c>
      <c r="I1002" s="7">
        <v>2.9</v>
      </c>
      <c r="J1002" s="7">
        <v>0.8</v>
      </c>
      <c r="K1002" s="72"/>
      <c r="L1002" s="72"/>
      <c r="M1002" s="72"/>
      <c r="N1002" s="72"/>
      <c r="O1002" s="72"/>
      <c r="P1002" s="72"/>
      <c r="Q1002" s="7">
        <f t="shared" si="353"/>
        <v>9</v>
      </c>
      <c r="R1002" s="7">
        <v>8.8999999999999986</v>
      </c>
      <c r="S1002" s="8">
        <f t="shared" si="354"/>
        <v>101.123595505618</v>
      </c>
    </row>
    <row r="1003" spans="1:19" ht="14.25" customHeight="1" x14ac:dyDescent="0.15">
      <c r="A1003" s="69"/>
      <c r="B1003" s="48"/>
      <c r="C1003" s="203" t="s">
        <v>162</v>
      </c>
      <c r="D1003" s="55" t="s">
        <v>33</v>
      </c>
      <c r="E1003" s="2">
        <v>0.9</v>
      </c>
      <c r="F1003" s="2">
        <v>33.1</v>
      </c>
      <c r="G1003" s="2">
        <v>3.9</v>
      </c>
      <c r="H1003" s="2">
        <v>3.2</v>
      </c>
      <c r="I1003" s="2">
        <v>3.3</v>
      </c>
      <c r="J1003" s="2">
        <v>9.3000000000000007</v>
      </c>
      <c r="K1003" s="70"/>
      <c r="L1003" s="70"/>
      <c r="M1003" s="70"/>
      <c r="N1003" s="70"/>
      <c r="O1003" s="70"/>
      <c r="P1003" s="70"/>
      <c r="Q1003" s="2">
        <f t="shared" si="353"/>
        <v>53.7</v>
      </c>
      <c r="R1003" s="2">
        <v>55.199999999999996</v>
      </c>
      <c r="S1003" s="3">
        <f t="shared" si="354"/>
        <v>97.282608695652186</v>
      </c>
    </row>
    <row r="1004" spans="1:19" x14ac:dyDescent="0.15">
      <c r="A1004" s="69"/>
      <c r="B1004" s="48"/>
      <c r="C1004" s="204"/>
      <c r="D1004" s="60" t="s">
        <v>34</v>
      </c>
      <c r="E1004" s="4">
        <v>0.1</v>
      </c>
      <c r="F1004" s="4">
        <v>3.3</v>
      </c>
      <c r="G1004" s="4">
        <v>0.4</v>
      </c>
      <c r="H1004" s="4">
        <v>0.3</v>
      </c>
      <c r="I1004" s="4">
        <v>0.3</v>
      </c>
      <c r="J1004" s="4">
        <v>0.9</v>
      </c>
      <c r="K1004" s="71"/>
      <c r="L1004" s="71"/>
      <c r="M1004" s="71"/>
      <c r="N1004" s="71"/>
      <c r="O1004" s="71"/>
      <c r="P1004" s="71"/>
      <c r="Q1004" s="4">
        <f t="shared" si="353"/>
        <v>5.3</v>
      </c>
      <c r="R1004" s="4">
        <v>5.5</v>
      </c>
      <c r="S1004" s="5">
        <f t="shared" si="354"/>
        <v>96.36363636363636</v>
      </c>
    </row>
    <row r="1005" spans="1:19" x14ac:dyDescent="0.15">
      <c r="A1005" s="69"/>
      <c r="B1005" s="48"/>
      <c r="C1005" s="204"/>
      <c r="D1005" s="60" t="s">
        <v>35</v>
      </c>
      <c r="E1005" s="4">
        <f t="shared" ref="E1005:Q1005" si="365">+E1003-E1004</f>
        <v>0.8</v>
      </c>
      <c r="F1005" s="4">
        <f t="shared" si="365"/>
        <v>29.8</v>
      </c>
      <c r="G1005" s="4">
        <f t="shared" si="365"/>
        <v>3.5</v>
      </c>
      <c r="H1005" s="4">
        <f t="shared" si="365"/>
        <v>2.9000000000000004</v>
      </c>
      <c r="I1005" s="4">
        <f t="shared" si="365"/>
        <v>3</v>
      </c>
      <c r="J1005" s="4">
        <f t="shared" si="365"/>
        <v>8.4</v>
      </c>
      <c r="K1005" s="71">
        <f t="shared" si="365"/>
        <v>0</v>
      </c>
      <c r="L1005" s="71">
        <f t="shared" si="365"/>
        <v>0</v>
      </c>
      <c r="M1005" s="71">
        <f t="shared" si="365"/>
        <v>0</v>
      </c>
      <c r="N1005" s="71">
        <f t="shared" si="365"/>
        <v>0</v>
      </c>
      <c r="O1005" s="71">
        <f t="shared" si="365"/>
        <v>0</v>
      </c>
      <c r="P1005" s="71">
        <f t="shared" si="365"/>
        <v>0</v>
      </c>
      <c r="Q1005" s="4">
        <f t="shared" si="365"/>
        <v>48.400000000000006</v>
      </c>
      <c r="R1005" s="4">
        <v>49.7</v>
      </c>
      <c r="S1005" s="5">
        <f t="shared" si="354"/>
        <v>97.384305835010068</v>
      </c>
    </row>
    <row r="1006" spans="1:19" x14ac:dyDescent="0.15">
      <c r="A1006" s="69"/>
      <c r="B1006" s="48"/>
      <c r="C1006" s="204"/>
      <c r="D1006" s="60" t="s">
        <v>36</v>
      </c>
      <c r="E1006" s="4">
        <f t="shared" ref="E1006:Q1006" si="366">+E1003-E1007</f>
        <v>0.7</v>
      </c>
      <c r="F1006" s="4">
        <f t="shared" si="366"/>
        <v>31.900000000000002</v>
      </c>
      <c r="G1006" s="4">
        <f t="shared" si="366"/>
        <v>3</v>
      </c>
      <c r="H1006" s="4">
        <f t="shared" si="366"/>
        <v>2</v>
      </c>
      <c r="I1006" s="4">
        <f t="shared" si="366"/>
        <v>2.0999999999999996</v>
      </c>
      <c r="J1006" s="4">
        <f t="shared" si="366"/>
        <v>8.3000000000000007</v>
      </c>
      <c r="K1006" s="71">
        <f t="shared" si="366"/>
        <v>0</v>
      </c>
      <c r="L1006" s="71">
        <f t="shared" si="366"/>
        <v>0</v>
      </c>
      <c r="M1006" s="71">
        <f t="shared" si="366"/>
        <v>0</v>
      </c>
      <c r="N1006" s="71">
        <f t="shared" si="366"/>
        <v>0</v>
      </c>
      <c r="O1006" s="71">
        <f t="shared" si="366"/>
        <v>0</v>
      </c>
      <c r="P1006" s="71">
        <f t="shared" si="366"/>
        <v>0</v>
      </c>
      <c r="Q1006" s="4">
        <f t="shared" si="366"/>
        <v>48</v>
      </c>
      <c r="R1006" s="4">
        <v>48.100000000000009</v>
      </c>
      <c r="S1006" s="5">
        <f t="shared" si="354"/>
        <v>99.792099792099776</v>
      </c>
    </row>
    <row r="1007" spans="1:19" x14ac:dyDescent="0.15">
      <c r="A1007" s="69"/>
      <c r="B1007" s="48"/>
      <c r="C1007" s="204"/>
      <c r="D1007" s="60" t="s">
        <v>37</v>
      </c>
      <c r="E1007" s="4">
        <v>0.2</v>
      </c>
      <c r="F1007" s="4">
        <v>1.2</v>
      </c>
      <c r="G1007" s="4">
        <v>0.9</v>
      </c>
      <c r="H1007" s="4">
        <v>1.2</v>
      </c>
      <c r="I1007" s="4">
        <v>1.2</v>
      </c>
      <c r="J1007" s="4">
        <v>1</v>
      </c>
      <c r="K1007" s="71"/>
      <c r="L1007" s="71"/>
      <c r="M1007" s="71"/>
      <c r="N1007" s="71"/>
      <c r="O1007" s="71"/>
      <c r="P1007" s="71"/>
      <c r="Q1007" s="4">
        <f t="shared" si="353"/>
        <v>5.7</v>
      </c>
      <c r="R1007" s="4">
        <v>7.1</v>
      </c>
      <c r="S1007" s="5">
        <f t="shared" si="354"/>
        <v>80.281690140845072</v>
      </c>
    </row>
    <row r="1008" spans="1:19" ht="14.25" thickBot="1" x14ac:dyDescent="0.2">
      <c r="A1008" s="69"/>
      <c r="B1008" s="48"/>
      <c r="C1008" s="205"/>
      <c r="D1008" s="63" t="s">
        <v>38</v>
      </c>
      <c r="E1008" s="7">
        <v>0.2</v>
      </c>
      <c r="F1008" s="7">
        <v>1.2</v>
      </c>
      <c r="G1008" s="7">
        <v>0.9</v>
      </c>
      <c r="H1008" s="7">
        <v>1.2</v>
      </c>
      <c r="I1008" s="7">
        <v>1.2</v>
      </c>
      <c r="J1008" s="7">
        <v>1</v>
      </c>
      <c r="K1008" s="72"/>
      <c r="L1008" s="72"/>
      <c r="M1008" s="72"/>
      <c r="N1008" s="72"/>
      <c r="O1008" s="72"/>
      <c r="P1008" s="72"/>
      <c r="Q1008" s="7">
        <f t="shared" si="353"/>
        <v>5.7</v>
      </c>
      <c r="R1008" s="7">
        <v>7.1</v>
      </c>
      <c r="S1008" s="8">
        <f t="shared" si="354"/>
        <v>80.281690140845072</v>
      </c>
    </row>
    <row r="1009" spans="1:19" ht="14.25" customHeight="1" x14ac:dyDescent="0.15">
      <c r="A1009" s="69"/>
      <c r="B1009" s="48"/>
      <c r="C1009" s="203" t="s">
        <v>163</v>
      </c>
      <c r="D1009" s="55" t="s">
        <v>33</v>
      </c>
      <c r="E1009" s="2">
        <v>1.9</v>
      </c>
      <c r="F1009" s="2">
        <v>4.9000000000000004</v>
      </c>
      <c r="G1009" s="2">
        <v>3.1</v>
      </c>
      <c r="H1009" s="2">
        <v>5.5</v>
      </c>
      <c r="I1009" s="2">
        <v>7.5</v>
      </c>
      <c r="J1009" s="2">
        <v>4.0999999999999996</v>
      </c>
      <c r="K1009" s="70"/>
      <c r="L1009" s="70"/>
      <c r="M1009" s="70"/>
      <c r="N1009" s="70"/>
      <c r="O1009" s="70"/>
      <c r="P1009" s="70"/>
      <c r="Q1009" s="2">
        <f t="shared" si="353"/>
        <v>27</v>
      </c>
      <c r="R1009" s="2">
        <v>31.8</v>
      </c>
      <c r="S1009" s="3">
        <f t="shared" si="354"/>
        <v>84.905660377358487</v>
      </c>
    </row>
    <row r="1010" spans="1:19" x14ac:dyDescent="0.15">
      <c r="A1010" s="69"/>
      <c r="B1010" s="48"/>
      <c r="C1010" s="204"/>
      <c r="D1010" s="60" t="s">
        <v>34</v>
      </c>
      <c r="E1010" s="4">
        <v>0.2</v>
      </c>
      <c r="F1010" s="4">
        <v>0.5</v>
      </c>
      <c r="G1010" s="4">
        <v>0.3</v>
      </c>
      <c r="H1010" s="4">
        <v>0.6</v>
      </c>
      <c r="I1010" s="4">
        <v>0.7</v>
      </c>
      <c r="J1010" s="4">
        <v>0.4</v>
      </c>
      <c r="K1010" s="71"/>
      <c r="L1010" s="71"/>
      <c r="M1010" s="71"/>
      <c r="N1010" s="71"/>
      <c r="O1010" s="71"/>
      <c r="P1010" s="71"/>
      <c r="Q1010" s="4">
        <f t="shared" si="353"/>
        <v>2.6999999999999997</v>
      </c>
      <c r="R1010" s="4">
        <v>3.1999999999999997</v>
      </c>
      <c r="S1010" s="5">
        <f t="shared" si="354"/>
        <v>84.375</v>
      </c>
    </row>
    <row r="1011" spans="1:19" x14ac:dyDescent="0.15">
      <c r="A1011" s="69"/>
      <c r="B1011" s="48"/>
      <c r="C1011" s="204"/>
      <c r="D1011" s="60" t="s">
        <v>35</v>
      </c>
      <c r="E1011" s="4">
        <f t="shared" ref="E1011:Q1011" si="367">+E1009-E1010</f>
        <v>1.7</v>
      </c>
      <c r="F1011" s="4">
        <f t="shared" si="367"/>
        <v>4.4000000000000004</v>
      </c>
      <c r="G1011" s="4">
        <f t="shared" si="367"/>
        <v>2.8000000000000003</v>
      </c>
      <c r="H1011" s="4">
        <f t="shared" si="367"/>
        <v>4.9000000000000004</v>
      </c>
      <c r="I1011" s="4">
        <f t="shared" si="367"/>
        <v>6.8</v>
      </c>
      <c r="J1011" s="4">
        <f t="shared" si="367"/>
        <v>3.6999999999999997</v>
      </c>
      <c r="K1011" s="71">
        <f t="shared" si="367"/>
        <v>0</v>
      </c>
      <c r="L1011" s="71">
        <f t="shared" si="367"/>
        <v>0</v>
      </c>
      <c r="M1011" s="71">
        <f t="shared" si="367"/>
        <v>0</v>
      </c>
      <c r="N1011" s="71">
        <f t="shared" si="367"/>
        <v>0</v>
      </c>
      <c r="O1011" s="71">
        <f t="shared" si="367"/>
        <v>0</v>
      </c>
      <c r="P1011" s="71">
        <f t="shared" si="367"/>
        <v>0</v>
      </c>
      <c r="Q1011" s="4">
        <f t="shared" si="367"/>
        <v>24.3</v>
      </c>
      <c r="R1011" s="4">
        <v>28.6</v>
      </c>
      <c r="S1011" s="5">
        <f t="shared" si="354"/>
        <v>84.96503496503496</v>
      </c>
    </row>
    <row r="1012" spans="1:19" x14ac:dyDescent="0.15">
      <c r="A1012" s="69"/>
      <c r="B1012" s="48"/>
      <c r="C1012" s="204"/>
      <c r="D1012" s="60" t="s">
        <v>36</v>
      </c>
      <c r="E1012" s="4">
        <f t="shared" ref="E1012:Q1012" si="368">+E1009-E1013</f>
        <v>1.9</v>
      </c>
      <c r="F1012" s="4">
        <f t="shared" si="368"/>
        <v>4.9000000000000004</v>
      </c>
      <c r="G1012" s="4">
        <f t="shared" si="368"/>
        <v>3.1</v>
      </c>
      <c r="H1012" s="4">
        <f t="shared" si="368"/>
        <v>5.2</v>
      </c>
      <c r="I1012" s="4">
        <f t="shared" si="368"/>
        <v>7.1</v>
      </c>
      <c r="J1012" s="4">
        <f t="shared" si="368"/>
        <v>3.8999999999999995</v>
      </c>
      <c r="K1012" s="71">
        <f t="shared" si="368"/>
        <v>0</v>
      </c>
      <c r="L1012" s="71">
        <f t="shared" si="368"/>
        <v>0</v>
      </c>
      <c r="M1012" s="71">
        <f t="shared" si="368"/>
        <v>0</v>
      </c>
      <c r="N1012" s="71">
        <f t="shared" si="368"/>
        <v>0</v>
      </c>
      <c r="O1012" s="71">
        <f t="shared" si="368"/>
        <v>0</v>
      </c>
      <c r="P1012" s="71">
        <f t="shared" si="368"/>
        <v>0</v>
      </c>
      <c r="Q1012" s="4">
        <f t="shared" si="368"/>
        <v>26.1</v>
      </c>
      <c r="R1012" s="4">
        <v>30.9</v>
      </c>
      <c r="S1012" s="5">
        <f t="shared" si="354"/>
        <v>84.466019417475735</v>
      </c>
    </row>
    <row r="1013" spans="1:19" x14ac:dyDescent="0.15">
      <c r="A1013" s="69"/>
      <c r="B1013" s="48"/>
      <c r="C1013" s="204"/>
      <c r="D1013" s="60" t="s">
        <v>37</v>
      </c>
      <c r="E1013" s="4">
        <v>0</v>
      </c>
      <c r="F1013" s="4">
        <v>0</v>
      </c>
      <c r="G1013" s="4">
        <v>0</v>
      </c>
      <c r="H1013" s="4">
        <v>0.3</v>
      </c>
      <c r="I1013" s="4">
        <v>0.4</v>
      </c>
      <c r="J1013" s="4">
        <v>0.2</v>
      </c>
      <c r="K1013" s="71"/>
      <c r="L1013" s="71"/>
      <c r="M1013" s="71"/>
      <c r="N1013" s="71"/>
      <c r="O1013" s="71"/>
      <c r="P1013" s="71"/>
      <c r="Q1013" s="4">
        <f t="shared" si="353"/>
        <v>0.89999999999999991</v>
      </c>
      <c r="R1013" s="4">
        <v>0.90000000000000013</v>
      </c>
      <c r="S1013" s="5">
        <f t="shared" si="354"/>
        <v>99.999999999999972</v>
      </c>
    </row>
    <row r="1014" spans="1:19" ht="14.25" thickBot="1" x14ac:dyDescent="0.2">
      <c r="A1014" s="69"/>
      <c r="B1014" s="48"/>
      <c r="C1014" s="205"/>
      <c r="D1014" s="63" t="s">
        <v>38</v>
      </c>
      <c r="E1014" s="7">
        <v>0</v>
      </c>
      <c r="F1014" s="7">
        <v>0</v>
      </c>
      <c r="G1014" s="7">
        <v>0</v>
      </c>
      <c r="H1014" s="7">
        <v>0.3</v>
      </c>
      <c r="I1014" s="7">
        <v>0.4</v>
      </c>
      <c r="J1014" s="7">
        <v>0.2</v>
      </c>
      <c r="K1014" s="72"/>
      <c r="L1014" s="72"/>
      <c r="M1014" s="72"/>
      <c r="N1014" s="72"/>
      <c r="O1014" s="72"/>
      <c r="P1014" s="72"/>
      <c r="Q1014" s="7">
        <f t="shared" si="353"/>
        <v>0.89999999999999991</v>
      </c>
      <c r="R1014" s="7">
        <v>0.90000000000000013</v>
      </c>
      <c r="S1014" s="8">
        <f t="shared" si="354"/>
        <v>99.999999999999972</v>
      </c>
    </row>
    <row r="1015" spans="1:19" ht="14.25" customHeight="1" x14ac:dyDescent="0.15">
      <c r="A1015" s="69"/>
      <c r="B1015" s="48"/>
      <c r="C1015" s="203" t="s">
        <v>164</v>
      </c>
      <c r="D1015" s="55" t="s">
        <v>33</v>
      </c>
      <c r="E1015" s="2">
        <v>2.1</v>
      </c>
      <c r="F1015" s="2">
        <v>3.8</v>
      </c>
      <c r="G1015" s="2">
        <v>2.5</v>
      </c>
      <c r="H1015" s="2">
        <v>3.8</v>
      </c>
      <c r="I1015" s="2">
        <v>5.3</v>
      </c>
      <c r="J1015" s="2">
        <v>3.2</v>
      </c>
      <c r="K1015" s="70"/>
      <c r="L1015" s="70"/>
      <c r="M1015" s="70"/>
      <c r="N1015" s="70"/>
      <c r="O1015" s="70"/>
      <c r="P1015" s="70"/>
      <c r="Q1015" s="2">
        <f t="shared" si="353"/>
        <v>20.7</v>
      </c>
      <c r="R1015" s="2">
        <v>24</v>
      </c>
      <c r="S1015" s="3">
        <f t="shared" si="354"/>
        <v>86.25</v>
      </c>
    </row>
    <row r="1016" spans="1:19" x14ac:dyDescent="0.15">
      <c r="A1016" s="69"/>
      <c r="B1016" s="48"/>
      <c r="C1016" s="204"/>
      <c r="D1016" s="60" t="s">
        <v>34</v>
      </c>
      <c r="E1016" s="4">
        <v>0</v>
      </c>
      <c r="F1016" s="4">
        <v>0</v>
      </c>
      <c r="G1016" s="4">
        <v>0.1</v>
      </c>
      <c r="H1016" s="4">
        <v>1.1000000000000001</v>
      </c>
      <c r="I1016" s="4">
        <v>1.3</v>
      </c>
      <c r="J1016" s="4">
        <v>1</v>
      </c>
      <c r="K1016" s="71"/>
      <c r="L1016" s="71"/>
      <c r="M1016" s="71"/>
      <c r="N1016" s="71"/>
      <c r="O1016" s="71"/>
      <c r="P1016" s="71"/>
      <c r="Q1016" s="4">
        <f t="shared" si="353"/>
        <v>3.5</v>
      </c>
      <c r="R1016" s="4">
        <v>3.5</v>
      </c>
      <c r="S1016" s="5">
        <f t="shared" si="354"/>
        <v>100</v>
      </c>
    </row>
    <row r="1017" spans="1:19" x14ac:dyDescent="0.15">
      <c r="A1017" s="69"/>
      <c r="B1017" s="48"/>
      <c r="C1017" s="204"/>
      <c r="D1017" s="60" t="s">
        <v>35</v>
      </c>
      <c r="E1017" s="4">
        <f t="shared" ref="E1017:Q1017" si="369">+E1015-E1016</f>
        <v>2.1</v>
      </c>
      <c r="F1017" s="4">
        <f t="shared" si="369"/>
        <v>3.8</v>
      </c>
      <c r="G1017" s="4">
        <f t="shared" si="369"/>
        <v>2.4</v>
      </c>
      <c r="H1017" s="4">
        <f t="shared" si="369"/>
        <v>2.6999999999999997</v>
      </c>
      <c r="I1017" s="4">
        <f t="shared" si="369"/>
        <v>4</v>
      </c>
      <c r="J1017" s="4">
        <f t="shared" si="369"/>
        <v>2.2000000000000002</v>
      </c>
      <c r="K1017" s="71">
        <f t="shared" si="369"/>
        <v>0</v>
      </c>
      <c r="L1017" s="71">
        <f t="shared" si="369"/>
        <v>0</v>
      </c>
      <c r="M1017" s="71">
        <f t="shared" si="369"/>
        <v>0</v>
      </c>
      <c r="N1017" s="71">
        <f t="shared" si="369"/>
        <v>0</v>
      </c>
      <c r="O1017" s="71">
        <f t="shared" si="369"/>
        <v>0</v>
      </c>
      <c r="P1017" s="71">
        <f t="shared" si="369"/>
        <v>0</v>
      </c>
      <c r="Q1017" s="4">
        <f t="shared" si="369"/>
        <v>17.2</v>
      </c>
      <c r="R1017" s="4">
        <v>20.5</v>
      </c>
      <c r="S1017" s="5">
        <f t="shared" si="354"/>
        <v>83.902439024390247</v>
      </c>
    </row>
    <row r="1018" spans="1:19" x14ac:dyDescent="0.15">
      <c r="A1018" s="69"/>
      <c r="B1018" s="74"/>
      <c r="C1018" s="204"/>
      <c r="D1018" s="60" t="s">
        <v>36</v>
      </c>
      <c r="E1018" s="4">
        <f t="shared" ref="E1018:Q1018" si="370">+E1015-E1019</f>
        <v>1.8</v>
      </c>
      <c r="F1018" s="4">
        <f t="shared" si="370"/>
        <v>3.1999999999999997</v>
      </c>
      <c r="G1018" s="4">
        <f t="shared" si="370"/>
        <v>2</v>
      </c>
      <c r="H1018" s="4">
        <f t="shared" si="370"/>
        <v>2.9</v>
      </c>
      <c r="I1018" s="4">
        <f t="shared" si="370"/>
        <v>4.1999999999999993</v>
      </c>
      <c r="J1018" s="4">
        <f t="shared" si="370"/>
        <v>2.3000000000000003</v>
      </c>
      <c r="K1018" s="71">
        <f t="shared" si="370"/>
        <v>0</v>
      </c>
      <c r="L1018" s="71">
        <f t="shared" si="370"/>
        <v>0</v>
      </c>
      <c r="M1018" s="71">
        <f t="shared" si="370"/>
        <v>0</v>
      </c>
      <c r="N1018" s="71">
        <f t="shared" si="370"/>
        <v>0</v>
      </c>
      <c r="O1018" s="71">
        <f t="shared" si="370"/>
        <v>0</v>
      </c>
      <c r="P1018" s="71">
        <f t="shared" si="370"/>
        <v>0</v>
      </c>
      <c r="Q1018" s="4">
        <f t="shared" si="370"/>
        <v>16.399999999999999</v>
      </c>
      <c r="R1018" s="4">
        <v>19.699999999999996</v>
      </c>
      <c r="S1018" s="5">
        <f t="shared" si="354"/>
        <v>83.248730964467015</v>
      </c>
    </row>
    <row r="1019" spans="1:19" x14ac:dyDescent="0.15">
      <c r="A1019" s="69"/>
      <c r="B1019" s="74"/>
      <c r="C1019" s="204"/>
      <c r="D1019" s="60" t="s">
        <v>37</v>
      </c>
      <c r="E1019" s="4">
        <v>0.3</v>
      </c>
      <c r="F1019" s="4">
        <v>0.6</v>
      </c>
      <c r="G1019" s="4">
        <v>0.5</v>
      </c>
      <c r="H1019" s="4">
        <v>0.9</v>
      </c>
      <c r="I1019" s="4">
        <v>1.1000000000000001</v>
      </c>
      <c r="J1019" s="4">
        <v>0.9</v>
      </c>
      <c r="K1019" s="71"/>
      <c r="L1019" s="71"/>
      <c r="M1019" s="71"/>
      <c r="N1019" s="71"/>
      <c r="O1019" s="71"/>
      <c r="P1019" s="71"/>
      <c r="Q1019" s="4">
        <f t="shared" si="353"/>
        <v>4.3</v>
      </c>
      <c r="R1019" s="4">
        <v>4.3</v>
      </c>
      <c r="S1019" s="5">
        <f t="shared" si="354"/>
        <v>100</v>
      </c>
    </row>
    <row r="1020" spans="1:19" ht="14.25" thickBot="1" x14ac:dyDescent="0.2">
      <c r="A1020" s="69"/>
      <c r="B1020" s="74"/>
      <c r="C1020" s="205"/>
      <c r="D1020" s="63" t="s">
        <v>38</v>
      </c>
      <c r="E1020" s="7">
        <v>0.3</v>
      </c>
      <c r="F1020" s="7">
        <v>0.6</v>
      </c>
      <c r="G1020" s="7">
        <v>0.5</v>
      </c>
      <c r="H1020" s="7">
        <v>0.9</v>
      </c>
      <c r="I1020" s="7">
        <v>1.1000000000000001</v>
      </c>
      <c r="J1020" s="7">
        <v>0.9</v>
      </c>
      <c r="K1020" s="72"/>
      <c r="L1020" s="72"/>
      <c r="M1020" s="72"/>
      <c r="N1020" s="72"/>
      <c r="O1020" s="72"/>
      <c r="P1020" s="72"/>
      <c r="Q1020" s="7">
        <f t="shared" si="353"/>
        <v>4.3</v>
      </c>
      <c r="R1020" s="7">
        <v>4.3</v>
      </c>
      <c r="S1020" s="8">
        <f t="shared" si="354"/>
        <v>100</v>
      </c>
    </row>
    <row r="1021" spans="1:19" ht="14.25" customHeight="1" x14ac:dyDescent="0.15">
      <c r="A1021" s="69"/>
      <c r="B1021" s="74"/>
      <c r="C1021" s="203" t="s">
        <v>165</v>
      </c>
      <c r="D1021" s="55" t="s">
        <v>33</v>
      </c>
      <c r="E1021" s="2">
        <v>6.7</v>
      </c>
      <c r="F1021" s="2">
        <v>10.8</v>
      </c>
      <c r="G1021" s="2">
        <v>9.4</v>
      </c>
      <c r="H1021" s="2">
        <v>9</v>
      </c>
      <c r="I1021" s="2">
        <v>10.9</v>
      </c>
      <c r="J1021" s="2">
        <v>8.1999999999999993</v>
      </c>
      <c r="K1021" s="70"/>
      <c r="L1021" s="70"/>
      <c r="M1021" s="70"/>
      <c r="N1021" s="70"/>
      <c r="O1021" s="70"/>
      <c r="P1021" s="70"/>
      <c r="Q1021" s="2">
        <f t="shared" si="353"/>
        <v>55</v>
      </c>
      <c r="R1021" s="2">
        <v>47.8</v>
      </c>
      <c r="S1021" s="3">
        <f t="shared" si="354"/>
        <v>115.06276150627616</v>
      </c>
    </row>
    <row r="1022" spans="1:19" x14ac:dyDescent="0.15">
      <c r="A1022" s="69"/>
      <c r="B1022" s="74"/>
      <c r="C1022" s="204"/>
      <c r="D1022" s="60" t="s">
        <v>34</v>
      </c>
      <c r="E1022" s="4">
        <v>0.1</v>
      </c>
      <c r="F1022" s="4">
        <v>0.1</v>
      </c>
      <c r="G1022" s="4">
        <v>0.3</v>
      </c>
      <c r="H1022" s="4">
        <v>0.5</v>
      </c>
      <c r="I1022" s="4">
        <v>0.5</v>
      </c>
      <c r="J1022" s="4">
        <v>0.5</v>
      </c>
      <c r="K1022" s="71"/>
      <c r="L1022" s="71"/>
      <c r="M1022" s="71"/>
      <c r="N1022" s="71"/>
      <c r="O1022" s="71"/>
      <c r="P1022" s="71"/>
      <c r="Q1022" s="4">
        <f t="shared" si="353"/>
        <v>2</v>
      </c>
      <c r="R1022" s="4">
        <v>1.7000000000000002</v>
      </c>
      <c r="S1022" s="5">
        <f t="shared" si="354"/>
        <v>117.64705882352939</v>
      </c>
    </row>
    <row r="1023" spans="1:19" x14ac:dyDescent="0.15">
      <c r="A1023" s="69"/>
      <c r="B1023" s="74"/>
      <c r="C1023" s="204"/>
      <c r="D1023" s="60" t="s">
        <v>35</v>
      </c>
      <c r="E1023" s="4">
        <f t="shared" ref="E1023:Q1023" si="371">+E1021-E1022</f>
        <v>6.6000000000000005</v>
      </c>
      <c r="F1023" s="4">
        <f t="shared" si="371"/>
        <v>10.700000000000001</v>
      </c>
      <c r="G1023" s="4">
        <f t="shared" si="371"/>
        <v>9.1</v>
      </c>
      <c r="H1023" s="4">
        <f t="shared" si="371"/>
        <v>8.5</v>
      </c>
      <c r="I1023" s="4">
        <f t="shared" si="371"/>
        <v>10.4</v>
      </c>
      <c r="J1023" s="4">
        <f t="shared" si="371"/>
        <v>7.6999999999999993</v>
      </c>
      <c r="K1023" s="71">
        <f t="shared" si="371"/>
        <v>0</v>
      </c>
      <c r="L1023" s="71">
        <f t="shared" si="371"/>
        <v>0</v>
      </c>
      <c r="M1023" s="71">
        <f t="shared" si="371"/>
        <v>0</v>
      </c>
      <c r="N1023" s="71">
        <f t="shared" si="371"/>
        <v>0</v>
      </c>
      <c r="O1023" s="71">
        <f t="shared" si="371"/>
        <v>0</v>
      </c>
      <c r="P1023" s="71">
        <f t="shared" si="371"/>
        <v>0</v>
      </c>
      <c r="Q1023" s="4">
        <f t="shared" si="371"/>
        <v>53</v>
      </c>
      <c r="R1023" s="4">
        <v>46.1</v>
      </c>
      <c r="S1023" s="5">
        <f t="shared" si="354"/>
        <v>114.96746203904556</v>
      </c>
    </row>
    <row r="1024" spans="1:19" x14ac:dyDescent="0.15">
      <c r="A1024" s="69"/>
      <c r="B1024" s="74"/>
      <c r="C1024" s="204"/>
      <c r="D1024" s="60" t="s">
        <v>36</v>
      </c>
      <c r="E1024" s="4">
        <f t="shared" ref="E1024:Q1024" si="372">+E1021-E1025</f>
        <v>6.1000000000000005</v>
      </c>
      <c r="F1024" s="4">
        <f t="shared" si="372"/>
        <v>9.8000000000000007</v>
      </c>
      <c r="G1024" s="4">
        <f t="shared" si="372"/>
        <v>8.3000000000000007</v>
      </c>
      <c r="H1024" s="4">
        <f t="shared" si="372"/>
        <v>7.7</v>
      </c>
      <c r="I1024" s="4">
        <f t="shared" si="372"/>
        <v>9.5</v>
      </c>
      <c r="J1024" s="4">
        <f t="shared" si="372"/>
        <v>6.8999999999999995</v>
      </c>
      <c r="K1024" s="71">
        <f t="shared" si="372"/>
        <v>0</v>
      </c>
      <c r="L1024" s="71">
        <f t="shared" si="372"/>
        <v>0</v>
      </c>
      <c r="M1024" s="71">
        <f t="shared" si="372"/>
        <v>0</v>
      </c>
      <c r="N1024" s="71">
        <f t="shared" si="372"/>
        <v>0</v>
      </c>
      <c r="O1024" s="71">
        <f t="shared" si="372"/>
        <v>0</v>
      </c>
      <c r="P1024" s="71">
        <f t="shared" si="372"/>
        <v>0</v>
      </c>
      <c r="Q1024" s="4">
        <f t="shared" si="372"/>
        <v>48.3</v>
      </c>
      <c r="R1024" s="4">
        <v>41.400000000000006</v>
      </c>
      <c r="S1024" s="5">
        <f t="shared" si="354"/>
        <v>116.66666666666666</v>
      </c>
    </row>
    <row r="1025" spans="1:19" x14ac:dyDescent="0.15">
      <c r="A1025" s="69"/>
      <c r="B1025" s="74"/>
      <c r="C1025" s="204"/>
      <c r="D1025" s="60" t="s">
        <v>37</v>
      </c>
      <c r="E1025" s="4">
        <v>0.6</v>
      </c>
      <c r="F1025" s="4">
        <v>1</v>
      </c>
      <c r="G1025" s="4">
        <v>1.1000000000000001</v>
      </c>
      <c r="H1025" s="4">
        <v>1.3</v>
      </c>
      <c r="I1025" s="4">
        <v>1.4</v>
      </c>
      <c r="J1025" s="4">
        <v>1.3</v>
      </c>
      <c r="K1025" s="71"/>
      <c r="L1025" s="71"/>
      <c r="M1025" s="71"/>
      <c r="N1025" s="71"/>
      <c r="O1025" s="71"/>
      <c r="P1025" s="71"/>
      <c r="Q1025" s="4">
        <f t="shared" si="353"/>
        <v>6.7</v>
      </c>
      <c r="R1025" s="4">
        <v>6.4</v>
      </c>
      <c r="S1025" s="5">
        <f t="shared" si="354"/>
        <v>104.6875</v>
      </c>
    </row>
    <row r="1026" spans="1:19" ht="14.25" thickBot="1" x14ac:dyDescent="0.2">
      <c r="A1026" s="69"/>
      <c r="B1026" s="74"/>
      <c r="C1026" s="205"/>
      <c r="D1026" s="63" t="s">
        <v>38</v>
      </c>
      <c r="E1026" s="7">
        <v>0.6</v>
      </c>
      <c r="F1026" s="7">
        <v>1</v>
      </c>
      <c r="G1026" s="7">
        <v>1.1000000000000001</v>
      </c>
      <c r="H1026" s="7">
        <v>1.3</v>
      </c>
      <c r="I1026" s="7">
        <v>1.4</v>
      </c>
      <c r="J1026" s="7">
        <v>1.3</v>
      </c>
      <c r="K1026" s="72"/>
      <c r="L1026" s="72"/>
      <c r="M1026" s="72"/>
      <c r="N1026" s="72"/>
      <c r="O1026" s="72"/>
      <c r="P1026" s="72"/>
      <c r="Q1026" s="7">
        <f t="shared" si="353"/>
        <v>6.7</v>
      </c>
      <c r="R1026" s="7">
        <v>6.4</v>
      </c>
      <c r="S1026" s="8">
        <f t="shared" si="354"/>
        <v>104.6875</v>
      </c>
    </row>
    <row r="1027" spans="1:19" ht="18.75" customHeight="1" x14ac:dyDescent="0.2">
      <c r="A1027" s="44" t="str">
        <f>$A$1</f>
        <v>１　平成29年度上期　市町村別・月別観光入込客数</v>
      </c>
      <c r="K1027" s="75"/>
      <c r="L1027" s="75"/>
      <c r="M1027" s="75"/>
      <c r="N1027" s="75"/>
      <c r="O1027" s="75"/>
      <c r="P1027" s="75"/>
      <c r="Q1027" s="187"/>
    </row>
    <row r="1028" spans="1:19" ht="13.5" customHeight="1" thickBot="1" x14ac:dyDescent="0.2">
      <c r="K1028" s="75"/>
      <c r="L1028" s="75"/>
      <c r="M1028" s="75"/>
      <c r="N1028" s="75"/>
      <c r="O1028" s="75"/>
      <c r="P1028" s="75"/>
      <c r="Q1028" s="187"/>
      <c r="S1028" s="49" t="s">
        <v>232</v>
      </c>
    </row>
    <row r="1029" spans="1:19" ht="13.5" customHeight="1" thickBot="1" x14ac:dyDescent="0.2">
      <c r="A1029" s="50" t="s">
        <v>20</v>
      </c>
      <c r="B1029" s="50" t="s">
        <v>266</v>
      </c>
      <c r="C1029" s="50" t="s">
        <v>21</v>
      </c>
      <c r="D1029" s="51" t="s">
        <v>22</v>
      </c>
      <c r="E1029" s="52" t="s">
        <v>23</v>
      </c>
      <c r="F1029" s="52" t="s">
        <v>24</v>
      </c>
      <c r="G1029" s="52" t="s">
        <v>25</v>
      </c>
      <c r="H1029" s="52" t="s">
        <v>26</v>
      </c>
      <c r="I1029" s="52" t="s">
        <v>27</v>
      </c>
      <c r="J1029" s="52" t="s">
        <v>28</v>
      </c>
      <c r="K1029" s="73" t="s">
        <v>29</v>
      </c>
      <c r="L1029" s="73" t="s">
        <v>30</v>
      </c>
      <c r="M1029" s="73" t="s">
        <v>31</v>
      </c>
      <c r="N1029" s="73" t="s">
        <v>11</v>
      </c>
      <c r="O1029" s="73" t="s">
        <v>12</v>
      </c>
      <c r="P1029" s="73" t="s">
        <v>13</v>
      </c>
      <c r="Q1029" s="188" t="s">
        <v>302</v>
      </c>
      <c r="R1029" s="53" t="str">
        <f>$R$3</f>
        <v>28年度上期</v>
      </c>
      <c r="S1029" s="54" t="s">
        <v>32</v>
      </c>
    </row>
    <row r="1030" spans="1:19" ht="14.25" customHeight="1" x14ac:dyDescent="0.15">
      <c r="A1030" s="69"/>
      <c r="B1030" s="74"/>
      <c r="C1030" s="203" t="s">
        <v>229</v>
      </c>
      <c r="D1030" s="55" t="s">
        <v>33</v>
      </c>
      <c r="E1030" s="2">
        <v>39.799999999999997</v>
      </c>
      <c r="F1030" s="2">
        <v>160.30000000000001</v>
      </c>
      <c r="G1030" s="2">
        <v>80</v>
      </c>
      <c r="H1030" s="2">
        <v>170.6</v>
      </c>
      <c r="I1030" s="2">
        <v>193.1</v>
      </c>
      <c r="J1030" s="2">
        <v>193.9</v>
      </c>
      <c r="K1030" s="70"/>
      <c r="L1030" s="70"/>
      <c r="M1030" s="70"/>
      <c r="N1030" s="70"/>
      <c r="O1030" s="70"/>
      <c r="P1030" s="70"/>
      <c r="Q1030" s="2">
        <f t="shared" ref="Q1030:Q1035" si="373">SUM(E1030:P1030)</f>
        <v>837.7</v>
      </c>
      <c r="R1030" s="2">
        <v>705.3</v>
      </c>
      <c r="S1030" s="3">
        <f t="shared" ref="S1030:S1083" si="374">IF(Q1030=0,"－",Q1030/R1030*100)</f>
        <v>118.77215369346379</v>
      </c>
    </row>
    <row r="1031" spans="1:19" x14ac:dyDescent="0.15">
      <c r="A1031" s="69"/>
      <c r="B1031" s="74"/>
      <c r="C1031" s="204"/>
      <c r="D1031" s="60" t="s">
        <v>34</v>
      </c>
      <c r="E1031" s="4">
        <v>19</v>
      </c>
      <c r="F1031" s="4">
        <v>52.5</v>
      </c>
      <c r="G1031" s="4">
        <v>34.6</v>
      </c>
      <c r="H1031" s="4">
        <v>76</v>
      </c>
      <c r="I1031" s="4">
        <v>95.7</v>
      </c>
      <c r="J1031" s="4">
        <v>76.5</v>
      </c>
      <c r="K1031" s="71"/>
      <c r="L1031" s="71"/>
      <c r="M1031" s="71"/>
      <c r="N1031" s="71"/>
      <c r="O1031" s="71"/>
      <c r="P1031" s="71"/>
      <c r="Q1031" s="4">
        <f t="shared" si="373"/>
        <v>354.3</v>
      </c>
      <c r="R1031" s="4">
        <v>317</v>
      </c>
      <c r="S1031" s="5">
        <f t="shared" si="374"/>
        <v>111.7665615141956</v>
      </c>
    </row>
    <row r="1032" spans="1:19" x14ac:dyDescent="0.15">
      <c r="A1032" s="69" t="s">
        <v>307</v>
      </c>
      <c r="B1032" s="69" t="s">
        <v>307</v>
      </c>
      <c r="C1032" s="204"/>
      <c r="D1032" s="60" t="s">
        <v>35</v>
      </c>
      <c r="E1032" s="4">
        <f t="shared" ref="E1032:Q1032" si="375">+E1030-E1031</f>
        <v>20.799999999999997</v>
      </c>
      <c r="F1032" s="4">
        <f t="shared" si="375"/>
        <v>107.80000000000001</v>
      </c>
      <c r="G1032" s="4">
        <f t="shared" si="375"/>
        <v>45.4</v>
      </c>
      <c r="H1032" s="4">
        <f t="shared" si="375"/>
        <v>94.6</v>
      </c>
      <c r="I1032" s="4">
        <f t="shared" si="375"/>
        <v>97.399999999999991</v>
      </c>
      <c r="J1032" s="4">
        <f t="shared" si="375"/>
        <v>117.4</v>
      </c>
      <c r="K1032" s="71">
        <f t="shared" si="375"/>
        <v>0</v>
      </c>
      <c r="L1032" s="71">
        <f t="shared" si="375"/>
        <v>0</v>
      </c>
      <c r="M1032" s="71">
        <f t="shared" si="375"/>
        <v>0</v>
      </c>
      <c r="N1032" s="71">
        <f t="shared" si="375"/>
        <v>0</v>
      </c>
      <c r="O1032" s="71">
        <f t="shared" si="375"/>
        <v>0</v>
      </c>
      <c r="P1032" s="71">
        <f t="shared" si="375"/>
        <v>0</v>
      </c>
      <c r="Q1032" s="4">
        <f t="shared" si="375"/>
        <v>483.40000000000003</v>
      </c>
      <c r="R1032" s="4">
        <v>388.29999999999995</v>
      </c>
      <c r="S1032" s="5">
        <f t="shared" si="374"/>
        <v>124.49137265001291</v>
      </c>
    </row>
    <row r="1033" spans="1:19" x14ac:dyDescent="0.15">
      <c r="A1033" s="69"/>
      <c r="B1033" s="74"/>
      <c r="C1033" s="204"/>
      <c r="D1033" s="60" t="s">
        <v>36</v>
      </c>
      <c r="E1033" s="4">
        <f t="shared" ref="E1033:Q1033" si="376">+E1030-E1034</f>
        <v>39.299999999999997</v>
      </c>
      <c r="F1033" s="4">
        <f t="shared" si="376"/>
        <v>159.60000000000002</v>
      </c>
      <c r="G1033" s="4">
        <f t="shared" si="376"/>
        <v>79.2</v>
      </c>
      <c r="H1033" s="4">
        <f t="shared" si="376"/>
        <v>169.4</v>
      </c>
      <c r="I1033" s="4">
        <f t="shared" si="376"/>
        <v>191.29999999999998</v>
      </c>
      <c r="J1033" s="4">
        <f t="shared" si="376"/>
        <v>192</v>
      </c>
      <c r="K1033" s="71">
        <f t="shared" si="376"/>
        <v>0</v>
      </c>
      <c r="L1033" s="71">
        <f t="shared" si="376"/>
        <v>0</v>
      </c>
      <c r="M1033" s="71">
        <f t="shared" si="376"/>
        <v>0</v>
      </c>
      <c r="N1033" s="71">
        <f t="shared" si="376"/>
        <v>0</v>
      </c>
      <c r="O1033" s="71">
        <f t="shared" si="376"/>
        <v>0</v>
      </c>
      <c r="P1033" s="71">
        <f t="shared" si="376"/>
        <v>0</v>
      </c>
      <c r="Q1033" s="4">
        <f t="shared" si="376"/>
        <v>830.80000000000007</v>
      </c>
      <c r="R1033" s="4">
        <v>699.59999999999991</v>
      </c>
      <c r="S1033" s="5">
        <f t="shared" si="374"/>
        <v>118.75357347055461</v>
      </c>
    </row>
    <row r="1034" spans="1:19" x14ac:dyDescent="0.15">
      <c r="A1034" s="69"/>
      <c r="B1034" s="48"/>
      <c r="C1034" s="204"/>
      <c r="D1034" s="60" t="s">
        <v>37</v>
      </c>
      <c r="E1034" s="4">
        <v>0.5</v>
      </c>
      <c r="F1034" s="4">
        <v>0.7</v>
      </c>
      <c r="G1034" s="4">
        <v>0.8</v>
      </c>
      <c r="H1034" s="4">
        <v>1.2</v>
      </c>
      <c r="I1034" s="4">
        <v>1.8</v>
      </c>
      <c r="J1034" s="4">
        <v>1.9</v>
      </c>
      <c r="K1034" s="71"/>
      <c r="L1034" s="71"/>
      <c r="M1034" s="71"/>
      <c r="N1034" s="71"/>
      <c r="O1034" s="71"/>
      <c r="P1034" s="71"/>
      <c r="Q1034" s="4">
        <f t="shared" si="373"/>
        <v>6.9</v>
      </c>
      <c r="R1034" s="4">
        <v>5.7</v>
      </c>
      <c r="S1034" s="5">
        <f t="shared" si="374"/>
        <v>121.05263157894737</v>
      </c>
    </row>
    <row r="1035" spans="1:19" ht="14.25" thickBot="1" x14ac:dyDescent="0.2">
      <c r="A1035" s="69"/>
      <c r="B1035" s="48"/>
      <c r="C1035" s="205"/>
      <c r="D1035" s="63" t="s">
        <v>38</v>
      </c>
      <c r="E1035" s="7">
        <v>0.5</v>
      </c>
      <c r="F1035" s="7">
        <v>0.7</v>
      </c>
      <c r="G1035" s="7">
        <v>0.8</v>
      </c>
      <c r="H1035" s="7">
        <v>1.2</v>
      </c>
      <c r="I1035" s="7">
        <v>1.8</v>
      </c>
      <c r="J1035" s="7">
        <v>1.9</v>
      </c>
      <c r="K1035" s="72"/>
      <c r="L1035" s="72"/>
      <c r="M1035" s="72"/>
      <c r="N1035" s="72"/>
      <c r="O1035" s="72"/>
      <c r="P1035" s="72"/>
      <c r="Q1035" s="7">
        <f t="shared" si="373"/>
        <v>6.9</v>
      </c>
      <c r="R1035" s="7">
        <v>6</v>
      </c>
      <c r="S1035" s="8">
        <f t="shared" si="374"/>
        <v>115.00000000000001</v>
      </c>
    </row>
    <row r="1036" spans="1:19" x14ac:dyDescent="0.15">
      <c r="A1036" s="206" t="s">
        <v>6</v>
      </c>
      <c r="B1036" s="211"/>
      <c r="C1036" s="207"/>
      <c r="D1036" s="55" t="s">
        <v>33</v>
      </c>
      <c r="E1036" s="56">
        <f t="shared" ref="E1036:R1041" si="377">+E1042</f>
        <v>557.80000000000007</v>
      </c>
      <c r="F1036" s="56">
        <f t="shared" si="377"/>
        <v>1041.0000000000002</v>
      </c>
      <c r="G1036" s="56">
        <f t="shared" si="377"/>
        <v>988.89999999999986</v>
      </c>
      <c r="H1036" s="56">
        <f t="shared" si="377"/>
        <v>1432.9999999999995</v>
      </c>
      <c r="I1036" s="56">
        <f t="shared" si="377"/>
        <v>1963.5999999999997</v>
      </c>
      <c r="J1036" s="56">
        <f t="shared" si="377"/>
        <v>1175.7999999999997</v>
      </c>
      <c r="K1036" s="66">
        <f t="shared" si="377"/>
        <v>0</v>
      </c>
      <c r="L1036" s="66">
        <f t="shared" si="377"/>
        <v>0</v>
      </c>
      <c r="M1036" s="66">
        <f t="shared" si="377"/>
        <v>0</v>
      </c>
      <c r="N1036" s="66">
        <f t="shared" si="377"/>
        <v>0</v>
      </c>
      <c r="O1036" s="66">
        <f t="shared" si="377"/>
        <v>0</v>
      </c>
      <c r="P1036" s="66">
        <f t="shared" si="377"/>
        <v>0</v>
      </c>
      <c r="Q1036" s="56">
        <f t="shared" si="377"/>
        <v>7160.0999999999995</v>
      </c>
      <c r="R1036" s="56">
        <f t="shared" si="377"/>
        <v>6423.6000000000013</v>
      </c>
      <c r="S1036" s="3">
        <f t="shared" si="374"/>
        <v>111.46553334578738</v>
      </c>
    </row>
    <row r="1037" spans="1:19" x14ac:dyDescent="0.15">
      <c r="A1037" s="208"/>
      <c r="B1037" s="212"/>
      <c r="C1037" s="209"/>
      <c r="D1037" s="60" t="s">
        <v>34</v>
      </c>
      <c r="E1037" s="61">
        <f t="shared" si="377"/>
        <v>112.10000000000001</v>
      </c>
      <c r="F1037" s="61">
        <f t="shared" si="377"/>
        <v>195.6</v>
      </c>
      <c r="G1037" s="61">
        <f t="shared" si="377"/>
        <v>219.7</v>
      </c>
      <c r="H1037" s="61">
        <f t="shared" si="377"/>
        <v>339.49999999999994</v>
      </c>
      <c r="I1037" s="61">
        <f t="shared" si="377"/>
        <v>476.10000000000008</v>
      </c>
      <c r="J1037" s="61">
        <f t="shared" si="377"/>
        <v>243.89999999999998</v>
      </c>
      <c r="K1037" s="67">
        <f t="shared" si="377"/>
        <v>0</v>
      </c>
      <c r="L1037" s="67">
        <f t="shared" si="377"/>
        <v>0</v>
      </c>
      <c r="M1037" s="67">
        <f t="shared" si="377"/>
        <v>0</v>
      </c>
      <c r="N1037" s="67">
        <f t="shared" si="377"/>
        <v>0</v>
      </c>
      <c r="O1037" s="67">
        <f t="shared" si="377"/>
        <v>0</v>
      </c>
      <c r="P1037" s="67">
        <f t="shared" si="377"/>
        <v>0</v>
      </c>
      <c r="Q1037" s="61">
        <f t="shared" si="377"/>
        <v>1586.9</v>
      </c>
      <c r="R1037" s="61">
        <f t="shared" si="377"/>
        <v>1359.5999999999997</v>
      </c>
      <c r="S1037" s="5">
        <f t="shared" si="374"/>
        <v>116.71815239776409</v>
      </c>
    </row>
    <row r="1038" spans="1:19" x14ac:dyDescent="0.15">
      <c r="A1038" s="208"/>
      <c r="B1038" s="212"/>
      <c r="C1038" s="209"/>
      <c r="D1038" s="60" t="s">
        <v>35</v>
      </c>
      <c r="E1038" s="61">
        <f t="shared" si="377"/>
        <v>445.7</v>
      </c>
      <c r="F1038" s="61">
        <f t="shared" si="377"/>
        <v>845.39999999999986</v>
      </c>
      <c r="G1038" s="61">
        <f t="shared" si="377"/>
        <v>769.2</v>
      </c>
      <c r="H1038" s="61">
        <f t="shared" si="377"/>
        <v>1093.5</v>
      </c>
      <c r="I1038" s="61">
        <f t="shared" si="377"/>
        <v>1487.5</v>
      </c>
      <c r="J1038" s="61">
        <f t="shared" si="377"/>
        <v>931.9</v>
      </c>
      <c r="K1038" s="67">
        <f t="shared" si="377"/>
        <v>0</v>
      </c>
      <c r="L1038" s="67">
        <f t="shared" si="377"/>
        <v>0</v>
      </c>
      <c r="M1038" s="67">
        <f t="shared" si="377"/>
        <v>0</v>
      </c>
      <c r="N1038" s="67">
        <f t="shared" si="377"/>
        <v>0</v>
      </c>
      <c r="O1038" s="67">
        <f t="shared" si="377"/>
        <v>0</v>
      </c>
      <c r="P1038" s="67">
        <f t="shared" si="377"/>
        <v>0</v>
      </c>
      <c r="Q1038" s="61">
        <f t="shared" si="377"/>
        <v>5573.2</v>
      </c>
      <c r="R1038" s="61">
        <f t="shared" si="377"/>
        <v>5063.9999999999991</v>
      </c>
      <c r="S1038" s="5">
        <f t="shared" si="374"/>
        <v>110.05529225908374</v>
      </c>
    </row>
    <row r="1039" spans="1:19" x14ac:dyDescent="0.15">
      <c r="A1039" s="208"/>
      <c r="B1039" s="212"/>
      <c r="C1039" s="209"/>
      <c r="D1039" s="60" t="s">
        <v>36</v>
      </c>
      <c r="E1039" s="61">
        <f t="shared" si="377"/>
        <v>472.09999999999991</v>
      </c>
      <c r="F1039" s="61">
        <f t="shared" si="377"/>
        <v>908.69999999999993</v>
      </c>
      <c r="G1039" s="61">
        <f t="shared" si="377"/>
        <v>850.5</v>
      </c>
      <c r="H1039" s="61">
        <f t="shared" si="377"/>
        <v>1250</v>
      </c>
      <c r="I1039" s="61">
        <f t="shared" si="377"/>
        <v>1758.9999999999998</v>
      </c>
      <c r="J1039" s="61">
        <f t="shared" si="377"/>
        <v>1012.6</v>
      </c>
      <c r="K1039" s="67">
        <f t="shared" si="377"/>
        <v>0</v>
      </c>
      <c r="L1039" s="67">
        <f t="shared" si="377"/>
        <v>0</v>
      </c>
      <c r="M1039" s="67">
        <f t="shared" si="377"/>
        <v>0</v>
      </c>
      <c r="N1039" s="67">
        <f t="shared" si="377"/>
        <v>0</v>
      </c>
      <c r="O1039" s="67">
        <f t="shared" si="377"/>
        <v>0</v>
      </c>
      <c r="P1039" s="67">
        <f t="shared" si="377"/>
        <v>0</v>
      </c>
      <c r="Q1039" s="61">
        <f t="shared" si="377"/>
        <v>6252.9</v>
      </c>
      <c r="R1039" s="61">
        <f t="shared" si="377"/>
        <v>5471.4000000000005</v>
      </c>
      <c r="S1039" s="5">
        <f t="shared" si="374"/>
        <v>114.28336440399165</v>
      </c>
    </row>
    <row r="1040" spans="1:19" x14ac:dyDescent="0.15">
      <c r="A1040" s="208"/>
      <c r="B1040" s="212"/>
      <c r="C1040" s="209"/>
      <c r="D1040" s="60" t="s">
        <v>37</v>
      </c>
      <c r="E1040" s="61">
        <f t="shared" si="377"/>
        <v>85.699999999999974</v>
      </c>
      <c r="F1040" s="61">
        <f t="shared" si="377"/>
        <v>132.30000000000001</v>
      </c>
      <c r="G1040" s="61">
        <f t="shared" si="377"/>
        <v>138.39999999999995</v>
      </c>
      <c r="H1040" s="61">
        <f t="shared" si="377"/>
        <v>182.99999999999997</v>
      </c>
      <c r="I1040" s="61">
        <f t="shared" si="377"/>
        <v>204.60000000000002</v>
      </c>
      <c r="J1040" s="61">
        <f t="shared" si="377"/>
        <v>163.19999999999999</v>
      </c>
      <c r="K1040" s="67">
        <f t="shared" si="377"/>
        <v>0</v>
      </c>
      <c r="L1040" s="67">
        <f t="shared" si="377"/>
        <v>0</v>
      </c>
      <c r="M1040" s="67">
        <f t="shared" si="377"/>
        <v>0</v>
      </c>
      <c r="N1040" s="67">
        <f t="shared" si="377"/>
        <v>0</v>
      </c>
      <c r="O1040" s="67">
        <f t="shared" si="377"/>
        <v>0</v>
      </c>
      <c r="P1040" s="67">
        <f t="shared" si="377"/>
        <v>0</v>
      </c>
      <c r="Q1040" s="61">
        <f t="shared" si="377"/>
        <v>907.2</v>
      </c>
      <c r="R1040" s="61">
        <f t="shared" si="377"/>
        <v>952.19999999999993</v>
      </c>
      <c r="S1040" s="5">
        <f t="shared" si="374"/>
        <v>95.274102079395092</v>
      </c>
    </row>
    <row r="1041" spans="1:19" ht="14.25" thickBot="1" x14ac:dyDescent="0.2">
      <c r="A1041" s="208"/>
      <c r="B1041" s="213"/>
      <c r="C1041" s="210"/>
      <c r="D1041" s="63" t="s">
        <v>38</v>
      </c>
      <c r="E1041" s="64">
        <f t="shared" si="377"/>
        <v>111.69999999999997</v>
      </c>
      <c r="F1041" s="64">
        <f t="shared" si="377"/>
        <v>157.19999999999996</v>
      </c>
      <c r="G1041" s="64">
        <f t="shared" si="377"/>
        <v>168.8</v>
      </c>
      <c r="H1041" s="64">
        <f t="shared" si="377"/>
        <v>224.29999999999995</v>
      </c>
      <c r="I1041" s="64">
        <f t="shared" si="377"/>
        <v>261.5</v>
      </c>
      <c r="J1041" s="64">
        <f t="shared" si="377"/>
        <v>201.7</v>
      </c>
      <c r="K1041" s="68">
        <f t="shared" si="377"/>
        <v>0</v>
      </c>
      <c r="L1041" s="68">
        <f t="shared" si="377"/>
        <v>0</v>
      </c>
      <c r="M1041" s="68">
        <f t="shared" si="377"/>
        <v>0</v>
      </c>
      <c r="N1041" s="68">
        <f t="shared" si="377"/>
        <v>0</v>
      </c>
      <c r="O1041" s="68">
        <f t="shared" si="377"/>
        <v>0</v>
      </c>
      <c r="P1041" s="68">
        <f t="shared" si="377"/>
        <v>0</v>
      </c>
      <c r="Q1041" s="64">
        <f t="shared" si="377"/>
        <v>1125.1999999999998</v>
      </c>
      <c r="R1041" s="64">
        <f t="shared" si="377"/>
        <v>1030.4000000000001</v>
      </c>
      <c r="S1041" s="8">
        <f t="shared" si="374"/>
        <v>109.20031055900618</v>
      </c>
    </row>
    <row r="1042" spans="1:19" x14ac:dyDescent="0.15">
      <c r="A1042" s="69"/>
      <c r="B1042" s="206" t="s">
        <v>260</v>
      </c>
      <c r="C1042" s="207"/>
      <c r="D1042" s="55" t="s">
        <v>33</v>
      </c>
      <c r="E1042" s="2">
        <f t="shared" ref="E1042:R1047" si="378">+E1048+E1054+E1060+E1066+E1072+E1078+E1087+E1093+E1099+E1105+E1111+E1117+E1123+E1129+E1135+E1144+E1150+E1156+E1162</f>
        <v>557.80000000000007</v>
      </c>
      <c r="F1042" s="2">
        <f t="shared" si="378"/>
        <v>1041.0000000000002</v>
      </c>
      <c r="G1042" s="2">
        <f t="shared" si="378"/>
        <v>988.89999999999986</v>
      </c>
      <c r="H1042" s="2">
        <f t="shared" si="378"/>
        <v>1432.9999999999995</v>
      </c>
      <c r="I1042" s="2">
        <f t="shared" si="378"/>
        <v>1963.5999999999997</v>
      </c>
      <c r="J1042" s="2">
        <f t="shared" si="378"/>
        <v>1175.7999999999997</v>
      </c>
      <c r="K1042" s="70">
        <f t="shared" si="378"/>
        <v>0</v>
      </c>
      <c r="L1042" s="70">
        <f t="shared" si="378"/>
        <v>0</v>
      </c>
      <c r="M1042" s="70">
        <f t="shared" si="378"/>
        <v>0</v>
      </c>
      <c r="N1042" s="70">
        <f t="shared" si="378"/>
        <v>0</v>
      </c>
      <c r="O1042" s="70">
        <f t="shared" si="378"/>
        <v>0</v>
      </c>
      <c r="P1042" s="70">
        <f t="shared" si="378"/>
        <v>0</v>
      </c>
      <c r="Q1042" s="2">
        <f t="shared" si="378"/>
        <v>7160.0999999999995</v>
      </c>
      <c r="R1042" s="2">
        <f t="shared" si="378"/>
        <v>6423.6000000000013</v>
      </c>
      <c r="S1042" s="3">
        <f t="shared" si="374"/>
        <v>111.46553334578738</v>
      </c>
    </row>
    <row r="1043" spans="1:19" x14ac:dyDescent="0.15">
      <c r="A1043" s="69"/>
      <c r="B1043" s="208"/>
      <c r="C1043" s="209"/>
      <c r="D1043" s="60" t="s">
        <v>34</v>
      </c>
      <c r="E1043" s="4">
        <f t="shared" si="378"/>
        <v>112.10000000000001</v>
      </c>
      <c r="F1043" s="4">
        <f t="shared" si="378"/>
        <v>195.6</v>
      </c>
      <c r="G1043" s="4">
        <f t="shared" si="378"/>
        <v>219.7</v>
      </c>
      <c r="H1043" s="4">
        <f t="shared" si="378"/>
        <v>339.49999999999994</v>
      </c>
      <c r="I1043" s="4">
        <f t="shared" si="378"/>
        <v>476.10000000000008</v>
      </c>
      <c r="J1043" s="4">
        <f t="shared" si="378"/>
        <v>243.89999999999998</v>
      </c>
      <c r="K1043" s="71">
        <f t="shared" si="378"/>
        <v>0</v>
      </c>
      <c r="L1043" s="71">
        <f t="shared" si="378"/>
        <v>0</v>
      </c>
      <c r="M1043" s="71">
        <f t="shared" si="378"/>
        <v>0</v>
      </c>
      <c r="N1043" s="71">
        <f t="shared" si="378"/>
        <v>0</v>
      </c>
      <c r="O1043" s="71">
        <f t="shared" si="378"/>
        <v>0</v>
      </c>
      <c r="P1043" s="71">
        <f t="shared" si="378"/>
        <v>0</v>
      </c>
      <c r="Q1043" s="4">
        <f t="shared" si="378"/>
        <v>1586.9</v>
      </c>
      <c r="R1043" s="4">
        <f t="shared" si="378"/>
        <v>1359.5999999999997</v>
      </c>
      <c r="S1043" s="5">
        <f t="shared" si="374"/>
        <v>116.71815239776409</v>
      </c>
    </row>
    <row r="1044" spans="1:19" x14ac:dyDescent="0.15">
      <c r="A1044" s="69"/>
      <c r="B1044" s="208"/>
      <c r="C1044" s="209"/>
      <c r="D1044" s="60" t="s">
        <v>35</v>
      </c>
      <c r="E1044" s="4">
        <f t="shared" si="378"/>
        <v>445.7</v>
      </c>
      <c r="F1044" s="4">
        <f t="shared" si="378"/>
        <v>845.39999999999986</v>
      </c>
      <c r="G1044" s="4">
        <f t="shared" si="378"/>
        <v>769.2</v>
      </c>
      <c r="H1044" s="4">
        <f t="shared" si="378"/>
        <v>1093.5</v>
      </c>
      <c r="I1044" s="4">
        <f t="shared" si="378"/>
        <v>1487.5</v>
      </c>
      <c r="J1044" s="4">
        <f t="shared" si="378"/>
        <v>931.9</v>
      </c>
      <c r="K1044" s="71">
        <f t="shared" si="378"/>
        <v>0</v>
      </c>
      <c r="L1044" s="71">
        <f t="shared" si="378"/>
        <v>0</v>
      </c>
      <c r="M1044" s="71">
        <f t="shared" si="378"/>
        <v>0</v>
      </c>
      <c r="N1044" s="71">
        <f t="shared" si="378"/>
        <v>0</v>
      </c>
      <c r="O1044" s="71">
        <f t="shared" si="378"/>
        <v>0</v>
      </c>
      <c r="P1044" s="71">
        <f t="shared" si="378"/>
        <v>0</v>
      </c>
      <c r="Q1044" s="4">
        <f t="shared" si="378"/>
        <v>5573.2</v>
      </c>
      <c r="R1044" s="4">
        <f t="shared" si="378"/>
        <v>5063.9999999999991</v>
      </c>
      <c r="S1044" s="5">
        <f t="shared" si="374"/>
        <v>110.05529225908374</v>
      </c>
    </row>
    <row r="1045" spans="1:19" x14ac:dyDescent="0.15">
      <c r="A1045" s="69"/>
      <c r="B1045" s="208"/>
      <c r="C1045" s="209"/>
      <c r="D1045" s="60" t="s">
        <v>36</v>
      </c>
      <c r="E1045" s="4">
        <f t="shared" si="378"/>
        <v>472.09999999999991</v>
      </c>
      <c r="F1045" s="4">
        <f t="shared" si="378"/>
        <v>908.69999999999993</v>
      </c>
      <c r="G1045" s="4">
        <f t="shared" si="378"/>
        <v>850.5</v>
      </c>
      <c r="H1045" s="4">
        <f t="shared" si="378"/>
        <v>1250</v>
      </c>
      <c r="I1045" s="4">
        <f t="shared" si="378"/>
        <v>1758.9999999999998</v>
      </c>
      <c r="J1045" s="4">
        <f t="shared" si="378"/>
        <v>1012.6</v>
      </c>
      <c r="K1045" s="71">
        <f t="shared" si="378"/>
        <v>0</v>
      </c>
      <c r="L1045" s="71">
        <f t="shared" si="378"/>
        <v>0</v>
      </c>
      <c r="M1045" s="71">
        <f t="shared" si="378"/>
        <v>0</v>
      </c>
      <c r="N1045" s="71">
        <f t="shared" si="378"/>
        <v>0</v>
      </c>
      <c r="O1045" s="71">
        <f t="shared" si="378"/>
        <v>0</v>
      </c>
      <c r="P1045" s="71">
        <f t="shared" si="378"/>
        <v>0</v>
      </c>
      <c r="Q1045" s="4">
        <f t="shared" si="378"/>
        <v>6252.9</v>
      </c>
      <c r="R1045" s="4">
        <f t="shared" si="378"/>
        <v>5471.4000000000005</v>
      </c>
      <c r="S1045" s="5">
        <f t="shared" si="374"/>
        <v>114.28336440399165</v>
      </c>
    </row>
    <row r="1046" spans="1:19" x14ac:dyDescent="0.15">
      <c r="A1046" s="69"/>
      <c r="B1046" s="208"/>
      <c r="C1046" s="209"/>
      <c r="D1046" s="60" t="s">
        <v>37</v>
      </c>
      <c r="E1046" s="4">
        <f t="shared" si="378"/>
        <v>85.699999999999974</v>
      </c>
      <c r="F1046" s="4">
        <f t="shared" si="378"/>
        <v>132.30000000000001</v>
      </c>
      <c r="G1046" s="4">
        <f t="shared" si="378"/>
        <v>138.39999999999995</v>
      </c>
      <c r="H1046" s="4">
        <f t="shared" si="378"/>
        <v>182.99999999999997</v>
      </c>
      <c r="I1046" s="4">
        <f t="shared" si="378"/>
        <v>204.60000000000002</v>
      </c>
      <c r="J1046" s="4">
        <f t="shared" si="378"/>
        <v>163.19999999999999</v>
      </c>
      <c r="K1046" s="71">
        <f t="shared" si="378"/>
        <v>0</v>
      </c>
      <c r="L1046" s="71">
        <f t="shared" si="378"/>
        <v>0</v>
      </c>
      <c r="M1046" s="71">
        <f t="shared" si="378"/>
        <v>0</v>
      </c>
      <c r="N1046" s="71">
        <f t="shared" si="378"/>
        <v>0</v>
      </c>
      <c r="O1046" s="71">
        <f t="shared" si="378"/>
        <v>0</v>
      </c>
      <c r="P1046" s="71">
        <f t="shared" si="378"/>
        <v>0</v>
      </c>
      <c r="Q1046" s="4">
        <f t="shared" si="378"/>
        <v>907.2</v>
      </c>
      <c r="R1046" s="4">
        <f t="shared" si="378"/>
        <v>952.19999999999993</v>
      </c>
      <c r="S1046" s="5">
        <f t="shared" si="374"/>
        <v>95.274102079395092</v>
      </c>
    </row>
    <row r="1047" spans="1:19" ht="14.25" thickBot="1" x14ac:dyDescent="0.2">
      <c r="A1047" s="69"/>
      <c r="B1047" s="208"/>
      <c r="C1047" s="210"/>
      <c r="D1047" s="63" t="s">
        <v>38</v>
      </c>
      <c r="E1047" s="7">
        <f t="shared" si="378"/>
        <v>111.69999999999997</v>
      </c>
      <c r="F1047" s="7">
        <f t="shared" si="378"/>
        <v>157.19999999999996</v>
      </c>
      <c r="G1047" s="7">
        <f t="shared" si="378"/>
        <v>168.8</v>
      </c>
      <c r="H1047" s="7">
        <f t="shared" si="378"/>
        <v>224.29999999999995</v>
      </c>
      <c r="I1047" s="7">
        <f t="shared" si="378"/>
        <v>261.5</v>
      </c>
      <c r="J1047" s="7">
        <f t="shared" si="378"/>
        <v>201.7</v>
      </c>
      <c r="K1047" s="72">
        <f t="shared" si="378"/>
        <v>0</v>
      </c>
      <c r="L1047" s="72">
        <f t="shared" si="378"/>
        <v>0</v>
      </c>
      <c r="M1047" s="72">
        <f t="shared" si="378"/>
        <v>0</v>
      </c>
      <c r="N1047" s="72">
        <f t="shared" si="378"/>
        <v>0</v>
      </c>
      <c r="O1047" s="72">
        <f t="shared" si="378"/>
        <v>0</v>
      </c>
      <c r="P1047" s="72">
        <f t="shared" si="378"/>
        <v>0</v>
      </c>
      <c r="Q1047" s="7">
        <f t="shared" si="378"/>
        <v>1125.1999999999998</v>
      </c>
      <c r="R1047" s="7">
        <f t="shared" si="378"/>
        <v>1030.4000000000001</v>
      </c>
      <c r="S1047" s="8">
        <f t="shared" si="374"/>
        <v>109.20031055900618</v>
      </c>
    </row>
    <row r="1048" spans="1:19" ht="13.5" customHeight="1" x14ac:dyDescent="0.15">
      <c r="A1048" s="69"/>
      <c r="B1048" s="69"/>
      <c r="C1048" s="203" t="s">
        <v>166</v>
      </c>
      <c r="D1048" s="55" t="s">
        <v>33</v>
      </c>
      <c r="E1048" s="2">
        <v>153.1</v>
      </c>
      <c r="F1048" s="2">
        <v>249.7</v>
      </c>
      <c r="G1048" s="2">
        <v>246.2</v>
      </c>
      <c r="H1048" s="2">
        <v>412</v>
      </c>
      <c r="I1048" s="2">
        <v>768.2</v>
      </c>
      <c r="J1048" s="2">
        <v>289.2</v>
      </c>
      <c r="K1048" s="70"/>
      <c r="L1048" s="70"/>
      <c r="M1048" s="70"/>
      <c r="N1048" s="70"/>
      <c r="O1048" s="70"/>
      <c r="P1048" s="70"/>
      <c r="Q1048" s="2">
        <f t="shared" ref="Q1048:Q1083" si="379">SUM(E1048:P1048)</f>
        <v>2118.4</v>
      </c>
      <c r="R1048" s="2">
        <v>1936.9</v>
      </c>
      <c r="S1048" s="3">
        <f t="shared" si="374"/>
        <v>109.37064381227735</v>
      </c>
    </row>
    <row r="1049" spans="1:19" x14ac:dyDescent="0.15">
      <c r="A1049" s="69"/>
      <c r="B1049" s="48"/>
      <c r="C1049" s="204"/>
      <c r="D1049" s="60" t="s">
        <v>34</v>
      </c>
      <c r="E1049" s="4">
        <v>53.1</v>
      </c>
      <c r="F1049" s="4">
        <v>86.6</v>
      </c>
      <c r="G1049" s="4">
        <v>85.3</v>
      </c>
      <c r="H1049" s="4">
        <v>142.80000000000001</v>
      </c>
      <c r="I1049" s="4">
        <v>266.3</v>
      </c>
      <c r="J1049" s="4">
        <v>100.2</v>
      </c>
      <c r="K1049" s="71"/>
      <c r="L1049" s="71"/>
      <c r="M1049" s="71"/>
      <c r="N1049" s="71"/>
      <c r="O1049" s="71"/>
      <c r="P1049" s="71"/>
      <c r="Q1049" s="4">
        <f t="shared" si="379"/>
        <v>734.30000000000007</v>
      </c>
      <c r="R1049" s="4">
        <v>615.4</v>
      </c>
      <c r="S1049" s="5">
        <f t="shared" si="374"/>
        <v>119.3207669808255</v>
      </c>
    </row>
    <row r="1050" spans="1:19" x14ac:dyDescent="0.15">
      <c r="A1050" s="69"/>
      <c r="B1050" s="48"/>
      <c r="C1050" s="204"/>
      <c r="D1050" s="60" t="s">
        <v>35</v>
      </c>
      <c r="E1050" s="4">
        <f t="shared" ref="E1050:P1050" si="380">+E1048-E1049</f>
        <v>100</v>
      </c>
      <c r="F1050" s="4">
        <f t="shared" si="380"/>
        <v>163.1</v>
      </c>
      <c r="G1050" s="4">
        <f t="shared" si="380"/>
        <v>160.89999999999998</v>
      </c>
      <c r="H1050" s="4">
        <f t="shared" si="380"/>
        <v>269.2</v>
      </c>
      <c r="I1050" s="4">
        <f t="shared" si="380"/>
        <v>501.90000000000003</v>
      </c>
      <c r="J1050" s="4">
        <f t="shared" si="380"/>
        <v>189</v>
      </c>
      <c r="K1050" s="71">
        <f t="shared" si="380"/>
        <v>0</v>
      </c>
      <c r="L1050" s="71">
        <f t="shared" si="380"/>
        <v>0</v>
      </c>
      <c r="M1050" s="71">
        <f t="shared" si="380"/>
        <v>0</v>
      </c>
      <c r="N1050" s="71">
        <f t="shared" si="380"/>
        <v>0</v>
      </c>
      <c r="O1050" s="71">
        <f t="shared" si="380"/>
        <v>0</v>
      </c>
      <c r="P1050" s="71">
        <f t="shared" si="380"/>
        <v>0</v>
      </c>
      <c r="Q1050" s="4">
        <f>+Q1048-Q1049</f>
        <v>1384.1</v>
      </c>
      <c r="R1050" s="4">
        <v>1321.5</v>
      </c>
      <c r="S1050" s="5">
        <f t="shared" si="374"/>
        <v>104.737041241014</v>
      </c>
    </row>
    <row r="1051" spans="1:19" x14ac:dyDescent="0.15">
      <c r="A1051" s="69"/>
      <c r="B1051" s="48"/>
      <c r="C1051" s="204"/>
      <c r="D1051" s="60" t="s">
        <v>36</v>
      </c>
      <c r="E1051" s="4">
        <f t="shared" ref="E1051:P1051" si="381">+E1048-E1052</f>
        <v>103</v>
      </c>
      <c r="F1051" s="4">
        <f t="shared" si="381"/>
        <v>172.29999999999998</v>
      </c>
      <c r="G1051" s="4">
        <f t="shared" si="381"/>
        <v>172.2</v>
      </c>
      <c r="H1051" s="4">
        <f t="shared" si="381"/>
        <v>323.39999999999998</v>
      </c>
      <c r="I1051" s="4">
        <f t="shared" si="381"/>
        <v>674.80000000000007</v>
      </c>
      <c r="J1051" s="4">
        <f t="shared" si="381"/>
        <v>206.89999999999998</v>
      </c>
      <c r="K1051" s="71">
        <f t="shared" si="381"/>
        <v>0</v>
      </c>
      <c r="L1051" s="71">
        <f t="shared" si="381"/>
        <v>0</v>
      </c>
      <c r="M1051" s="71">
        <f t="shared" si="381"/>
        <v>0</v>
      </c>
      <c r="N1051" s="71">
        <f t="shared" si="381"/>
        <v>0</v>
      </c>
      <c r="O1051" s="71">
        <f t="shared" si="381"/>
        <v>0</v>
      </c>
      <c r="P1051" s="71">
        <f t="shared" si="381"/>
        <v>0</v>
      </c>
      <c r="Q1051" s="4">
        <f>+Q1048-Q1052</f>
        <v>1652.6000000000001</v>
      </c>
      <c r="R1051" s="4">
        <v>1420.8999999999999</v>
      </c>
      <c r="S1051" s="5">
        <f t="shared" si="374"/>
        <v>116.30656626082063</v>
      </c>
    </row>
    <row r="1052" spans="1:19" x14ac:dyDescent="0.15">
      <c r="A1052" s="69"/>
      <c r="B1052" s="48"/>
      <c r="C1052" s="204"/>
      <c r="D1052" s="60" t="s">
        <v>37</v>
      </c>
      <c r="E1052" s="4">
        <v>50.1</v>
      </c>
      <c r="F1052" s="4">
        <v>77.400000000000006</v>
      </c>
      <c r="G1052" s="4">
        <v>74</v>
      </c>
      <c r="H1052" s="4">
        <v>88.6</v>
      </c>
      <c r="I1052" s="4">
        <v>93.4</v>
      </c>
      <c r="J1052" s="4">
        <v>82.3</v>
      </c>
      <c r="K1052" s="71"/>
      <c r="L1052" s="71"/>
      <c r="M1052" s="71"/>
      <c r="N1052" s="71"/>
      <c r="O1052" s="71"/>
      <c r="P1052" s="71"/>
      <c r="Q1052" s="4">
        <f t="shared" si="379"/>
        <v>465.8</v>
      </c>
      <c r="R1052" s="4">
        <v>516</v>
      </c>
      <c r="S1052" s="5">
        <f t="shared" si="374"/>
        <v>90.271317829457359</v>
      </c>
    </row>
    <row r="1053" spans="1:19" ht="14.25" thickBot="1" x14ac:dyDescent="0.2">
      <c r="A1053" s="69"/>
      <c r="B1053" s="48"/>
      <c r="C1053" s="205"/>
      <c r="D1053" s="63" t="s">
        <v>38</v>
      </c>
      <c r="E1053" s="7">
        <v>73.099999999999994</v>
      </c>
      <c r="F1053" s="7">
        <v>98.3</v>
      </c>
      <c r="G1053" s="7">
        <v>99.4</v>
      </c>
      <c r="H1053" s="7">
        <v>115.8</v>
      </c>
      <c r="I1053" s="7">
        <v>128.1</v>
      </c>
      <c r="J1053" s="7">
        <v>111</v>
      </c>
      <c r="K1053" s="72"/>
      <c r="L1053" s="72"/>
      <c r="M1053" s="72"/>
      <c r="N1053" s="72"/>
      <c r="O1053" s="72"/>
      <c r="P1053" s="72"/>
      <c r="Q1053" s="7">
        <f t="shared" si="379"/>
        <v>625.69999999999993</v>
      </c>
      <c r="R1053" s="7">
        <v>559.1</v>
      </c>
      <c r="S1053" s="8">
        <f t="shared" si="374"/>
        <v>111.91200143087103</v>
      </c>
    </row>
    <row r="1054" spans="1:19" ht="13.5" customHeight="1" x14ac:dyDescent="0.15">
      <c r="A1054" s="69"/>
      <c r="B1054" s="48"/>
      <c r="C1054" s="203" t="s">
        <v>167</v>
      </c>
      <c r="D1054" s="55" t="s">
        <v>33</v>
      </c>
      <c r="E1054" s="2">
        <v>105.2</v>
      </c>
      <c r="F1054" s="2">
        <v>165.7</v>
      </c>
      <c r="G1054" s="2">
        <v>145.9</v>
      </c>
      <c r="H1054" s="2">
        <v>189.8</v>
      </c>
      <c r="I1054" s="2">
        <v>195.6</v>
      </c>
      <c r="J1054" s="2">
        <v>140.69999999999999</v>
      </c>
      <c r="K1054" s="70"/>
      <c r="L1054" s="70"/>
      <c r="M1054" s="70"/>
      <c r="N1054" s="70"/>
      <c r="O1054" s="70"/>
      <c r="P1054" s="70"/>
      <c r="Q1054" s="2">
        <f t="shared" si="379"/>
        <v>942.89999999999986</v>
      </c>
      <c r="R1054" s="2">
        <v>784.90000000000009</v>
      </c>
      <c r="S1054" s="3">
        <f t="shared" si="374"/>
        <v>120.12995286023693</v>
      </c>
    </row>
    <row r="1055" spans="1:19" x14ac:dyDescent="0.15">
      <c r="A1055" s="69"/>
      <c r="B1055" s="48"/>
      <c r="C1055" s="204"/>
      <c r="D1055" s="60" t="s">
        <v>34</v>
      </c>
      <c r="E1055" s="4">
        <v>17.899999999999999</v>
      </c>
      <c r="F1055" s="4">
        <v>28.2</v>
      </c>
      <c r="G1055" s="4">
        <v>37.9</v>
      </c>
      <c r="H1055" s="4">
        <v>54.2</v>
      </c>
      <c r="I1055" s="4">
        <v>41.1</v>
      </c>
      <c r="J1055" s="4">
        <v>32.1</v>
      </c>
      <c r="K1055" s="71"/>
      <c r="L1055" s="71"/>
      <c r="M1055" s="71"/>
      <c r="N1055" s="71"/>
      <c r="O1055" s="71"/>
      <c r="P1055" s="71"/>
      <c r="Q1055" s="4">
        <f t="shared" si="379"/>
        <v>211.39999999999998</v>
      </c>
      <c r="R1055" s="4">
        <v>190.60000000000002</v>
      </c>
      <c r="S1055" s="5">
        <f t="shared" si="374"/>
        <v>110.912906610703</v>
      </c>
    </row>
    <row r="1056" spans="1:19" x14ac:dyDescent="0.15">
      <c r="A1056" s="69"/>
      <c r="B1056" s="48"/>
      <c r="C1056" s="204"/>
      <c r="D1056" s="60" t="s">
        <v>35</v>
      </c>
      <c r="E1056" s="4">
        <f t="shared" ref="E1056:Q1056" si="382">+E1054-E1055</f>
        <v>87.300000000000011</v>
      </c>
      <c r="F1056" s="4">
        <f t="shared" si="382"/>
        <v>137.5</v>
      </c>
      <c r="G1056" s="4">
        <f t="shared" si="382"/>
        <v>108</v>
      </c>
      <c r="H1056" s="4">
        <f t="shared" si="382"/>
        <v>135.60000000000002</v>
      </c>
      <c r="I1056" s="4">
        <f t="shared" si="382"/>
        <v>154.5</v>
      </c>
      <c r="J1056" s="4">
        <f t="shared" si="382"/>
        <v>108.6</v>
      </c>
      <c r="K1056" s="71">
        <f t="shared" si="382"/>
        <v>0</v>
      </c>
      <c r="L1056" s="71">
        <f t="shared" si="382"/>
        <v>0</v>
      </c>
      <c r="M1056" s="71">
        <f t="shared" si="382"/>
        <v>0</v>
      </c>
      <c r="N1056" s="71">
        <f t="shared" si="382"/>
        <v>0</v>
      </c>
      <c r="O1056" s="71">
        <f t="shared" si="382"/>
        <v>0</v>
      </c>
      <c r="P1056" s="71">
        <f t="shared" si="382"/>
        <v>0</v>
      </c>
      <c r="Q1056" s="4">
        <f t="shared" si="382"/>
        <v>731.49999999999989</v>
      </c>
      <c r="R1056" s="4">
        <v>594.30000000000007</v>
      </c>
      <c r="S1056" s="5">
        <f t="shared" si="374"/>
        <v>123.08598351001174</v>
      </c>
    </row>
    <row r="1057" spans="1:19" x14ac:dyDescent="0.15">
      <c r="A1057" s="69"/>
      <c r="B1057" s="48"/>
      <c r="C1057" s="204"/>
      <c r="D1057" s="60" t="s">
        <v>36</v>
      </c>
      <c r="E1057" s="4">
        <f t="shared" ref="E1057:Q1057" si="383">+E1054-E1058</f>
        <v>80.900000000000006</v>
      </c>
      <c r="F1057" s="4">
        <f t="shared" si="383"/>
        <v>132.89999999999998</v>
      </c>
      <c r="G1057" s="4">
        <f t="shared" si="383"/>
        <v>111.10000000000001</v>
      </c>
      <c r="H1057" s="4">
        <f t="shared" si="383"/>
        <v>145.20000000000002</v>
      </c>
      <c r="I1057" s="4">
        <f t="shared" si="383"/>
        <v>152</v>
      </c>
      <c r="J1057" s="4">
        <f t="shared" si="383"/>
        <v>103.79999999999998</v>
      </c>
      <c r="K1057" s="71">
        <f t="shared" si="383"/>
        <v>0</v>
      </c>
      <c r="L1057" s="71">
        <f t="shared" si="383"/>
        <v>0</v>
      </c>
      <c r="M1057" s="71">
        <f t="shared" si="383"/>
        <v>0</v>
      </c>
      <c r="N1057" s="71">
        <f t="shared" si="383"/>
        <v>0</v>
      </c>
      <c r="O1057" s="71">
        <f t="shared" si="383"/>
        <v>0</v>
      </c>
      <c r="P1057" s="71">
        <f t="shared" si="383"/>
        <v>0</v>
      </c>
      <c r="Q1057" s="4">
        <f t="shared" si="383"/>
        <v>725.89999999999986</v>
      </c>
      <c r="R1057" s="4">
        <v>586.4</v>
      </c>
      <c r="S1057" s="5">
        <f t="shared" si="374"/>
        <v>123.78922237380625</v>
      </c>
    </row>
    <row r="1058" spans="1:19" x14ac:dyDescent="0.15">
      <c r="A1058" s="69"/>
      <c r="B1058" s="48"/>
      <c r="C1058" s="204"/>
      <c r="D1058" s="60" t="s">
        <v>37</v>
      </c>
      <c r="E1058" s="4">
        <v>24.3</v>
      </c>
      <c r="F1058" s="4">
        <v>32.799999999999997</v>
      </c>
      <c r="G1058" s="4">
        <v>34.799999999999997</v>
      </c>
      <c r="H1058" s="4">
        <v>44.6</v>
      </c>
      <c r="I1058" s="4">
        <v>43.6</v>
      </c>
      <c r="J1058" s="4">
        <v>36.9</v>
      </c>
      <c r="K1058" s="71"/>
      <c r="L1058" s="71"/>
      <c r="M1058" s="71"/>
      <c r="N1058" s="71"/>
      <c r="O1058" s="71"/>
      <c r="P1058" s="71"/>
      <c r="Q1058" s="4">
        <f t="shared" si="379"/>
        <v>217</v>
      </c>
      <c r="R1058" s="4">
        <v>198.50000000000003</v>
      </c>
      <c r="S1058" s="5">
        <f t="shared" si="374"/>
        <v>109.31989924433248</v>
      </c>
    </row>
    <row r="1059" spans="1:19" ht="14.25" thickBot="1" x14ac:dyDescent="0.2">
      <c r="A1059" s="69"/>
      <c r="B1059" s="48"/>
      <c r="C1059" s="205"/>
      <c r="D1059" s="63" t="s">
        <v>38</v>
      </c>
      <c r="E1059" s="7">
        <v>25.5</v>
      </c>
      <c r="F1059" s="7">
        <v>34.4</v>
      </c>
      <c r="G1059" s="7">
        <v>36.1</v>
      </c>
      <c r="H1059" s="7">
        <v>46.9</v>
      </c>
      <c r="I1059" s="7">
        <v>46.7</v>
      </c>
      <c r="J1059" s="7">
        <v>38.299999999999997</v>
      </c>
      <c r="K1059" s="72"/>
      <c r="L1059" s="72"/>
      <c r="M1059" s="72"/>
      <c r="N1059" s="72"/>
      <c r="O1059" s="72"/>
      <c r="P1059" s="72"/>
      <c r="Q1059" s="7">
        <f t="shared" si="379"/>
        <v>227.90000000000003</v>
      </c>
      <c r="R1059" s="7">
        <v>209.8</v>
      </c>
      <c r="S1059" s="8">
        <f t="shared" si="374"/>
        <v>108.62726406101049</v>
      </c>
    </row>
    <row r="1060" spans="1:19" ht="13.5" customHeight="1" x14ac:dyDescent="0.15">
      <c r="A1060" s="69"/>
      <c r="B1060" s="48"/>
      <c r="C1060" s="203" t="s">
        <v>168</v>
      </c>
      <c r="D1060" s="55" t="s">
        <v>33</v>
      </c>
      <c r="E1060" s="2">
        <v>21.6</v>
      </c>
      <c r="F1060" s="2">
        <v>65.599999999999994</v>
      </c>
      <c r="G1060" s="2">
        <v>43.9</v>
      </c>
      <c r="H1060" s="2">
        <v>50.6</v>
      </c>
      <c r="I1060" s="2">
        <v>64.2</v>
      </c>
      <c r="J1060" s="2">
        <v>42</v>
      </c>
      <c r="K1060" s="70"/>
      <c r="L1060" s="70"/>
      <c r="M1060" s="70"/>
      <c r="N1060" s="70"/>
      <c r="O1060" s="70"/>
      <c r="P1060" s="70"/>
      <c r="Q1060" s="2">
        <f t="shared" si="379"/>
        <v>287.89999999999998</v>
      </c>
      <c r="R1060" s="2">
        <v>72.7</v>
      </c>
      <c r="S1060" s="3">
        <f t="shared" si="374"/>
        <v>396.01100412654739</v>
      </c>
    </row>
    <row r="1061" spans="1:19" x14ac:dyDescent="0.15">
      <c r="A1061" s="69"/>
      <c r="B1061" s="48"/>
      <c r="C1061" s="204"/>
      <c r="D1061" s="60" t="s">
        <v>34</v>
      </c>
      <c r="E1061" s="4">
        <v>2</v>
      </c>
      <c r="F1061" s="4">
        <v>6</v>
      </c>
      <c r="G1061" s="4">
        <v>4.0999999999999996</v>
      </c>
      <c r="H1061" s="4">
        <v>4.7</v>
      </c>
      <c r="I1061" s="4">
        <v>6</v>
      </c>
      <c r="J1061" s="4">
        <v>4</v>
      </c>
      <c r="K1061" s="71"/>
      <c r="L1061" s="71"/>
      <c r="M1061" s="71"/>
      <c r="N1061" s="71"/>
      <c r="O1061" s="71"/>
      <c r="P1061" s="71"/>
      <c r="Q1061" s="4">
        <f t="shared" si="379"/>
        <v>26.8</v>
      </c>
      <c r="R1061" s="4">
        <v>15.8</v>
      </c>
      <c r="S1061" s="5">
        <f t="shared" si="374"/>
        <v>169.62025316455694</v>
      </c>
    </row>
    <row r="1062" spans="1:19" x14ac:dyDescent="0.15">
      <c r="A1062" s="69"/>
      <c r="B1062" s="48"/>
      <c r="C1062" s="204"/>
      <c r="D1062" s="60" t="s">
        <v>35</v>
      </c>
      <c r="E1062" s="4">
        <f t="shared" ref="E1062:Q1062" si="384">+E1060-E1061</f>
        <v>19.600000000000001</v>
      </c>
      <c r="F1062" s="4">
        <f t="shared" si="384"/>
        <v>59.599999999999994</v>
      </c>
      <c r="G1062" s="4">
        <f t="shared" si="384"/>
        <v>39.799999999999997</v>
      </c>
      <c r="H1062" s="4">
        <f t="shared" si="384"/>
        <v>45.9</v>
      </c>
      <c r="I1062" s="4">
        <f t="shared" si="384"/>
        <v>58.2</v>
      </c>
      <c r="J1062" s="4">
        <f t="shared" si="384"/>
        <v>38</v>
      </c>
      <c r="K1062" s="71">
        <f t="shared" si="384"/>
        <v>0</v>
      </c>
      <c r="L1062" s="71">
        <f t="shared" si="384"/>
        <v>0</v>
      </c>
      <c r="M1062" s="71">
        <f t="shared" si="384"/>
        <v>0</v>
      </c>
      <c r="N1062" s="71">
        <f t="shared" si="384"/>
        <v>0</v>
      </c>
      <c r="O1062" s="71">
        <f t="shared" si="384"/>
        <v>0</v>
      </c>
      <c r="P1062" s="71">
        <f t="shared" si="384"/>
        <v>0</v>
      </c>
      <c r="Q1062" s="4">
        <f t="shared" si="384"/>
        <v>261.09999999999997</v>
      </c>
      <c r="R1062" s="4">
        <v>56.899999999999991</v>
      </c>
      <c r="S1062" s="5">
        <f t="shared" si="374"/>
        <v>458.87521968365553</v>
      </c>
    </row>
    <row r="1063" spans="1:19" x14ac:dyDescent="0.15">
      <c r="A1063" s="69"/>
      <c r="B1063" s="48"/>
      <c r="C1063" s="204"/>
      <c r="D1063" s="60" t="s">
        <v>36</v>
      </c>
      <c r="E1063" s="4">
        <f t="shared" ref="E1063:Q1063" si="385">+E1060-E1064</f>
        <v>21.1</v>
      </c>
      <c r="F1063" s="4">
        <f t="shared" si="385"/>
        <v>64.5</v>
      </c>
      <c r="G1063" s="4">
        <f t="shared" si="385"/>
        <v>42.8</v>
      </c>
      <c r="H1063" s="4">
        <f t="shared" si="385"/>
        <v>48.6</v>
      </c>
      <c r="I1063" s="4">
        <f t="shared" si="385"/>
        <v>61.800000000000004</v>
      </c>
      <c r="J1063" s="4">
        <f t="shared" si="385"/>
        <v>40.299999999999997</v>
      </c>
      <c r="K1063" s="71">
        <f t="shared" si="385"/>
        <v>0</v>
      </c>
      <c r="L1063" s="71">
        <f t="shared" si="385"/>
        <v>0</v>
      </c>
      <c r="M1063" s="71">
        <f t="shared" si="385"/>
        <v>0</v>
      </c>
      <c r="N1063" s="71">
        <f t="shared" si="385"/>
        <v>0</v>
      </c>
      <c r="O1063" s="71">
        <f t="shared" si="385"/>
        <v>0</v>
      </c>
      <c r="P1063" s="71">
        <f t="shared" si="385"/>
        <v>0</v>
      </c>
      <c r="Q1063" s="4">
        <f t="shared" si="385"/>
        <v>279.09999999999997</v>
      </c>
      <c r="R1063" s="4">
        <v>63.900000000000006</v>
      </c>
      <c r="S1063" s="5">
        <f t="shared" si="374"/>
        <v>436.77621283255075</v>
      </c>
    </row>
    <row r="1064" spans="1:19" x14ac:dyDescent="0.15">
      <c r="A1064" s="69"/>
      <c r="B1064" s="48"/>
      <c r="C1064" s="204"/>
      <c r="D1064" s="60" t="s">
        <v>37</v>
      </c>
      <c r="E1064" s="4">
        <v>0.5</v>
      </c>
      <c r="F1064" s="4">
        <v>1.1000000000000001</v>
      </c>
      <c r="G1064" s="4">
        <v>1.1000000000000001</v>
      </c>
      <c r="H1064" s="4">
        <v>2</v>
      </c>
      <c r="I1064" s="4">
        <v>2.4</v>
      </c>
      <c r="J1064" s="4">
        <v>1.7</v>
      </c>
      <c r="K1064" s="71"/>
      <c r="L1064" s="71"/>
      <c r="M1064" s="71"/>
      <c r="N1064" s="71"/>
      <c r="O1064" s="71"/>
      <c r="P1064" s="71"/>
      <c r="Q1064" s="4">
        <f t="shared" si="379"/>
        <v>8.7999999999999989</v>
      </c>
      <c r="R1064" s="4">
        <v>8.8000000000000007</v>
      </c>
      <c r="S1064" s="5">
        <f t="shared" si="374"/>
        <v>99.999999999999972</v>
      </c>
    </row>
    <row r="1065" spans="1:19" ht="14.25" thickBot="1" x14ac:dyDescent="0.2">
      <c r="A1065" s="69"/>
      <c r="B1065" s="48"/>
      <c r="C1065" s="205"/>
      <c r="D1065" s="63" t="s">
        <v>38</v>
      </c>
      <c r="E1065" s="7">
        <v>0.5</v>
      </c>
      <c r="F1065" s="7">
        <v>1.1000000000000001</v>
      </c>
      <c r="G1065" s="7">
        <v>1.1000000000000001</v>
      </c>
      <c r="H1065" s="7">
        <v>2</v>
      </c>
      <c r="I1065" s="7">
        <v>2.4</v>
      </c>
      <c r="J1065" s="7">
        <v>1.7</v>
      </c>
      <c r="K1065" s="72"/>
      <c r="L1065" s="72"/>
      <c r="M1065" s="72"/>
      <c r="N1065" s="72"/>
      <c r="O1065" s="72"/>
      <c r="P1065" s="72"/>
      <c r="Q1065" s="7">
        <f t="shared" si="379"/>
        <v>8.7999999999999989</v>
      </c>
      <c r="R1065" s="7">
        <v>8.8000000000000007</v>
      </c>
      <c r="S1065" s="8">
        <f t="shared" si="374"/>
        <v>99.999999999999972</v>
      </c>
    </row>
    <row r="1066" spans="1:19" ht="13.5" customHeight="1" x14ac:dyDescent="0.15">
      <c r="A1066" s="69"/>
      <c r="B1066" s="48"/>
      <c r="C1066" s="203" t="s">
        <v>169</v>
      </c>
      <c r="D1066" s="55" t="s">
        <v>33</v>
      </c>
      <c r="E1066" s="2">
        <v>6.4</v>
      </c>
      <c r="F1066" s="2">
        <v>13.4</v>
      </c>
      <c r="G1066" s="2">
        <v>40.299999999999997</v>
      </c>
      <c r="H1066" s="2">
        <v>54.1</v>
      </c>
      <c r="I1066" s="2">
        <v>118</v>
      </c>
      <c r="J1066" s="2">
        <v>55.6</v>
      </c>
      <c r="K1066" s="70"/>
      <c r="L1066" s="70"/>
      <c r="M1066" s="70"/>
      <c r="N1066" s="70"/>
      <c r="O1066" s="70"/>
      <c r="P1066" s="70"/>
      <c r="Q1066" s="2">
        <f t="shared" si="379"/>
        <v>287.8</v>
      </c>
      <c r="R1066" s="2">
        <v>226.5</v>
      </c>
      <c r="S1066" s="3">
        <f t="shared" si="374"/>
        <v>127.06401766004416</v>
      </c>
    </row>
    <row r="1067" spans="1:19" x14ac:dyDescent="0.15">
      <c r="A1067" s="69"/>
      <c r="B1067" s="48"/>
      <c r="C1067" s="204"/>
      <c r="D1067" s="60" t="s">
        <v>34</v>
      </c>
      <c r="E1067" s="4">
        <v>1.8</v>
      </c>
      <c r="F1067" s="4">
        <v>3.9</v>
      </c>
      <c r="G1067" s="4">
        <v>11.1</v>
      </c>
      <c r="H1067" s="4">
        <v>15.3</v>
      </c>
      <c r="I1067" s="4">
        <v>34.799999999999997</v>
      </c>
      <c r="J1067" s="4">
        <v>8.6</v>
      </c>
      <c r="K1067" s="71"/>
      <c r="L1067" s="71"/>
      <c r="M1067" s="71"/>
      <c r="N1067" s="71"/>
      <c r="O1067" s="71"/>
      <c r="P1067" s="71"/>
      <c r="Q1067" s="4">
        <f t="shared" si="379"/>
        <v>75.5</v>
      </c>
      <c r="R1067" s="4">
        <v>60.5</v>
      </c>
      <c r="S1067" s="5">
        <f t="shared" si="374"/>
        <v>124.79338842975207</v>
      </c>
    </row>
    <row r="1068" spans="1:19" x14ac:dyDescent="0.15">
      <c r="A1068" s="69"/>
      <c r="B1068" s="48"/>
      <c r="C1068" s="204"/>
      <c r="D1068" s="60" t="s">
        <v>35</v>
      </c>
      <c r="E1068" s="4">
        <f t="shared" ref="E1068:Q1068" si="386">+E1066-E1067</f>
        <v>4.6000000000000005</v>
      </c>
      <c r="F1068" s="4">
        <f t="shared" si="386"/>
        <v>9.5</v>
      </c>
      <c r="G1068" s="4">
        <f t="shared" si="386"/>
        <v>29.199999999999996</v>
      </c>
      <c r="H1068" s="4">
        <f t="shared" si="386"/>
        <v>38.799999999999997</v>
      </c>
      <c r="I1068" s="4">
        <f t="shared" si="386"/>
        <v>83.2</v>
      </c>
      <c r="J1068" s="4">
        <f t="shared" si="386"/>
        <v>47</v>
      </c>
      <c r="K1068" s="71">
        <f t="shared" si="386"/>
        <v>0</v>
      </c>
      <c r="L1068" s="71">
        <f t="shared" si="386"/>
        <v>0</v>
      </c>
      <c r="M1068" s="71">
        <f t="shared" si="386"/>
        <v>0</v>
      </c>
      <c r="N1068" s="71">
        <f t="shared" si="386"/>
        <v>0</v>
      </c>
      <c r="O1068" s="71">
        <f t="shared" si="386"/>
        <v>0</v>
      </c>
      <c r="P1068" s="71">
        <f t="shared" si="386"/>
        <v>0</v>
      </c>
      <c r="Q1068" s="4">
        <f t="shared" si="386"/>
        <v>212.3</v>
      </c>
      <c r="R1068" s="4">
        <v>166</v>
      </c>
      <c r="S1068" s="5">
        <f t="shared" si="374"/>
        <v>127.89156626506025</v>
      </c>
    </row>
    <row r="1069" spans="1:19" x14ac:dyDescent="0.15">
      <c r="A1069" s="69"/>
      <c r="B1069" s="48"/>
      <c r="C1069" s="204"/>
      <c r="D1069" s="60" t="s">
        <v>36</v>
      </c>
      <c r="E1069" s="4">
        <f t="shared" ref="E1069:Q1069" si="387">+E1066-E1070</f>
        <v>5.6000000000000005</v>
      </c>
      <c r="F1069" s="4">
        <f t="shared" si="387"/>
        <v>11.8</v>
      </c>
      <c r="G1069" s="4">
        <f t="shared" si="387"/>
        <v>34.699999999999996</v>
      </c>
      <c r="H1069" s="4">
        <f t="shared" si="387"/>
        <v>46</v>
      </c>
      <c r="I1069" s="4">
        <f t="shared" si="387"/>
        <v>104.1</v>
      </c>
      <c r="J1069" s="4">
        <f t="shared" si="387"/>
        <v>46.400000000000006</v>
      </c>
      <c r="K1069" s="71">
        <f t="shared" si="387"/>
        <v>0</v>
      </c>
      <c r="L1069" s="71">
        <f t="shared" si="387"/>
        <v>0</v>
      </c>
      <c r="M1069" s="71">
        <f t="shared" si="387"/>
        <v>0</v>
      </c>
      <c r="N1069" s="71">
        <f t="shared" si="387"/>
        <v>0</v>
      </c>
      <c r="O1069" s="71">
        <f t="shared" si="387"/>
        <v>0</v>
      </c>
      <c r="P1069" s="71">
        <f t="shared" si="387"/>
        <v>0</v>
      </c>
      <c r="Q1069" s="4">
        <f t="shared" si="387"/>
        <v>248.60000000000002</v>
      </c>
      <c r="R1069" s="4">
        <v>196.3</v>
      </c>
      <c r="S1069" s="5">
        <f t="shared" si="374"/>
        <v>126.64289353031076</v>
      </c>
    </row>
    <row r="1070" spans="1:19" x14ac:dyDescent="0.15">
      <c r="A1070" s="69"/>
      <c r="B1070" s="48"/>
      <c r="C1070" s="204"/>
      <c r="D1070" s="60" t="s">
        <v>37</v>
      </c>
      <c r="E1070" s="4">
        <v>0.8</v>
      </c>
      <c r="F1070" s="4">
        <v>1.6</v>
      </c>
      <c r="G1070" s="4">
        <v>5.6</v>
      </c>
      <c r="H1070" s="4">
        <v>8.1</v>
      </c>
      <c r="I1070" s="4">
        <v>13.9</v>
      </c>
      <c r="J1070" s="4">
        <v>9.1999999999999993</v>
      </c>
      <c r="K1070" s="71"/>
      <c r="L1070" s="71"/>
      <c r="M1070" s="71"/>
      <c r="N1070" s="71"/>
      <c r="O1070" s="71"/>
      <c r="P1070" s="71"/>
      <c r="Q1070" s="4">
        <f t="shared" si="379"/>
        <v>39.200000000000003</v>
      </c>
      <c r="R1070" s="4">
        <v>30.200000000000003</v>
      </c>
      <c r="S1070" s="5">
        <f t="shared" si="374"/>
        <v>129.80132450331126</v>
      </c>
    </row>
    <row r="1071" spans="1:19" ht="14.25" thickBot="1" x14ac:dyDescent="0.2">
      <c r="A1071" s="69"/>
      <c r="B1071" s="48"/>
      <c r="C1071" s="205"/>
      <c r="D1071" s="63" t="s">
        <v>38</v>
      </c>
      <c r="E1071" s="7">
        <v>0.8</v>
      </c>
      <c r="F1071" s="7">
        <v>1.6</v>
      </c>
      <c r="G1071" s="7">
        <v>5.6</v>
      </c>
      <c r="H1071" s="7">
        <v>8.1</v>
      </c>
      <c r="I1071" s="7">
        <v>13.9</v>
      </c>
      <c r="J1071" s="7">
        <v>9.4</v>
      </c>
      <c r="K1071" s="72"/>
      <c r="L1071" s="72"/>
      <c r="M1071" s="72"/>
      <c r="N1071" s="72"/>
      <c r="O1071" s="72"/>
      <c r="P1071" s="72"/>
      <c r="Q1071" s="7">
        <f t="shared" si="379"/>
        <v>39.4</v>
      </c>
      <c r="R1071" s="7">
        <v>30.8</v>
      </c>
      <c r="S1071" s="8">
        <f t="shared" si="374"/>
        <v>127.9220779220779</v>
      </c>
    </row>
    <row r="1072" spans="1:19" ht="13.5" customHeight="1" x14ac:dyDescent="0.15">
      <c r="A1072" s="69"/>
      <c r="B1072" s="48"/>
      <c r="C1072" s="203" t="s">
        <v>170</v>
      </c>
      <c r="D1072" s="55" t="s">
        <v>33</v>
      </c>
      <c r="E1072" s="2">
        <v>41</v>
      </c>
      <c r="F1072" s="2">
        <v>76.2</v>
      </c>
      <c r="G1072" s="2">
        <v>76.7</v>
      </c>
      <c r="H1072" s="2">
        <v>106</v>
      </c>
      <c r="I1072" s="2">
        <v>118</v>
      </c>
      <c r="J1072" s="2">
        <v>105.2</v>
      </c>
      <c r="K1072" s="70"/>
      <c r="L1072" s="70"/>
      <c r="M1072" s="70"/>
      <c r="N1072" s="70"/>
      <c r="O1072" s="70"/>
      <c r="P1072" s="70"/>
      <c r="Q1072" s="2">
        <f t="shared" si="379"/>
        <v>523.1</v>
      </c>
      <c r="R1072" s="2">
        <v>536.1</v>
      </c>
      <c r="S1072" s="3">
        <f t="shared" si="374"/>
        <v>97.575079276254428</v>
      </c>
    </row>
    <row r="1073" spans="1:19" x14ac:dyDescent="0.15">
      <c r="A1073" s="69"/>
      <c r="B1073" s="48"/>
      <c r="C1073" s="204"/>
      <c r="D1073" s="60" t="s">
        <v>34</v>
      </c>
      <c r="E1073" s="4">
        <v>0.4</v>
      </c>
      <c r="F1073" s="4">
        <v>3.8</v>
      </c>
      <c r="G1073" s="4">
        <v>6.2</v>
      </c>
      <c r="H1073" s="4">
        <v>10.9</v>
      </c>
      <c r="I1073" s="4">
        <v>14</v>
      </c>
      <c r="J1073" s="4">
        <v>17.3</v>
      </c>
      <c r="K1073" s="71"/>
      <c r="L1073" s="71"/>
      <c r="M1073" s="71"/>
      <c r="N1073" s="71"/>
      <c r="O1073" s="71"/>
      <c r="P1073" s="71"/>
      <c r="Q1073" s="4">
        <f t="shared" si="379"/>
        <v>52.599999999999994</v>
      </c>
      <c r="R1073" s="4">
        <v>44.900000000000006</v>
      </c>
      <c r="S1073" s="5">
        <f t="shared" si="374"/>
        <v>117.14922048997769</v>
      </c>
    </row>
    <row r="1074" spans="1:19" x14ac:dyDescent="0.15">
      <c r="A1074" s="69"/>
      <c r="B1074" s="48"/>
      <c r="C1074" s="204"/>
      <c r="D1074" s="60" t="s">
        <v>35</v>
      </c>
      <c r="E1074" s="4">
        <f t="shared" ref="E1074:Q1074" si="388">+E1072-E1073</f>
        <v>40.6</v>
      </c>
      <c r="F1074" s="4">
        <f t="shared" si="388"/>
        <v>72.400000000000006</v>
      </c>
      <c r="G1074" s="4">
        <f t="shared" si="388"/>
        <v>70.5</v>
      </c>
      <c r="H1074" s="4">
        <f t="shared" si="388"/>
        <v>95.1</v>
      </c>
      <c r="I1074" s="4">
        <f t="shared" si="388"/>
        <v>104</v>
      </c>
      <c r="J1074" s="4">
        <f t="shared" si="388"/>
        <v>87.9</v>
      </c>
      <c r="K1074" s="71">
        <f t="shared" si="388"/>
        <v>0</v>
      </c>
      <c r="L1074" s="71">
        <f t="shared" si="388"/>
        <v>0</v>
      </c>
      <c r="M1074" s="71">
        <f t="shared" si="388"/>
        <v>0</v>
      </c>
      <c r="N1074" s="71">
        <f t="shared" si="388"/>
        <v>0</v>
      </c>
      <c r="O1074" s="71">
        <f t="shared" si="388"/>
        <v>0</v>
      </c>
      <c r="P1074" s="71">
        <f t="shared" si="388"/>
        <v>0</v>
      </c>
      <c r="Q1074" s="4">
        <f t="shared" si="388"/>
        <v>470.5</v>
      </c>
      <c r="R1074" s="4">
        <v>491.2</v>
      </c>
      <c r="S1074" s="5">
        <f t="shared" si="374"/>
        <v>95.785830618892504</v>
      </c>
    </row>
    <row r="1075" spans="1:19" x14ac:dyDescent="0.15">
      <c r="A1075" s="69"/>
      <c r="B1075" s="48"/>
      <c r="C1075" s="204"/>
      <c r="D1075" s="60" t="s">
        <v>36</v>
      </c>
      <c r="E1075" s="4">
        <f t="shared" ref="E1075:Q1075" si="389">+E1072-E1076</f>
        <v>40.4</v>
      </c>
      <c r="F1075" s="4">
        <f t="shared" si="389"/>
        <v>74.2</v>
      </c>
      <c r="G1075" s="4">
        <f t="shared" si="389"/>
        <v>74.3</v>
      </c>
      <c r="H1075" s="4">
        <f t="shared" si="389"/>
        <v>101.7</v>
      </c>
      <c r="I1075" s="4">
        <f t="shared" si="389"/>
        <v>112.7</v>
      </c>
      <c r="J1075" s="4">
        <f t="shared" si="389"/>
        <v>100.9</v>
      </c>
      <c r="K1075" s="71">
        <f t="shared" si="389"/>
        <v>0</v>
      </c>
      <c r="L1075" s="71">
        <f t="shared" si="389"/>
        <v>0</v>
      </c>
      <c r="M1075" s="71">
        <f t="shared" si="389"/>
        <v>0</v>
      </c>
      <c r="N1075" s="71">
        <f t="shared" si="389"/>
        <v>0</v>
      </c>
      <c r="O1075" s="71">
        <f t="shared" si="389"/>
        <v>0</v>
      </c>
      <c r="P1075" s="71">
        <f t="shared" si="389"/>
        <v>0</v>
      </c>
      <c r="Q1075" s="4">
        <f t="shared" si="389"/>
        <v>504.20000000000005</v>
      </c>
      <c r="R1075" s="4">
        <v>508.30000000000007</v>
      </c>
      <c r="S1075" s="5">
        <f t="shared" si="374"/>
        <v>99.193389730474124</v>
      </c>
    </row>
    <row r="1076" spans="1:19" x14ac:dyDescent="0.15">
      <c r="A1076" s="69"/>
      <c r="B1076" s="48"/>
      <c r="C1076" s="204"/>
      <c r="D1076" s="60" t="s">
        <v>37</v>
      </c>
      <c r="E1076" s="4">
        <v>0.6</v>
      </c>
      <c r="F1076" s="4">
        <v>2</v>
      </c>
      <c r="G1076" s="4">
        <v>2.4</v>
      </c>
      <c r="H1076" s="4">
        <v>4.3</v>
      </c>
      <c r="I1076" s="4">
        <v>5.3</v>
      </c>
      <c r="J1076" s="4">
        <v>4.3</v>
      </c>
      <c r="K1076" s="71"/>
      <c r="L1076" s="71"/>
      <c r="M1076" s="71"/>
      <c r="N1076" s="71"/>
      <c r="O1076" s="71"/>
      <c r="P1076" s="71"/>
      <c r="Q1076" s="4">
        <f t="shared" si="379"/>
        <v>18.900000000000002</v>
      </c>
      <c r="R1076" s="4">
        <v>27.8</v>
      </c>
      <c r="S1076" s="5">
        <f t="shared" si="374"/>
        <v>67.985611510791372</v>
      </c>
    </row>
    <row r="1077" spans="1:19" ht="14.25" thickBot="1" x14ac:dyDescent="0.2">
      <c r="A1077" s="69"/>
      <c r="B1077" s="48"/>
      <c r="C1077" s="205"/>
      <c r="D1077" s="63" t="s">
        <v>38</v>
      </c>
      <c r="E1077" s="7">
        <v>0.6</v>
      </c>
      <c r="F1077" s="7">
        <v>2</v>
      </c>
      <c r="G1077" s="7">
        <v>2.4</v>
      </c>
      <c r="H1077" s="7">
        <v>4.3</v>
      </c>
      <c r="I1077" s="7">
        <v>5.3</v>
      </c>
      <c r="J1077" s="7">
        <v>4.3</v>
      </c>
      <c r="K1077" s="72"/>
      <c r="L1077" s="72"/>
      <c r="M1077" s="72"/>
      <c r="N1077" s="72"/>
      <c r="O1077" s="72"/>
      <c r="P1077" s="72"/>
      <c r="Q1077" s="7">
        <f t="shared" si="379"/>
        <v>18.900000000000002</v>
      </c>
      <c r="R1077" s="7">
        <v>27.8</v>
      </c>
      <c r="S1077" s="8">
        <f t="shared" si="374"/>
        <v>67.985611510791372</v>
      </c>
    </row>
    <row r="1078" spans="1:19" ht="13.5" customHeight="1" x14ac:dyDescent="0.15">
      <c r="A1078" s="69"/>
      <c r="B1078" s="48"/>
      <c r="C1078" s="203" t="s">
        <v>171</v>
      </c>
      <c r="D1078" s="55" t="s">
        <v>33</v>
      </c>
      <c r="E1078" s="2">
        <v>30.4</v>
      </c>
      <c r="F1078" s="2">
        <v>39.1</v>
      </c>
      <c r="G1078" s="2">
        <v>37.5</v>
      </c>
      <c r="H1078" s="2">
        <v>61.4</v>
      </c>
      <c r="I1078" s="2">
        <v>58.6</v>
      </c>
      <c r="J1078" s="2">
        <v>49</v>
      </c>
      <c r="K1078" s="70"/>
      <c r="L1078" s="70"/>
      <c r="M1078" s="70"/>
      <c r="N1078" s="70"/>
      <c r="O1078" s="70"/>
      <c r="P1078" s="70"/>
      <c r="Q1078" s="2">
        <f t="shared" si="379"/>
        <v>276</v>
      </c>
      <c r="R1078" s="2">
        <v>271.40000000000003</v>
      </c>
      <c r="S1078" s="3">
        <f t="shared" si="374"/>
        <v>101.69491525423729</v>
      </c>
    </row>
    <row r="1079" spans="1:19" x14ac:dyDescent="0.15">
      <c r="A1079" s="69"/>
      <c r="B1079" s="48"/>
      <c r="C1079" s="204"/>
      <c r="D1079" s="60" t="s">
        <v>34</v>
      </c>
      <c r="E1079" s="4">
        <v>9.1999999999999993</v>
      </c>
      <c r="F1079" s="4">
        <v>12.4</v>
      </c>
      <c r="G1079" s="4">
        <v>14.7</v>
      </c>
      <c r="H1079" s="4">
        <v>24.4</v>
      </c>
      <c r="I1079" s="4">
        <v>21.8</v>
      </c>
      <c r="J1079" s="4">
        <v>18.2</v>
      </c>
      <c r="K1079" s="71"/>
      <c r="L1079" s="71"/>
      <c r="M1079" s="71"/>
      <c r="N1079" s="71"/>
      <c r="O1079" s="71"/>
      <c r="P1079" s="71"/>
      <c r="Q1079" s="4">
        <f t="shared" si="379"/>
        <v>100.7</v>
      </c>
      <c r="R1079" s="4">
        <v>63.9</v>
      </c>
      <c r="S1079" s="5">
        <f t="shared" si="374"/>
        <v>157.58998435054775</v>
      </c>
    </row>
    <row r="1080" spans="1:19" x14ac:dyDescent="0.15">
      <c r="A1080" s="69"/>
      <c r="B1080" s="48"/>
      <c r="C1080" s="204"/>
      <c r="D1080" s="60" t="s">
        <v>35</v>
      </c>
      <c r="E1080" s="4">
        <f t="shared" ref="E1080:Q1080" si="390">+E1078-E1079</f>
        <v>21.2</v>
      </c>
      <c r="F1080" s="4">
        <f t="shared" si="390"/>
        <v>26.700000000000003</v>
      </c>
      <c r="G1080" s="4">
        <f t="shared" si="390"/>
        <v>22.8</v>
      </c>
      <c r="H1080" s="4">
        <f t="shared" si="390"/>
        <v>37</v>
      </c>
      <c r="I1080" s="4">
        <f t="shared" si="390"/>
        <v>36.799999999999997</v>
      </c>
      <c r="J1080" s="4">
        <f t="shared" si="390"/>
        <v>30.8</v>
      </c>
      <c r="K1080" s="71">
        <f t="shared" si="390"/>
        <v>0</v>
      </c>
      <c r="L1080" s="71">
        <f t="shared" si="390"/>
        <v>0</v>
      </c>
      <c r="M1080" s="71">
        <f t="shared" si="390"/>
        <v>0</v>
      </c>
      <c r="N1080" s="71">
        <f t="shared" si="390"/>
        <v>0</v>
      </c>
      <c r="O1080" s="71">
        <f t="shared" si="390"/>
        <v>0</v>
      </c>
      <c r="P1080" s="71">
        <f t="shared" si="390"/>
        <v>0</v>
      </c>
      <c r="Q1080" s="4">
        <f t="shared" si="390"/>
        <v>175.3</v>
      </c>
      <c r="R1080" s="4">
        <v>207.5</v>
      </c>
      <c r="S1080" s="5">
        <f t="shared" si="374"/>
        <v>84.481927710843379</v>
      </c>
    </row>
    <row r="1081" spans="1:19" x14ac:dyDescent="0.15">
      <c r="A1081" s="69"/>
      <c r="B1081" s="48"/>
      <c r="C1081" s="204"/>
      <c r="D1081" s="60" t="s">
        <v>36</v>
      </c>
      <c r="E1081" s="4">
        <f t="shared" ref="E1081:Q1081" si="391">+E1078-E1082</f>
        <v>28.299999999999997</v>
      </c>
      <c r="F1081" s="4">
        <f t="shared" si="391"/>
        <v>35.6</v>
      </c>
      <c r="G1081" s="4">
        <f t="shared" si="391"/>
        <v>30.7</v>
      </c>
      <c r="H1081" s="4">
        <f t="shared" si="391"/>
        <v>50.2</v>
      </c>
      <c r="I1081" s="4">
        <f t="shared" si="391"/>
        <v>49.3</v>
      </c>
      <c r="J1081" s="4">
        <f t="shared" si="391"/>
        <v>39.299999999999997</v>
      </c>
      <c r="K1081" s="71">
        <f t="shared" si="391"/>
        <v>0</v>
      </c>
      <c r="L1081" s="71">
        <f t="shared" si="391"/>
        <v>0</v>
      </c>
      <c r="M1081" s="71">
        <f t="shared" si="391"/>
        <v>0</v>
      </c>
      <c r="N1081" s="71">
        <f t="shared" si="391"/>
        <v>0</v>
      </c>
      <c r="O1081" s="71">
        <f t="shared" si="391"/>
        <v>0</v>
      </c>
      <c r="P1081" s="71">
        <f t="shared" si="391"/>
        <v>0</v>
      </c>
      <c r="Q1081" s="4">
        <f t="shared" si="391"/>
        <v>233.4</v>
      </c>
      <c r="R1081" s="4">
        <v>219</v>
      </c>
      <c r="S1081" s="5">
        <f t="shared" si="374"/>
        <v>106.57534246575342</v>
      </c>
    </row>
    <row r="1082" spans="1:19" x14ac:dyDescent="0.15">
      <c r="A1082" s="69"/>
      <c r="B1082" s="48"/>
      <c r="C1082" s="204"/>
      <c r="D1082" s="60" t="s">
        <v>37</v>
      </c>
      <c r="E1082" s="4">
        <v>2.1</v>
      </c>
      <c r="F1082" s="4">
        <v>3.5</v>
      </c>
      <c r="G1082" s="4">
        <v>6.8</v>
      </c>
      <c r="H1082" s="4">
        <v>11.2</v>
      </c>
      <c r="I1082" s="4">
        <v>9.3000000000000007</v>
      </c>
      <c r="J1082" s="4">
        <v>9.6999999999999993</v>
      </c>
      <c r="K1082" s="71"/>
      <c r="L1082" s="71"/>
      <c r="M1082" s="71"/>
      <c r="N1082" s="71"/>
      <c r="O1082" s="71"/>
      <c r="P1082" s="71"/>
      <c r="Q1082" s="4">
        <f t="shared" si="379"/>
        <v>42.599999999999994</v>
      </c>
      <c r="R1082" s="4">
        <v>52.4</v>
      </c>
      <c r="S1082" s="5">
        <f t="shared" si="374"/>
        <v>81.297709923664115</v>
      </c>
    </row>
    <row r="1083" spans="1:19" ht="14.25" thickBot="1" x14ac:dyDescent="0.2">
      <c r="A1083" s="69"/>
      <c r="B1083" s="48"/>
      <c r="C1083" s="205"/>
      <c r="D1083" s="63" t="s">
        <v>38</v>
      </c>
      <c r="E1083" s="7">
        <v>2.8</v>
      </c>
      <c r="F1083" s="7">
        <v>4.7</v>
      </c>
      <c r="G1083" s="7">
        <v>9</v>
      </c>
      <c r="H1083" s="7">
        <v>20.6</v>
      </c>
      <c r="I1083" s="7">
        <v>21.7</v>
      </c>
      <c r="J1083" s="7">
        <v>16</v>
      </c>
      <c r="K1083" s="72"/>
      <c r="L1083" s="72"/>
      <c r="M1083" s="72"/>
      <c r="N1083" s="72"/>
      <c r="O1083" s="72"/>
      <c r="P1083" s="72"/>
      <c r="Q1083" s="7">
        <f t="shared" si="379"/>
        <v>74.8</v>
      </c>
      <c r="R1083" s="7">
        <v>63.900000000000006</v>
      </c>
      <c r="S1083" s="8">
        <f t="shared" si="374"/>
        <v>117.05790297339591</v>
      </c>
    </row>
    <row r="1084" spans="1:19" ht="18.75" customHeight="1" x14ac:dyDescent="0.2">
      <c r="A1084" s="44" t="str">
        <f>$A$1</f>
        <v>１　平成29年度上期　市町村別・月別観光入込客数</v>
      </c>
      <c r="K1084" s="75"/>
      <c r="L1084" s="75"/>
      <c r="M1084" s="75"/>
      <c r="N1084" s="75"/>
      <c r="O1084" s="75"/>
      <c r="P1084" s="75"/>
      <c r="Q1084" s="187"/>
    </row>
    <row r="1085" spans="1:19" ht="13.5" customHeight="1" thickBot="1" x14ac:dyDescent="0.2">
      <c r="K1085" s="75"/>
      <c r="L1085" s="75"/>
      <c r="M1085" s="75"/>
      <c r="N1085" s="75"/>
      <c r="O1085" s="75"/>
      <c r="P1085" s="75"/>
      <c r="Q1085" s="187"/>
      <c r="S1085" s="49" t="s">
        <v>232</v>
      </c>
    </row>
    <row r="1086" spans="1:19" ht="13.5" customHeight="1" thickBot="1" x14ac:dyDescent="0.2">
      <c r="A1086" s="50" t="s">
        <v>20</v>
      </c>
      <c r="B1086" s="50" t="s">
        <v>266</v>
      </c>
      <c r="C1086" s="50" t="s">
        <v>21</v>
      </c>
      <c r="D1086" s="51" t="s">
        <v>22</v>
      </c>
      <c r="E1086" s="52" t="s">
        <v>23</v>
      </c>
      <c r="F1086" s="52" t="s">
        <v>24</v>
      </c>
      <c r="G1086" s="52" t="s">
        <v>25</v>
      </c>
      <c r="H1086" s="52" t="s">
        <v>26</v>
      </c>
      <c r="I1086" s="52" t="s">
        <v>27</v>
      </c>
      <c r="J1086" s="52" t="s">
        <v>28</v>
      </c>
      <c r="K1086" s="73" t="s">
        <v>29</v>
      </c>
      <c r="L1086" s="73" t="s">
        <v>30</v>
      </c>
      <c r="M1086" s="73" t="s">
        <v>31</v>
      </c>
      <c r="N1086" s="73" t="s">
        <v>11</v>
      </c>
      <c r="O1086" s="73" t="s">
        <v>12</v>
      </c>
      <c r="P1086" s="73" t="s">
        <v>13</v>
      </c>
      <c r="Q1086" s="188" t="s">
        <v>267</v>
      </c>
      <c r="R1086" s="53" t="str">
        <f>$R$3</f>
        <v>28年度上期</v>
      </c>
      <c r="S1086" s="54" t="s">
        <v>32</v>
      </c>
    </row>
    <row r="1087" spans="1:19" x14ac:dyDescent="0.15">
      <c r="A1087" s="69"/>
      <c r="B1087" s="48"/>
      <c r="C1087" s="203" t="s">
        <v>172</v>
      </c>
      <c r="D1087" s="55" t="s">
        <v>33</v>
      </c>
      <c r="E1087" s="2">
        <v>0.2</v>
      </c>
      <c r="F1087" s="2">
        <v>4.2</v>
      </c>
      <c r="G1087" s="2">
        <v>7.2</v>
      </c>
      <c r="H1087" s="2">
        <v>12.9</v>
      </c>
      <c r="I1087" s="2">
        <v>8.1</v>
      </c>
      <c r="J1087" s="2">
        <v>5</v>
      </c>
      <c r="K1087" s="70"/>
      <c r="L1087" s="70"/>
      <c r="M1087" s="70"/>
      <c r="N1087" s="70"/>
      <c r="O1087" s="70"/>
      <c r="P1087" s="70"/>
      <c r="Q1087" s="2">
        <f t="shared" ref="Q1087:Q1140" si="392">SUM(E1087:P1087)</f>
        <v>37.6</v>
      </c>
      <c r="R1087" s="2">
        <v>47.199999999999996</v>
      </c>
      <c r="S1087" s="3">
        <f t="shared" ref="S1087:S1140" si="393">IF(Q1087=0,"－",Q1087/R1087*100)</f>
        <v>79.661016949152554</v>
      </c>
    </row>
    <row r="1088" spans="1:19" x14ac:dyDescent="0.15">
      <c r="A1088" s="69"/>
      <c r="B1088" s="74"/>
      <c r="C1088" s="204"/>
      <c r="D1088" s="60" t="s">
        <v>34</v>
      </c>
      <c r="E1088" s="4">
        <v>0.1</v>
      </c>
      <c r="F1088" s="4">
        <v>2.2999999999999998</v>
      </c>
      <c r="G1088" s="4">
        <v>5.8</v>
      </c>
      <c r="H1088" s="4">
        <v>9.9</v>
      </c>
      <c r="I1088" s="4">
        <v>5.7</v>
      </c>
      <c r="J1088" s="4">
        <v>3.6</v>
      </c>
      <c r="K1088" s="71"/>
      <c r="L1088" s="71"/>
      <c r="M1088" s="71"/>
      <c r="N1088" s="71"/>
      <c r="O1088" s="71"/>
      <c r="P1088" s="71"/>
      <c r="Q1088" s="4">
        <f t="shared" si="392"/>
        <v>27.400000000000002</v>
      </c>
      <c r="R1088" s="4">
        <v>31.5</v>
      </c>
      <c r="S1088" s="5">
        <f t="shared" si="393"/>
        <v>86.984126984126988</v>
      </c>
    </row>
    <row r="1089" spans="1:19" x14ac:dyDescent="0.15">
      <c r="A1089" s="69" t="s">
        <v>278</v>
      </c>
      <c r="B1089" s="74" t="s">
        <v>278</v>
      </c>
      <c r="C1089" s="204"/>
      <c r="D1089" s="60" t="s">
        <v>35</v>
      </c>
      <c r="E1089" s="4">
        <f t="shared" ref="E1089:Q1089" si="394">+E1087-E1088</f>
        <v>0.1</v>
      </c>
      <c r="F1089" s="4">
        <f t="shared" si="394"/>
        <v>1.9000000000000004</v>
      </c>
      <c r="G1089" s="4">
        <f t="shared" si="394"/>
        <v>1.4000000000000004</v>
      </c>
      <c r="H1089" s="4">
        <f t="shared" si="394"/>
        <v>3</v>
      </c>
      <c r="I1089" s="4">
        <f t="shared" si="394"/>
        <v>2.3999999999999995</v>
      </c>
      <c r="J1089" s="4">
        <f t="shared" si="394"/>
        <v>1.4</v>
      </c>
      <c r="K1089" s="71">
        <f t="shared" si="394"/>
        <v>0</v>
      </c>
      <c r="L1089" s="71">
        <f t="shared" si="394"/>
        <v>0</v>
      </c>
      <c r="M1089" s="71">
        <f t="shared" si="394"/>
        <v>0</v>
      </c>
      <c r="N1089" s="71">
        <f t="shared" si="394"/>
        <v>0</v>
      </c>
      <c r="O1089" s="71">
        <f t="shared" si="394"/>
        <v>0</v>
      </c>
      <c r="P1089" s="71">
        <f t="shared" si="394"/>
        <v>0</v>
      </c>
      <c r="Q1089" s="4">
        <f t="shared" si="394"/>
        <v>10.199999999999999</v>
      </c>
      <c r="R1089" s="4">
        <v>15.700000000000001</v>
      </c>
      <c r="S1089" s="5">
        <f t="shared" si="393"/>
        <v>64.968152866242022</v>
      </c>
    </row>
    <row r="1090" spans="1:19" x14ac:dyDescent="0.15">
      <c r="A1090" s="69"/>
      <c r="B1090" s="74"/>
      <c r="C1090" s="204"/>
      <c r="D1090" s="60" t="s">
        <v>36</v>
      </c>
      <c r="E1090" s="4">
        <f t="shared" ref="E1090:Q1090" si="395">+E1087-E1091</f>
        <v>0.2</v>
      </c>
      <c r="F1090" s="4">
        <f t="shared" si="395"/>
        <v>4.2</v>
      </c>
      <c r="G1090" s="4">
        <f t="shared" si="395"/>
        <v>7.2</v>
      </c>
      <c r="H1090" s="4">
        <f t="shared" si="395"/>
        <v>12.9</v>
      </c>
      <c r="I1090" s="4">
        <f t="shared" si="395"/>
        <v>8.1</v>
      </c>
      <c r="J1090" s="4">
        <f t="shared" si="395"/>
        <v>5</v>
      </c>
      <c r="K1090" s="71">
        <f t="shared" si="395"/>
        <v>0</v>
      </c>
      <c r="L1090" s="71">
        <f t="shared" si="395"/>
        <v>0</v>
      </c>
      <c r="M1090" s="71">
        <f t="shared" si="395"/>
        <v>0</v>
      </c>
      <c r="N1090" s="71">
        <f t="shared" si="395"/>
        <v>0</v>
      </c>
      <c r="O1090" s="71">
        <f t="shared" si="395"/>
        <v>0</v>
      </c>
      <c r="P1090" s="71">
        <f t="shared" si="395"/>
        <v>0</v>
      </c>
      <c r="Q1090" s="4">
        <f t="shared" si="395"/>
        <v>37.6</v>
      </c>
      <c r="R1090" s="4">
        <v>47.199999999999996</v>
      </c>
      <c r="S1090" s="5">
        <f t="shared" si="393"/>
        <v>79.661016949152554</v>
      </c>
    </row>
    <row r="1091" spans="1:19" x14ac:dyDescent="0.15">
      <c r="A1091" s="69"/>
      <c r="B1091" s="74"/>
      <c r="C1091" s="204"/>
      <c r="D1091" s="60" t="s">
        <v>37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71"/>
      <c r="L1091" s="71"/>
      <c r="M1091" s="71"/>
      <c r="N1091" s="71"/>
      <c r="O1091" s="71"/>
      <c r="P1091" s="71"/>
      <c r="Q1091" s="4">
        <f t="shared" si="392"/>
        <v>0</v>
      </c>
      <c r="R1091" s="4">
        <v>0</v>
      </c>
      <c r="S1091" s="5" t="str">
        <f t="shared" si="393"/>
        <v>－</v>
      </c>
    </row>
    <row r="1092" spans="1:19" ht="14.25" thickBot="1" x14ac:dyDescent="0.2">
      <c r="A1092" s="69"/>
      <c r="B1092" s="74"/>
      <c r="C1092" s="205"/>
      <c r="D1092" s="63" t="s">
        <v>38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2"/>
      <c r="L1092" s="72"/>
      <c r="M1092" s="72"/>
      <c r="N1092" s="72"/>
      <c r="O1092" s="72"/>
      <c r="P1092" s="72"/>
      <c r="Q1092" s="7">
        <f t="shared" si="392"/>
        <v>0</v>
      </c>
      <c r="R1092" s="7">
        <v>0</v>
      </c>
      <c r="S1092" s="8" t="str">
        <f t="shared" si="393"/>
        <v>－</v>
      </c>
    </row>
    <row r="1093" spans="1:19" ht="13.5" customHeight="1" x14ac:dyDescent="0.15">
      <c r="A1093" s="69"/>
      <c r="B1093" s="74"/>
      <c r="C1093" s="203" t="s">
        <v>173</v>
      </c>
      <c r="D1093" s="55" t="s">
        <v>33</v>
      </c>
      <c r="E1093" s="2">
        <v>1.3</v>
      </c>
      <c r="F1093" s="2">
        <v>20.7</v>
      </c>
      <c r="G1093" s="2">
        <v>16.399999999999999</v>
      </c>
      <c r="H1093" s="2">
        <v>20.9</v>
      </c>
      <c r="I1093" s="2">
        <v>26.5</v>
      </c>
      <c r="J1093" s="2">
        <v>19.899999999999999</v>
      </c>
      <c r="K1093" s="70"/>
      <c r="L1093" s="70"/>
      <c r="M1093" s="70"/>
      <c r="N1093" s="70"/>
      <c r="O1093" s="70"/>
      <c r="P1093" s="70"/>
      <c r="Q1093" s="2">
        <f t="shared" si="392"/>
        <v>105.69999999999999</v>
      </c>
      <c r="R1093" s="2">
        <v>106.4</v>
      </c>
      <c r="S1093" s="3">
        <f t="shared" si="393"/>
        <v>99.342105263157876</v>
      </c>
    </row>
    <row r="1094" spans="1:19" x14ac:dyDescent="0.15">
      <c r="A1094" s="69"/>
      <c r="B1094" s="74"/>
      <c r="C1094" s="204"/>
      <c r="D1094" s="60" t="s">
        <v>34</v>
      </c>
      <c r="E1094" s="4">
        <v>0</v>
      </c>
      <c r="F1094" s="4">
        <v>0.1</v>
      </c>
      <c r="G1094" s="4">
        <v>0.2</v>
      </c>
      <c r="H1094" s="4">
        <v>0.4</v>
      </c>
      <c r="I1094" s="4">
        <v>0.5</v>
      </c>
      <c r="J1094" s="4">
        <v>0.2</v>
      </c>
      <c r="K1094" s="71"/>
      <c r="L1094" s="71"/>
      <c r="M1094" s="71"/>
      <c r="N1094" s="71"/>
      <c r="O1094" s="71"/>
      <c r="P1094" s="71"/>
      <c r="Q1094" s="4">
        <f t="shared" si="392"/>
        <v>1.4000000000000001</v>
      </c>
      <c r="R1094" s="4">
        <v>2.2000000000000002</v>
      </c>
      <c r="S1094" s="5">
        <f t="shared" si="393"/>
        <v>63.636363636363633</v>
      </c>
    </row>
    <row r="1095" spans="1:19" x14ac:dyDescent="0.15">
      <c r="A1095" s="69"/>
      <c r="B1095" s="74"/>
      <c r="C1095" s="204"/>
      <c r="D1095" s="60" t="s">
        <v>35</v>
      </c>
      <c r="E1095" s="4">
        <f t="shared" ref="E1095:Q1095" si="396">+E1093-E1094</f>
        <v>1.3</v>
      </c>
      <c r="F1095" s="4">
        <f t="shared" si="396"/>
        <v>20.599999999999998</v>
      </c>
      <c r="G1095" s="4">
        <f t="shared" si="396"/>
        <v>16.2</v>
      </c>
      <c r="H1095" s="4">
        <f t="shared" si="396"/>
        <v>20.5</v>
      </c>
      <c r="I1095" s="4">
        <f t="shared" si="396"/>
        <v>26</v>
      </c>
      <c r="J1095" s="4">
        <f t="shared" si="396"/>
        <v>19.7</v>
      </c>
      <c r="K1095" s="71">
        <f t="shared" si="396"/>
        <v>0</v>
      </c>
      <c r="L1095" s="71">
        <f t="shared" si="396"/>
        <v>0</v>
      </c>
      <c r="M1095" s="71">
        <f t="shared" si="396"/>
        <v>0</v>
      </c>
      <c r="N1095" s="71">
        <f t="shared" si="396"/>
        <v>0</v>
      </c>
      <c r="O1095" s="71">
        <f t="shared" si="396"/>
        <v>0</v>
      </c>
      <c r="P1095" s="71">
        <f t="shared" si="396"/>
        <v>0</v>
      </c>
      <c r="Q1095" s="4">
        <f t="shared" si="396"/>
        <v>104.29999999999998</v>
      </c>
      <c r="R1095" s="4">
        <v>104.20000000000002</v>
      </c>
      <c r="S1095" s="5">
        <f t="shared" si="393"/>
        <v>100.09596928982722</v>
      </c>
    </row>
    <row r="1096" spans="1:19" x14ac:dyDescent="0.15">
      <c r="A1096" s="69"/>
      <c r="B1096" s="74"/>
      <c r="C1096" s="204"/>
      <c r="D1096" s="60" t="s">
        <v>36</v>
      </c>
      <c r="E1096" s="4">
        <f t="shared" ref="E1096:Q1096" si="397">+E1093-E1097</f>
        <v>1</v>
      </c>
      <c r="F1096" s="4">
        <f t="shared" si="397"/>
        <v>20.3</v>
      </c>
      <c r="G1096" s="4">
        <f t="shared" si="397"/>
        <v>15.999999999999998</v>
      </c>
      <c r="H1096" s="4">
        <f t="shared" si="397"/>
        <v>20.099999999999998</v>
      </c>
      <c r="I1096" s="4">
        <f t="shared" si="397"/>
        <v>25.5</v>
      </c>
      <c r="J1096" s="4">
        <f t="shared" si="397"/>
        <v>19.299999999999997</v>
      </c>
      <c r="K1096" s="71">
        <f t="shared" si="397"/>
        <v>0</v>
      </c>
      <c r="L1096" s="71">
        <f t="shared" si="397"/>
        <v>0</v>
      </c>
      <c r="M1096" s="71">
        <f t="shared" si="397"/>
        <v>0</v>
      </c>
      <c r="N1096" s="71">
        <f t="shared" si="397"/>
        <v>0</v>
      </c>
      <c r="O1096" s="71">
        <f t="shared" si="397"/>
        <v>0</v>
      </c>
      <c r="P1096" s="71">
        <f t="shared" si="397"/>
        <v>0</v>
      </c>
      <c r="Q1096" s="4">
        <f t="shared" si="397"/>
        <v>102.19999999999999</v>
      </c>
      <c r="R1096" s="4">
        <v>103.5</v>
      </c>
      <c r="S1096" s="5">
        <f t="shared" si="393"/>
        <v>98.743961352656996</v>
      </c>
    </row>
    <row r="1097" spans="1:19" x14ac:dyDescent="0.15">
      <c r="A1097" s="69"/>
      <c r="B1097" s="74"/>
      <c r="C1097" s="204"/>
      <c r="D1097" s="60" t="s">
        <v>37</v>
      </c>
      <c r="E1097" s="4">
        <v>0.3</v>
      </c>
      <c r="F1097" s="4">
        <v>0.4</v>
      </c>
      <c r="G1097" s="4">
        <v>0.4</v>
      </c>
      <c r="H1097" s="4">
        <v>0.8</v>
      </c>
      <c r="I1097" s="4">
        <v>1</v>
      </c>
      <c r="J1097" s="4">
        <v>0.6</v>
      </c>
      <c r="K1097" s="71"/>
      <c r="L1097" s="71"/>
      <c r="M1097" s="71"/>
      <c r="N1097" s="71"/>
      <c r="O1097" s="71"/>
      <c r="P1097" s="71"/>
      <c r="Q1097" s="4">
        <f t="shared" si="392"/>
        <v>3.5000000000000004</v>
      </c>
      <c r="R1097" s="4">
        <v>2.9</v>
      </c>
      <c r="S1097" s="5">
        <f t="shared" si="393"/>
        <v>120.68965517241381</v>
      </c>
    </row>
    <row r="1098" spans="1:19" ht="14.25" thickBot="1" x14ac:dyDescent="0.2">
      <c r="A1098" s="69"/>
      <c r="B1098" s="48"/>
      <c r="C1098" s="205"/>
      <c r="D1098" s="63" t="s">
        <v>38</v>
      </c>
      <c r="E1098" s="7">
        <v>0.3</v>
      </c>
      <c r="F1098" s="7">
        <v>0.5</v>
      </c>
      <c r="G1098" s="7">
        <v>0.4</v>
      </c>
      <c r="H1098" s="7">
        <v>1.1000000000000001</v>
      </c>
      <c r="I1098" s="7">
        <v>1.3</v>
      </c>
      <c r="J1098" s="7">
        <v>0.7</v>
      </c>
      <c r="K1098" s="72"/>
      <c r="L1098" s="72"/>
      <c r="M1098" s="72"/>
      <c r="N1098" s="72"/>
      <c r="O1098" s="72"/>
      <c r="P1098" s="72"/>
      <c r="Q1098" s="7">
        <f t="shared" si="392"/>
        <v>4.3000000000000007</v>
      </c>
      <c r="R1098" s="7">
        <v>3.6</v>
      </c>
      <c r="S1098" s="8">
        <f t="shared" si="393"/>
        <v>119.44444444444446</v>
      </c>
    </row>
    <row r="1099" spans="1:19" ht="13.5" customHeight="1" x14ac:dyDescent="0.15">
      <c r="A1099" s="69"/>
      <c r="B1099" s="48"/>
      <c r="C1099" s="203" t="s">
        <v>292</v>
      </c>
      <c r="D1099" s="55" t="s">
        <v>33</v>
      </c>
      <c r="E1099" s="2">
        <v>71</v>
      </c>
      <c r="F1099" s="2">
        <v>132</v>
      </c>
      <c r="G1099" s="2">
        <v>101</v>
      </c>
      <c r="H1099" s="2">
        <v>139</v>
      </c>
      <c r="I1099" s="2">
        <v>145</v>
      </c>
      <c r="J1099" s="2">
        <v>103</v>
      </c>
      <c r="K1099" s="70"/>
      <c r="L1099" s="70"/>
      <c r="M1099" s="70"/>
      <c r="N1099" s="70"/>
      <c r="O1099" s="70"/>
      <c r="P1099" s="70"/>
      <c r="Q1099" s="2">
        <f t="shared" si="392"/>
        <v>691</v>
      </c>
      <c r="R1099" s="2">
        <v>614.6</v>
      </c>
      <c r="S1099" s="3">
        <f t="shared" si="393"/>
        <v>112.43084933289944</v>
      </c>
    </row>
    <row r="1100" spans="1:19" x14ac:dyDescent="0.15">
      <c r="A1100" s="69"/>
      <c r="B1100" s="48"/>
      <c r="C1100" s="204"/>
      <c r="D1100" s="60" t="s">
        <v>34</v>
      </c>
      <c r="E1100" s="4">
        <v>14</v>
      </c>
      <c r="F1100" s="4">
        <v>26</v>
      </c>
      <c r="G1100" s="4">
        <v>20</v>
      </c>
      <c r="H1100" s="4">
        <v>28</v>
      </c>
      <c r="I1100" s="4">
        <v>29</v>
      </c>
      <c r="J1100" s="4">
        <v>21</v>
      </c>
      <c r="K1100" s="71"/>
      <c r="L1100" s="71"/>
      <c r="M1100" s="71"/>
      <c r="N1100" s="71"/>
      <c r="O1100" s="71"/>
      <c r="P1100" s="71"/>
      <c r="Q1100" s="4">
        <f t="shared" si="392"/>
        <v>138</v>
      </c>
      <c r="R1100" s="4">
        <v>122.79999999999998</v>
      </c>
      <c r="S1100" s="5">
        <f t="shared" si="393"/>
        <v>112.37785016286645</v>
      </c>
    </row>
    <row r="1101" spans="1:19" x14ac:dyDescent="0.15">
      <c r="A1101" s="69"/>
      <c r="B1101" s="48"/>
      <c r="C1101" s="204"/>
      <c r="D1101" s="60" t="s">
        <v>35</v>
      </c>
      <c r="E1101" s="4">
        <f t="shared" ref="E1101:Q1101" si="398">+E1099-E1100</f>
        <v>57</v>
      </c>
      <c r="F1101" s="4">
        <f t="shared" si="398"/>
        <v>106</v>
      </c>
      <c r="G1101" s="4">
        <f t="shared" si="398"/>
        <v>81</v>
      </c>
      <c r="H1101" s="4">
        <f t="shared" si="398"/>
        <v>111</v>
      </c>
      <c r="I1101" s="4">
        <f t="shared" si="398"/>
        <v>116</v>
      </c>
      <c r="J1101" s="4">
        <f t="shared" si="398"/>
        <v>82</v>
      </c>
      <c r="K1101" s="71">
        <f t="shared" si="398"/>
        <v>0</v>
      </c>
      <c r="L1101" s="71">
        <f t="shared" si="398"/>
        <v>0</v>
      </c>
      <c r="M1101" s="71">
        <f t="shared" si="398"/>
        <v>0</v>
      </c>
      <c r="N1101" s="71">
        <f t="shared" si="398"/>
        <v>0</v>
      </c>
      <c r="O1101" s="71">
        <f t="shared" si="398"/>
        <v>0</v>
      </c>
      <c r="P1101" s="71">
        <f t="shared" si="398"/>
        <v>0</v>
      </c>
      <c r="Q1101" s="4">
        <f t="shared" si="398"/>
        <v>553</v>
      </c>
      <c r="R1101" s="4">
        <v>491.79999999999995</v>
      </c>
      <c r="S1101" s="5">
        <f t="shared" si="393"/>
        <v>112.44408296055309</v>
      </c>
    </row>
    <row r="1102" spans="1:19" x14ac:dyDescent="0.15">
      <c r="A1102" s="69"/>
      <c r="B1102" s="48"/>
      <c r="C1102" s="204"/>
      <c r="D1102" s="60" t="s">
        <v>36</v>
      </c>
      <c r="E1102" s="4">
        <f t="shared" ref="E1102:Q1102" si="399">+E1099-E1103</f>
        <v>71</v>
      </c>
      <c r="F1102" s="4">
        <f t="shared" si="399"/>
        <v>132</v>
      </c>
      <c r="G1102" s="4">
        <f t="shared" si="399"/>
        <v>101</v>
      </c>
      <c r="H1102" s="4">
        <f t="shared" si="399"/>
        <v>139</v>
      </c>
      <c r="I1102" s="4">
        <f t="shared" si="399"/>
        <v>145</v>
      </c>
      <c r="J1102" s="4">
        <f t="shared" si="399"/>
        <v>103</v>
      </c>
      <c r="K1102" s="71">
        <f t="shared" si="399"/>
        <v>0</v>
      </c>
      <c r="L1102" s="71">
        <f t="shared" si="399"/>
        <v>0</v>
      </c>
      <c r="M1102" s="71">
        <f t="shared" si="399"/>
        <v>0</v>
      </c>
      <c r="N1102" s="71">
        <f t="shared" si="399"/>
        <v>0</v>
      </c>
      <c r="O1102" s="71">
        <f t="shared" si="399"/>
        <v>0</v>
      </c>
      <c r="P1102" s="71">
        <f t="shared" si="399"/>
        <v>0</v>
      </c>
      <c r="Q1102" s="4">
        <f t="shared" si="399"/>
        <v>691</v>
      </c>
      <c r="R1102" s="4">
        <v>614.6</v>
      </c>
      <c r="S1102" s="5">
        <f t="shared" si="393"/>
        <v>112.43084933289944</v>
      </c>
    </row>
    <row r="1103" spans="1:19" x14ac:dyDescent="0.15">
      <c r="A1103" s="69"/>
      <c r="B1103" s="48"/>
      <c r="C1103" s="204"/>
      <c r="D1103" s="60" t="s">
        <v>37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71"/>
      <c r="L1103" s="71"/>
      <c r="M1103" s="71"/>
      <c r="N1103" s="71"/>
      <c r="O1103" s="71"/>
      <c r="P1103" s="71"/>
      <c r="Q1103" s="4">
        <f t="shared" si="392"/>
        <v>0</v>
      </c>
      <c r="R1103" s="4">
        <v>0</v>
      </c>
      <c r="S1103" s="5" t="str">
        <f t="shared" si="393"/>
        <v>－</v>
      </c>
    </row>
    <row r="1104" spans="1:19" ht="14.25" thickBot="1" x14ac:dyDescent="0.2">
      <c r="A1104" s="69"/>
      <c r="B1104" s="48"/>
      <c r="C1104" s="205"/>
      <c r="D1104" s="63" t="s">
        <v>38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2"/>
      <c r="L1104" s="72"/>
      <c r="M1104" s="72"/>
      <c r="N1104" s="72"/>
      <c r="O1104" s="72"/>
      <c r="P1104" s="72"/>
      <c r="Q1104" s="7">
        <f t="shared" si="392"/>
        <v>0</v>
      </c>
      <c r="R1104" s="7">
        <v>0</v>
      </c>
      <c r="S1104" s="8" t="str">
        <f t="shared" si="393"/>
        <v>－</v>
      </c>
    </row>
    <row r="1105" spans="1:19" ht="13.5" customHeight="1" x14ac:dyDescent="0.15">
      <c r="A1105" s="69"/>
      <c r="B1105" s="48"/>
      <c r="C1105" s="203" t="s">
        <v>174</v>
      </c>
      <c r="D1105" s="55" t="s">
        <v>33</v>
      </c>
      <c r="E1105" s="2">
        <v>0.8</v>
      </c>
      <c r="F1105" s="2">
        <v>7</v>
      </c>
      <c r="G1105" s="2">
        <v>4.9000000000000004</v>
      </c>
      <c r="H1105" s="2">
        <v>10.3</v>
      </c>
      <c r="I1105" s="2">
        <v>10.6</v>
      </c>
      <c r="J1105" s="2">
        <v>6.1</v>
      </c>
      <c r="K1105" s="70"/>
      <c r="L1105" s="70"/>
      <c r="M1105" s="70"/>
      <c r="N1105" s="70"/>
      <c r="O1105" s="70"/>
      <c r="P1105" s="70"/>
      <c r="Q1105" s="2">
        <f t="shared" si="392"/>
        <v>39.700000000000003</v>
      </c>
      <c r="R1105" s="2">
        <v>35.800000000000004</v>
      </c>
      <c r="S1105" s="3">
        <f t="shared" si="393"/>
        <v>110.89385474860333</v>
      </c>
    </row>
    <row r="1106" spans="1:19" x14ac:dyDescent="0.15">
      <c r="A1106" s="69"/>
      <c r="B1106" s="48"/>
      <c r="C1106" s="204"/>
      <c r="D1106" s="60" t="s">
        <v>34</v>
      </c>
      <c r="E1106" s="4">
        <v>0</v>
      </c>
      <c r="F1106" s="4">
        <v>0.1</v>
      </c>
      <c r="G1106" s="4">
        <v>0</v>
      </c>
      <c r="H1106" s="4">
        <v>0.4</v>
      </c>
      <c r="I1106" s="4">
        <v>0.3</v>
      </c>
      <c r="J1106" s="4">
        <v>0.1</v>
      </c>
      <c r="K1106" s="71"/>
      <c r="L1106" s="71"/>
      <c r="M1106" s="71"/>
      <c r="N1106" s="71"/>
      <c r="O1106" s="71"/>
      <c r="P1106" s="71"/>
      <c r="Q1106" s="4">
        <f t="shared" si="392"/>
        <v>0.9</v>
      </c>
      <c r="R1106" s="4">
        <v>0.79999999999999993</v>
      </c>
      <c r="S1106" s="5">
        <f t="shared" si="393"/>
        <v>112.50000000000003</v>
      </c>
    </row>
    <row r="1107" spans="1:19" x14ac:dyDescent="0.15">
      <c r="A1107" s="69"/>
      <c r="B1107" s="48"/>
      <c r="C1107" s="204"/>
      <c r="D1107" s="60" t="s">
        <v>35</v>
      </c>
      <c r="E1107" s="4">
        <f t="shared" ref="E1107:P1107" si="400">+E1105-E1106</f>
        <v>0.8</v>
      </c>
      <c r="F1107" s="4">
        <f t="shared" si="400"/>
        <v>6.9</v>
      </c>
      <c r="G1107" s="4">
        <f t="shared" si="400"/>
        <v>4.9000000000000004</v>
      </c>
      <c r="H1107" s="4">
        <f t="shared" si="400"/>
        <v>9.9</v>
      </c>
      <c r="I1107" s="4">
        <f t="shared" si="400"/>
        <v>10.299999999999999</v>
      </c>
      <c r="J1107" s="4">
        <f t="shared" si="400"/>
        <v>6</v>
      </c>
      <c r="K1107" s="71">
        <f t="shared" si="400"/>
        <v>0</v>
      </c>
      <c r="L1107" s="71">
        <f t="shared" si="400"/>
        <v>0</v>
      </c>
      <c r="M1107" s="71">
        <f t="shared" si="400"/>
        <v>0</v>
      </c>
      <c r="N1107" s="71">
        <f t="shared" si="400"/>
        <v>0</v>
      </c>
      <c r="O1107" s="71">
        <f t="shared" si="400"/>
        <v>0</v>
      </c>
      <c r="P1107" s="71">
        <f t="shared" si="400"/>
        <v>0</v>
      </c>
      <c r="Q1107" s="4">
        <f>+Q1105-Q1106</f>
        <v>38.800000000000004</v>
      </c>
      <c r="R1107" s="4">
        <v>35</v>
      </c>
      <c r="S1107" s="5">
        <f t="shared" si="393"/>
        <v>110.85714285714288</v>
      </c>
    </row>
    <row r="1108" spans="1:19" x14ac:dyDescent="0.15">
      <c r="A1108" s="69"/>
      <c r="B1108" s="48"/>
      <c r="C1108" s="204"/>
      <c r="D1108" s="60" t="s">
        <v>36</v>
      </c>
      <c r="E1108" s="4">
        <f t="shared" ref="E1108:P1108" si="401">+E1105-E1109</f>
        <v>0.70000000000000007</v>
      </c>
      <c r="F1108" s="4">
        <f t="shared" si="401"/>
        <v>6.3</v>
      </c>
      <c r="G1108" s="4">
        <f t="shared" si="401"/>
        <v>4.6000000000000005</v>
      </c>
      <c r="H1108" s="4">
        <f t="shared" si="401"/>
        <v>8.8000000000000007</v>
      </c>
      <c r="I1108" s="4">
        <f t="shared" si="401"/>
        <v>7.5</v>
      </c>
      <c r="J1108" s="4">
        <f t="shared" si="401"/>
        <v>5.3999999999999995</v>
      </c>
      <c r="K1108" s="71">
        <f t="shared" si="401"/>
        <v>0</v>
      </c>
      <c r="L1108" s="71">
        <f t="shared" si="401"/>
        <v>0</v>
      </c>
      <c r="M1108" s="71">
        <f t="shared" si="401"/>
        <v>0</v>
      </c>
      <c r="N1108" s="71">
        <f t="shared" si="401"/>
        <v>0</v>
      </c>
      <c r="O1108" s="71">
        <f t="shared" si="401"/>
        <v>0</v>
      </c>
      <c r="P1108" s="71">
        <f t="shared" si="401"/>
        <v>0</v>
      </c>
      <c r="Q1108" s="4">
        <f>+Q1105-Q1109</f>
        <v>33.300000000000004</v>
      </c>
      <c r="R1108" s="4">
        <v>29.9</v>
      </c>
      <c r="S1108" s="5">
        <f t="shared" si="393"/>
        <v>111.37123745819399</v>
      </c>
    </row>
    <row r="1109" spans="1:19" x14ac:dyDescent="0.15">
      <c r="A1109" s="69"/>
      <c r="B1109" s="48"/>
      <c r="C1109" s="204"/>
      <c r="D1109" s="60" t="s">
        <v>37</v>
      </c>
      <c r="E1109" s="4">
        <v>0.1</v>
      </c>
      <c r="F1109" s="4">
        <v>0.7</v>
      </c>
      <c r="G1109" s="4">
        <v>0.3</v>
      </c>
      <c r="H1109" s="4">
        <v>1.5</v>
      </c>
      <c r="I1109" s="4">
        <v>3.1</v>
      </c>
      <c r="J1109" s="4">
        <v>0.7</v>
      </c>
      <c r="K1109" s="71"/>
      <c r="L1109" s="71"/>
      <c r="M1109" s="71"/>
      <c r="N1109" s="71"/>
      <c r="O1109" s="71"/>
      <c r="P1109" s="71"/>
      <c r="Q1109" s="4">
        <f t="shared" si="392"/>
        <v>6.3999999999999995</v>
      </c>
      <c r="R1109" s="4">
        <v>5.8999999999999995</v>
      </c>
      <c r="S1109" s="5">
        <f t="shared" si="393"/>
        <v>108.47457627118644</v>
      </c>
    </row>
    <row r="1110" spans="1:19" ht="14.25" thickBot="1" x14ac:dyDescent="0.2">
      <c r="A1110" s="69"/>
      <c r="B1110" s="48"/>
      <c r="C1110" s="205"/>
      <c r="D1110" s="63" t="s">
        <v>38</v>
      </c>
      <c r="E1110" s="7">
        <v>0.1</v>
      </c>
      <c r="F1110" s="7">
        <v>0.7</v>
      </c>
      <c r="G1110" s="7">
        <v>0.3</v>
      </c>
      <c r="H1110" s="7">
        <v>1.5</v>
      </c>
      <c r="I1110" s="7">
        <v>3.1</v>
      </c>
      <c r="J1110" s="7">
        <v>0.7</v>
      </c>
      <c r="K1110" s="72"/>
      <c r="L1110" s="72"/>
      <c r="M1110" s="72"/>
      <c r="N1110" s="72"/>
      <c r="O1110" s="72"/>
      <c r="P1110" s="72"/>
      <c r="Q1110" s="7">
        <f t="shared" si="392"/>
        <v>6.3999999999999995</v>
      </c>
      <c r="R1110" s="7">
        <v>5.8999999999999995</v>
      </c>
      <c r="S1110" s="8">
        <f t="shared" si="393"/>
        <v>108.47457627118644</v>
      </c>
    </row>
    <row r="1111" spans="1:19" ht="13.5" customHeight="1" x14ac:dyDescent="0.15">
      <c r="A1111" s="69"/>
      <c r="B1111" s="48"/>
      <c r="C1111" s="203" t="s">
        <v>175</v>
      </c>
      <c r="D1111" s="55" t="s">
        <v>33</v>
      </c>
      <c r="E1111" s="2">
        <v>2.7</v>
      </c>
      <c r="F1111" s="2">
        <v>4.5999999999999996</v>
      </c>
      <c r="G1111" s="2">
        <v>3.1</v>
      </c>
      <c r="H1111" s="2">
        <v>4.9000000000000004</v>
      </c>
      <c r="I1111" s="2">
        <v>9</v>
      </c>
      <c r="J1111" s="2">
        <v>8.9</v>
      </c>
      <c r="K1111" s="70"/>
      <c r="L1111" s="70"/>
      <c r="M1111" s="70"/>
      <c r="N1111" s="70"/>
      <c r="O1111" s="70"/>
      <c r="P1111" s="70"/>
      <c r="Q1111" s="2">
        <f t="shared" si="392"/>
        <v>33.200000000000003</v>
      </c>
      <c r="R1111" s="2">
        <v>34.699999999999996</v>
      </c>
      <c r="S1111" s="3">
        <f t="shared" si="393"/>
        <v>95.677233429394832</v>
      </c>
    </row>
    <row r="1112" spans="1:19" x14ac:dyDescent="0.15">
      <c r="A1112" s="69"/>
      <c r="B1112" s="48"/>
      <c r="C1112" s="204"/>
      <c r="D1112" s="60" t="s">
        <v>34</v>
      </c>
      <c r="E1112" s="4">
        <v>0.3</v>
      </c>
      <c r="F1112" s="4">
        <v>0.5</v>
      </c>
      <c r="G1112" s="4">
        <v>0.4</v>
      </c>
      <c r="H1112" s="4">
        <v>0.8</v>
      </c>
      <c r="I1112" s="4">
        <v>1</v>
      </c>
      <c r="J1112" s="4">
        <v>1.1000000000000001</v>
      </c>
      <c r="K1112" s="71"/>
      <c r="L1112" s="71"/>
      <c r="M1112" s="71"/>
      <c r="N1112" s="71"/>
      <c r="O1112" s="71"/>
      <c r="P1112" s="71"/>
      <c r="Q1112" s="4">
        <f t="shared" si="392"/>
        <v>4.0999999999999996</v>
      </c>
      <c r="R1112" s="4">
        <v>4</v>
      </c>
      <c r="S1112" s="5">
        <f t="shared" si="393"/>
        <v>102.49999999999999</v>
      </c>
    </row>
    <row r="1113" spans="1:19" x14ac:dyDescent="0.15">
      <c r="A1113" s="69"/>
      <c r="B1113" s="48"/>
      <c r="C1113" s="204"/>
      <c r="D1113" s="60" t="s">
        <v>35</v>
      </c>
      <c r="E1113" s="4">
        <f t="shared" ref="E1113:Q1113" si="402">+E1111-E1112</f>
        <v>2.4000000000000004</v>
      </c>
      <c r="F1113" s="4">
        <f t="shared" si="402"/>
        <v>4.0999999999999996</v>
      </c>
      <c r="G1113" s="4">
        <f t="shared" si="402"/>
        <v>2.7</v>
      </c>
      <c r="H1113" s="4">
        <f t="shared" si="402"/>
        <v>4.1000000000000005</v>
      </c>
      <c r="I1113" s="4">
        <f t="shared" si="402"/>
        <v>8</v>
      </c>
      <c r="J1113" s="4">
        <f t="shared" si="402"/>
        <v>7.8000000000000007</v>
      </c>
      <c r="K1113" s="71">
        <f t="shared" si="402"/>
        <v>0</v>
      </c>
      <c r="L1113" s="71">
        <f t="shared" si="402"/>
        <v>0</v>
      </c>
      <c r="M1113" s="71">
        <f t="shared" si="402"/>
        <v>0</v>
      </c>
      <c r="N1113" s="71">
        <f t="shared" si="402"/>
        <v>0</v>
      </c>
      <c r="O1113" s="71">
        <f t="shared" si="402"/>
        <v>0</v>
      </c>
      <c r="P1113" s="71">
        <f t="shared" si="402"/>
        <v>0</v>
      </c>
      <c r="Q1113" s="4">
        <f t="shared" si="402"/>
        <v>29.1</v>
      </c>
      <c r="R1113" s="4">
        <v>30.7</v>
      </c>
      <c r="S1113" s="5">
        <f t="shared" si="393"/>
        <v>94.788273615635191</v>
      </c>
    </row>
    <row r="1114" spans="1:19" x14ac:dyDescent="0.15">
      <c r="A1114" s="69"/>
      <c r="B1114" s="48"/>
      <c r="C1114" s="204"/>
      <c r="D1114" s="60" t="s">
        <v>36</v>
      </c>
      <c r="E1114" s="4">
        <f t="shared" ref="E1114:Q1114" si="403">+E1111-E1115</f>
        <v>2.2000000000000002</v>
      </c>
      <c r="F1114" s="4">
        <f t="shared" si="403"/>
        <v>3.8</v>
      </c>
      <c r="G1114" s="4">
        <f t="shared" si="403"/>
        <v>1.9000000000000001</v>
      </c>
      <c r="H1114" s="4">
        <f t="shared" si="403"/>
        <v>3.4000000000000004</v>
      </c>
      <c r="I1114" s="4">
        <f t="shared" si="403"/>
        <v>7.5</v>
      </c>
      <c r="J1114" s="4">
        <f t="shared" si="403"/>
        <v>7.5</v>
      </c>
      <c r="K1114" s="71">
        <f t="shared" si="403"/>
        <v>0</v>
      </c>
      <c r="L1114" s="71">
        <f t="shared" si="403"/>
        <v>0</v>
      </c>
      <c r="M1114" s="71">
        <f t="shared" si="403"/>
        <v>0</v>
      </c>
      <c r="N1114" s="71">
        <f t="shared" si="403"/>
        <v>0</v>
      </c>
      <c r="O1114" s="71">
        <f t="shared" si="403"/>
        <v>0</v>
      </c>
      <c r="P1114" s="71">
        <f t="shared" si="403"/>
        <v>0</v>
      </c>
      <c r="Q1114" s="4">
        <f t="shared" si="403"/>
        <v>26.300000000000004</v>
      </c>
      <c r="R1114" s="4">
        <v>29.200000000000003</v>
      </c>
      <c r="S1114" s="5">
        <f t="shared" si="393"/>
        <v>90.06849315068493</v>
      </c>
    </row>
    <row r="1115" spans="1:19" x14ac:dyDescent="0.15">
      <c r="A1115" s="69"/>
      <c r="B1115" s="48"/>
      <c r="C1115" s="204"/>
      <c r="D1115" s="60" t="s">
        <v>37</v>
      </c>
      <c r="E1115" s="4">
        <v>0.5</v>
      </c>
      <c r="F1115" s="4">
        <v>0.8</v>
      </c>
      <c r="G1115" s="4">
        <v>1.2</v>
      </c>
      <c r="H1115" s="4">
        <v>1.5</v>
      </c>
      <c r="I1115" s="4">
        <v>1.5</v>
      </c>
      <c r="J1115" s="4">
        <v>1.4</v>
      </c>
      <c r="K1115" s="71"/>
      <c r="L1115" s="71"/>
      <c r="M1115" s="71"/>
      <c r="N1115" s="71"/>
      <c r="O1115" s="71"/>
      <c r="P1115" s="71"/>
      <c r="Q1115" s="4">
        <f t="shared" si="392"/>
        <v>6.9</v>
      </c>
      <c r="R1115" s="4">
        <v>5.5</v>
      </c>
      <c r="S1115" s="5">
        <f t="shared" si="393"/>
        <v>125.45454545454547</v>
      </c>
    </row>
    <row r="1116" spans="1:19" ht="14.25" thickBot="1" x14ac:dyDescent="0.2">
      <c r="A1116" s="69"/>
      <c r="B1116" s="48"/>
      <c r="C1116" s="205"/>
      <c r="D1116" s="63" t="s">
        <v>38</v>
      </c>
      <c r="E1116" s="7">
        <v>0.5</v>
      </c>
      <c r="F1116" s="7">
        <v>0.9</v>
      </c>
      <c r="G1116" s="7">
        <v>1.3</v>
      </c>
      <c r="H1116" s="7">
        <v>1.6</v>
      </c>
      <c r="I1116" s="7">
        <v>1.7</v>
      </c>
      <c r="J1116" s="7">
        <v>1.5</v>
      </c>
      <c r="K1116" s="72"/>
      <c r="L1116" s="72"/>
      <c r="M1116" s="72"/>
      <c r="N1116" s="72"/>
      <c r="O1116" s="72"/>
      <c r="P1116" s="72"/>
      <c r="Q1116" s="7">
        <f t="shared" si="392"/>
        <v>7.5000000000000009</v>
      </c>
      <c r="R1116" s="7">
        <v>6.1</v>
      </c>
      <c r="S1116" s="8">
        <f t="shared" si="393"/>
        <v>122.95081967213117</v>
      </c>
    </row>
    <row r="1117" spans="1:19" ht="13.5" customHeight="1" x14ac:dyDescent="0.15">
      <c r="A1117" s="69"/>
      <c r="B1117" s="48"/>
      <c r="C1117" s="203" t="s">
        <v>176</v>
      </c>
      <c r="D1117" s="55" t="s">
        <v>33</v>
      </c>
      <c r="E1117" s="2">
        <v>3.5</v>
      </c>
      <c r="F1117" s="2">
        <v>4.2</v>
      </c>
      <c r="G1117" s="2">
        <v>4.3</v>
      </c>
      <c r="H1117" s="2">
        <v>18.100000000000001</v>
      </c>
      <c r="I1117" s="2">
        <v>21.5</v>
      </c>
      <c r="J1117" s="2">
        <v>11.5</v>
      </c>
      <c r="K1117" s="70"/>
      <c r="L1117" s="70"/>
      <c r="M1117" s="70"/>
      <c r="N1117" s="70"/>
      <c r="O1117" s="70"/>
      <c r="P1117" s="70"/>
      <c r="Q1117" s="2">
        <f t="shared" si="392"/>
        <v>63.1</v>
      </c>
      <c r="R1117" s="2">
        <v>53.6</v>
      </c>
      <c r="S1117" s="3">
        <f t="shared" si="393"/>
        <v>117.72388059701493</v>
      </c>
    </row>
    <row r="1118" spans="1:19" x14ac:dyDescent="0.15">
      <c r="A1118" s="69"/>
      <c r="B1118" s="48"/>
      <c r="C1118" s="204"/>
      <c r="D1118" s="60" t="s">
        <v>34</v>
      </c>
      <c r="E1118" s="4">
        <v>0.2</v>
      </c>
      <c r="F1118" s="4">
        <v>0.2</v>
      </c>
      <c r="G1118" s="4">
        <v>0.3</v>
      </c>
      <c r="H1118" s="4">
        <v>0.4</v>
      </c>
      <c r="I1118" s="4">
        <v>1</v>
      </c>
      <c r="J1118" s="4">
        <v>0.5</v>
      </c>
      <c r="K1118" s="71"/>
      <c r="L1118" s="71"/>
      <c r="M1118" s="71"/>
      <c r="N1118" s="71"/>
      <c r="O1118" s="71"/>
      <c r="P1118" s="71"/>
      <c r="Q1118" s="4">
        <f t="shared" si="392"/>
        <v>2.6</v>
      </c>
      <c r="R1118" s="4">
        <v>2.2999999999999998</v>
      </c>
      <c r="S1118" s="5">
        <f t="shared" si="393"/>
        <v>113.04347826086958</v>
      </c>
    </row>
    <row r="1119" spans="1:19" x14ac:dyDescent="0.15">
      <c r="A1119" s="69"/>
      <c r="B1119" s="48"/>
      <c r="C1119" s="204"/>
      <c r="D1119" s="60" t="s">
        <v>35</v>
      </c>
      <c r="E1119" s="4">
        <f t="shared" ref="E1119:Q1119" si="404">+E1117-E1118</f>
        <v>3.3</v>
      </c>
      <c r="F1119" s="4">
        <f t="shared" si="404"/>
        <v>4</v>
      </c>
      <c r="G1119" s="4">
        <f>+G1117-G1118</f>
        <v>4</v>
      </c>
      <c r="H1119" s="4">
        <f t="shared" si="404"/>
        <v>17.700000000000003</v>
      </c>
      <c r="I1119" s="4">
        <f t="shared" si="404"/>
        <v>20.5</v>
      </c>
      <c r="J1119" s="4">
        <f t="shared" si="404"/>
        <v>11</v>
      </c>
      <c r="K1119" s="71">
        <f t="shared" si="404"/>
        <v>0</v>
      </c>
      <c r="L1119" s="71">
        <f t="shared" si="404"/>
        <v>0</v>
      </c>
      <c r="M1119" s="71">
        <f t="shared" si="404"/>
        <v>0</v>
      </c>
      <c r="N1119" s="71">
        <f t="shared" si="404"/>
        <v>0</v>
      </c>
      <c r="O1119" s="71">
        <f t="shared" si="404"/>
        <v>0</v>
      </c>
      <c r="P1119" s="71">
        <f t="shared" si="404"/>
        <v>0</v>
      </c>
      <c r="Q1119" s="4">
        <f t="shared" si="404"/>
        <v>60.5</v>
      </c>
      <c r="R1119" s="4">
        <v>51.300000000000004</v>
      </c>
      <c r="S1119" s="5">
        <f t="shared" si="393"/>
        <v>117.93372319688109</v>
      </c>
    </row>
    <row r="1120" spans="1:19" x14ac:dyDescent="0.15">
      <c r="A1120" s="69"/>
      <c r="B1120" s="48"/>
      <c r="C1120" s="204"/>
      <c r="D1120" s="60" t="s">
        <v>36</v>
      </c>
      <c r="E1120" s="4">
        <f t="shared" ref="E1120:Q1120" si="405">+E1117-E1121</f>
        <v>3</v>
      </c>
      <c r="F1120" s="4">
        <f t="shared" si="405"/>
        <v>3.7</v>
      </c>
      <c r="G1120" s="4">
        <f t="shared" si="405"/>
        <v>3.8</v>
      </c>
      <c r="H1120" s="4">
        <f t="shared" si="405"/>
        <v>17.100000000000001</v>
      </c>
      <c r="I1120" s="4">
        <f t="shared" si="405"/>
        <v>11.5</v>
      </c>
      <c r="J1120" s="4">
        <f t="shared" si="405"/>
        <v>10.5</v>
      </c>
      <c r="K1120" s="71">
        <f t="shared" si="405"/>
        <v>0</v>
      </c>
      <c r="L1120" s="71">
        <f t="shared" si="405"/>
        <v>0</v>
      </c>
      <c r="M1120" s="71">
        <f t="shared" si="405"/>
        <v>0</v>
      </c>
      <c r="N1120" s="71">
        <f t="shared" si="405"/>
        <v>0</v>
      </c>
      <c r="O1120" s="71">
        <f t="shared" si="405"/>
        <v>0</v>
      </c>
      <c r="P1120" s="71">
        <f t="shared" si="405"/>
        <v>0</v>
      </c>
      <c r="Q1120" s="4">
        <f t="shared" si="405"/>
        <v>49.6</v>
      </c>
      <c r="R1120" s="4">
        <v>33.299999999999997</v>
      </c>
      <c r="S1120" s="5">
        <f t="shared" si="393"/>
        <v>148.94894894894895</v>
      </c>
    </row>
    <row r="1121" spans="1:19" x14ac:dyDescent="0.15">
      <c r="A1121" s="69"/>
      <c r="B1121" s="48"/>
      <c r="C1121" s="204"/>
      <c r="D1121" s="60" t="s">
        <v>37</v>
      </c>
      <c r="E1121" s="4">
        <v>0.5</v>
      </c>
      <c r="F1121" s="4">
        <v>0.5</v>
      </c>
      <c r="G1121" s="4">
        <v>0.5</v>
      </c>
      <c r="H1121" s="4">
        <v>1</v>
      </c>
      <c r="I1121" s="4">
        <v>10</v>
      </c>
      <c r="J1121" s="4">
        <v>1</v>
      </c>
      <c r="K1121" s="71"/>
      <c r="L1121" s="71"/>
      <c r="M1121" s="71"/>
      <c r="N1121" s="71"/>
      <c r="O1121" s="71"/>
      <c r="P1121" s="71"/>
      <c r="Q1121" s="4">
        <f t="shared" si="392"/>
        <v>13.5</v>
      </c>
      <c r="R1121" s="4">
        <v>20.3</v>
      </c>
      <c r="S1121" s="5">
        <f t="shared" si="393"/>
        <v>66.502463054187189</v>
      </c>
    </row>
    <row r="1122" spans="1:19" ht="14.25" thickBot="1" x14ac:dyDescent="0.2">
      <c r="A1122" s="69"/>
      <c r="B1122" s="48"/>
      <c r="C1122" s="205"/>
      <c r="D1122" s="63" t="s">
        <v>38</v>
      </c>
      <c r="E1122" s="7">
        <v>1</v>
      </c>
      <c r="F1122" s="7">
        <v>1</v>
      </c>
      <c r="G1122" s="7">
        <v>1</v>
      </c>
      <c r="H1122" s="7">
        <v>2</v>
      </c>
      <c r="I1122" s="7">
        <v>15</v>
      </c>
      <c r="J1122" s="7">
        <v>2</v>
      </c>
      <c r="K1122" s="72"/>
      <c r="L1122" s="72"/>
      <c r="M1122" s="72"/>
      <c r="N1122" s="72"/>
      <c r="O1122" s="72"/>
      <c r="P1122" s="72"/>
      <c r="Q1122" s="7">
        <f t="shared" si="392"/>
        <v>22</v>
      </c>
      <c r="R1122" s="7">
        <v>22.700000000000003</v>
      </c>
      <c r="S1122" s="8">
        <f t="shared" si="393"/>
        <v>96.916299559471355</v>
      </c>
    </row>
    <row r="1123" spans="1:19" ht="13.5" customHeight="1" x14ac:dyDescent="0.15">
      <c r="A1123" s="69"/>
      <c r="B1123" s="48"/>
      <c r="C1123" s="203" t="s">
        <v>221</v>
      </c>
      <c r="D1123" s="55" t="s">
        <v>33</v>
      </c>
      <c r="E1123" s="2">
        <v>30.9</v>
      </c>
      <c r="F1123" s="2">
        <v>74</v>
      </c>
      <c r="G1123" s="2">
        <v>75.3</v>
      </c>
      <c r="H1123" s="2">
        <v>87.6</v>
      </c>
      <c r="I1123" s="2">
        <v>84.3</v>
      </c>
      <c r="J1123" s="2">
        <v>80.8</v>
      </c>
      <c r="K1123" s="70"/>
      <c r="L1123" s="70"/>
      <c r="M1123" s="70"/>
      <c r="N1123" s="70"/>
      <c r="O1123" s="70"/>
      <c r="P1123" s="70"/>
      <c r="Q1123" s="2">
        <f t="shared" si="392"/>
        <v>432.9</v>
      </c>
      <c r="R1123" s="2">
        <v>452.1</v>
      </c>
      <c r="S1123" s="3">
        <f t="shared" si="393"/>
        <v>95.753151957531514</v>
      </c>
    </row>
    <row r="1124" spans="1:19" x14ac:dyDescent="0.15">
      <c r="A1124" s="69"/>
      <c r="B1124" s="48"/>
      <c r="C1124" s="204"/>
      <c r="D1124" s="60" t="s">
        <v>34</v>
      </c>
      <c r="E1124" s="4">
        <v>2.2000000000000002</v>
      </c>
      <c r="F1124" s="4">
        <v>4.9000000000000004</v>
      </c>
      <c r="G1124" s="4">
        <v>6.8</v>
      </c>
      <c r="H1124" s="4">
        <v>11.2</v>
      </c>
      <c r="I1124" s="4">
        <v>9.5</v>
      </c>
      <c r="J1124" s="4">
        <v>6.7</v>
      </c>
      <c r="K1124" s="71"/>
      <c r="L1124" s="71"/>
      <c r="M1124" s="71"/>
      <c r="N1124" s="71"/>
      <c r="O1124" s="71"/>
      <c r="P1124" s="71"/>
      <c r="Q1124" s="4">
        <f t="shared" si="392"/>
        <v>41.300000000000004</v>
      </c>
      <c r="R1124" s="4">
        <v>56.6</v>
      </c>
      <c r="S1124" s="5">
        <f t="shared" si="393"/>
        <v>72.968197879858664</v>
      </c>
    </row>
    <row r="1125" spans="1:19" x14ac:dyDescent="0.15">
      <c r="A1125" s="69"/>
      <c r="B1125" s="48"/>
      <c r="C1125" s="204"/>
      <c r="D1125" s="60" t="s">
        <v>35</v>
      </c>
      <c r="E1125" s="4">
        <f t="shared" ref="E1125:J1125" si="406">+E1123-E1124</f>
        <v>28.7</v>
      </c>
      <c r="F1125" s="4">
        <f t="shared" si="406"/>
        <v>69.099999999999994</v>
      </c>
      <c r="G1125" s="4">
        <f t="shared" si="406"/>
        <v>68.5</v>
      </c>
      <c r="H1125" s="4">
        <f t="shared" si="406"/>
        <v>76.399999999999991</v>
      </c>
      <c r="I1125" s="4">
        <f t="shared" si="406"/>
        <v>74.8</v>
      </c>
      <c r="J1125" s="4">
        <f t="shared" si="406"/>
        <v>74.099999999999994</v>
      </c>
      <c r="K1125" s="71">
        <f t="shared" ref="K1125:Q1125" si="407">+K1123-K1124</f>
        <v>0</v>
      </c>
      <c r="L1125" s="71">
        <f t="shared" si="407"/>
        <v>0</v>
      </c>
      <c r="M1125" s="71">
        <f t="shared" si="407"/>
        <v>0</v>
      </c>
      <c r="N1125" s="71">
        <f t="shared" si="407"/>
        <v>0</v>
      </c>
      <c r="O1125" s="71">
        <f t="shared" si="407"/>
        <v>0</v>
      </c>
      <c r="P1125" s="71">
        <f t="shared" si="407"/>
        <v>0</v>
      </c>
      <c r="Q1125" s="4">
        <f t="shared" si="407"/>
        <v>391.59999999999997</v>
      </c>
      <c r="R1125" s="4">
        <v>395.5</v>
      </c>
      <c r="S1125" s="5">
        <f t="shared" si="393"/>
        <v>99.013906447534765</v>
      </c>
    </row>
    <row r="1126" spans="1:19" x14ac:dyDescent="0.15">
      <c r="A1126" s="69"/>
      <c r="B1126" s="48"/>
      <c r="C1126" s="204"/>
      <c r="D1126" s="60" t="s">
        <v>36</v>
      </c>
      <c r="E1126" s="4">
        <f t="shared" ref="E1126:J1126" si="408">+E1123-E1127</f>
        <v>26.7</v>
      </c>
      <c r="F1126" s="4">
        <f t="shared" si="408"/>
        <v>66.599999999999994</v>
      </c>
      <c r="G1126" s="4">
        <f t="shared" si="408"/>
        <v>68.599999999999994</v>
      </c>
      <c r="H1126" s="4">
        <f t="shared" si="408"/>
        <v>77.8</v>
      </c>
      <c r="I1126" s="4">
        <f t="shared" si="408"/>
        <v>73.8</v>
      </c>
      <c r="J1126" s="4">
        <f t="shared" si="408"/>
        <v>71.2</v>
      </c>
      <c r="K1126" s="71">
        <f t="shared" ref="K1126:Q1126" si="409">+K1123-K1127</f>
        <v>0</v>
      </c>
      <c r="L1126" s="71">
        <f t="shared" si="409"/>
        <v>0</v>
      </c>
      <c r="M1126" s="71">
        <f t="shared" si="409"/>
        <v>0</v>
      </c>
      <c r="N1126" s="71">
        <f t="shared" si="409"/>
        <v>0</v>
      </c>
      <c r="O1126" s="71">
        <f t="shared" si="409"/>
        <v>0</v>
      </c>
      <c r="P1126" s="71">
        <f t="shared" si="409"/>
        <v>0</v>
      </c>
      <c r="Q1126" s="4">
        <f t="shared" si="409"/>
        <v>384.7</v>
      </c>
      <c r="R1126" s="4">
        <v>403.09999999999997</v>
      </c>
      <c r="S1126" s="5">
        <f t="shared" si="393"/>
        <v>95.435375837261233</v>
      </c>
    </row>
    <row r="1127" spans="1:19" x14ac:dyDescent="0.15">
      <c r="A1127" s="69"/>
      <c r="B1127" s="48"/>
      <c r="C1127" s="204"/>
      <c r="D1127" s="60" t="s">
        <v>37</v>
      </c>
      <c r="E1127" s="4">
        <v>4.2</v>
      </c>
      <c r="F1127" s="4">
        <v>7.4</v>
      </c>
      <c r="G1127" s="4">
        <v>6.7</v>
      </c>
      <c r="H1127" s="4">
        <v>9.8000000000000007</v>
      </c>
      <c r="I1127" s="4">
        <v>10.5</v>
      </c>
      <c r="J1127" s="4">
        <v>9.6</v>
      </c>
      <c r="K1127" s="71"/>
      <c r="L1127" s="71"/>
      <c r="M1127" s="71"/>
      <c r="N1127" s="71"/>
      <c r="O1127" s="71"/>
      <c r="P1127" s="71"/>
      <c r="Q1127" s="4">
        <f t="shared" si="392"/>
        <v>48.2</v>
      </c>
      <c r="R1127" s="4">
        <v>49</v>
      </c>
      <c r="S1127" s="5">
        <f t="shared" si="393"/>
        <v>98.367346938775512</v>
      </c>
    </row>
    <row r="1128" spans="1:19" ht="14.25" thickBot="1" x14ac:dyDescent="0.2">
      <c r="A1128" s="69"/>
      <c r="B1128" s="48"/>
      <c r="C1128" s="205"/>
      <c r="D1128" s="63" t="s">
        <v>38</v>
      </c>
      <c r="E1128" s="7">
        <v>4.3</v>
      </c>
      <c r="F1128" s="7">
        <v>7.5</v>
      </c>
      <c r="G1128" s="7">
        <v>6.8</v>
      </c>
      <c r="H1128" s="7">
        <v>9.9</v>
      </c>
      <c r="I1128" s="7">
        <v>10.6</v>
      </c>
      <c r="J1128" s="7">
        <v>9.6999999999999993</v>
      </c>
      <c r="K1128" s="72"/>
      <c r="L1128" s="72"/>
      <c r="M1128" s="72"/>
      <c r="N1128" s="72"/>
      <c r="O1128" s="72"/>
      <c r="P1128" s="72"/>
      <c r="Q1128" s="7">
        <f t="shared" si="392"/>
        <v>48.8</v>
      </c>
      <c r="R1128" s="7">
        <v>49</v>
      </c>
      <c r="S1128" s="8">
        <f t="shared" si="393"/>
        <v>99.591836734693871</v>
      </c>
    </row>
    <row r="1129" spans="1:19" ht="13.5" customHeight="1" x14ac:dyDescent="0.15">
      <c r="A1129" s="69"/>
      <c r="B1129" s="48"/>
      <c r="C1129" s="203" t="s">
        <v>177</v>
      </c>
      <c r="D1129" s="55" t="s">
        <v>33</v>
      </c>
      <c r="E1129" s="2">
        <v>16</v>
      </c>
      <c r="F1129" s="2">
        <v>32.700000000000003</v>
      </c>
      <c r="G1129" s="2">
        <v>21.6</v>
      </c>
      <c r="H1129" s="2">
        <v>28.5</v>
      </c>
      <c r="I1129" s="2">
        <v>32.799999999999997</v>
      </c>
      <c r="J1129" s="2">
        <v>24.3</v>
      </c>
      <c r="K1129" s="70"/>
      <c r="L1129" s="70"/>
      <c r="M1129" s="70"/>
      <c r="N1129" s="70"/>
      <c r="O1129" s="70"/>
      <c r="P1129" s="70"/>
      <c r="Q1129" s="2">
        <f t="shared" si="392"/>
        <v>155.90000000000003</v>
      </c>
      <c r="R1129" s="2">
        <v>150.1</v>
      </c>
      <c r="S1129" s="3">
        <f t="shared" si="393"/>
        <v>103.86409060626252</v>
      </c>
    </row>
    <row r="1130" spans="1:19" x14ac:dyDescent="0.15">
      <c r="A1130" s="69"/>
      <c r="B1130" s="48"/>
      <c r="C1130" s="204"/>
      <c r="D1130" s="60" t="s">
        <v>34</v>
      </c>
      <c r="E1130" s="4">
        <v>4.8</v>
      </c>
      <c r="F1130" s="4">
        <v>9.8000000000000007</v>
      </c>
      <c r="G1130" s="4">
        <v>6.5</v>
      </c>
      <c r="H1130" s="4">
        <v>8.5</v>
      </c>
      <c r="I1130" s="4">
        <v>9.8000000000000007</v>
      </c>
      <c r="J1130" s="4">
        <v>7.3</v>
      </c>
      <c r="K1130" s="71"/>
      <c r="L1130" s="71"/>
      <c r="M1130" s="71"/>
      <c r="N1130" s="71"/>
      <c r="O1130" s="71"/>
      <c r="P1130" s="71"/>
      <c r="Q1130" s="4">
        <f t="shared" si="392"/>
        <v>46.7</v>
      </c>
      <c r="R1130" s="4">
        <v>45</v>
      </c>
      <c r="S1130" s="5">
        <f t="shared" si="393"/>
        <v>103.77777777777779</v>
      </c>
    </row>
    <row r="1131" spans="1:19" x14ac:dyDescent="0.15">
      <c r="A1131" s="69"/>
      <c r="B1131" s="48"/>
      <c r="C1131" s="204"/>
      <c r="D1131" s="60" t="s">
        <v>35</v>
      </c>
      <c r="E1131" s="4">
        <f t="shared" ref="E1131:Q1131" si="410">+E1129-E1130</f>
        <v>11.2</v>
      </c>
      <c r="F1131" s="4">
        <f t="shared" si="410"/>
        <v>22.900000000000002</v>
      </c>
      <c r="G1131" s="4">
        <f t="shared" si="410"/>
        <v>15.100000000000001</v>
      </c>
      <c r="H1131" s="4">
        <f t="shared" si="410"/>
        <v>20</v>
      </c>
      <c r="I1131" s="4">
        <f t="shared" si="410"/>
        <v>22.999999999999996</v>
      </c>
      <c r="J1131" s="4">
        <f t="shared" si="410"/>
        <v>17</v>
      </c>
      <c r="K1131" s="71">
        <f t="shared" si="410"/>
        <v>0</v>
      </c>
      <c r="L1131" s="71">
        <f t="shared" si="410"/>
        <v>0</v>
      </c>
      <c r="M1131" s="71">
        <f t="shared" si="410"/>
        <v>0</v>
      </c>
      <c r="N1131" s="71">
        <f t="shared" si="410"/>
        <v>0</v>
      </c>
      <c r="O1131" s="71">
        <f t="shared" si="410"/>
        <v>0</v>
      </c>
      <c r="P1131" s="71">
        <f t="shared" si="410"/>
        <v>0</v>
      </c>
      <c r="Q1131" s="4">
        <f t="shared" si="410"/>
        <v>109.20000000000003</v>
      </c>
      <c r="R1131" s="4">
        <v>105.10000000000001</v>
      </c>
      <c r="S1131" s="5">
        <f t="shared" si="393"/>
        <v>103.90104662226453</v>
      </c>
    </row>
    <row r="1132" spans="1:19" x14ac:dyDescent="0.15">
      <c r="A1132" s="69"/>
      <c r="B1132" s="48"/>
      <c r="C1132" s="204"/>
      <c r="D1132" s="60" t="s">
        <v>36</v>
      </c>
      <c r="E1132" s="4">
        <f t="shared" ref="E1132:Q1132" si="411">+E1129-E1133</f>
        <v>15.8</v>
      </c>
      <c r="F1132" s="4">
        <f t="shared" si="411"/>
        <v>32.300000000000004</v>
      </c>
      <c r="G1132" s="4">
        <f t="shared" si="411"/>
        <v>21.200000000000003</v>
      </c>
      <c r="H1132" s="4">
        <f t="shared" si="411"/>
        <v>27.6</v>
      </c>
      <c r="I1132" s="4">
        <f t="shared" si="411"/>
        <v>31.599999999999998</v>
      </c>
      <c r="J1132" s="4">
        <f t="shared" si="411"/>
        <v>23.7</v>
      </c>
      <c r="K1132" s="71">
        <f t="shared" si="411"/>
        <v>0</v>
      </c>
      <c r="L1132" s="71">
        <f t="shared" si="411"/>
        <v>0</v>
      </c>
      <c r="M1132" s="71">
        <f t="shared" si="411"/>
        <v>0</v>
      </c>
      <c r="N1132" s="71">
        <f t="shared" si="411"/>
        <v>0</v>
      </c>
      <c r="O1132" s="71">
        <f t="shared" si="411"/>
        <v>0</v>
      </c>
      <c r="P1132" s="71">
        <f t="shared" si="411"/>
        <v>0</v>
      </c>
      <c r="Q1132" s="4">
        <f t="shared" si="411"/>
        <v>152.20000000000005</v>
      </c>
      <c r="R1132" s="4">
        <v>146.69999999999999</v>
      </c>
      <c r="S1132" s="5">
        <f t="shared" si="393"/>
        <v>103.74914792092711</v>
      </c>
    </row>
    <row r="1133" spans="1:19" x14ac:dyDescent="0.15">
      <c r="A1133" s="69"/>
      <c r="B1133" s="48"/>
      <c r="C1133" s="204"/>
      <c r="D1133" s="60" t="s">
        <v>37</v>
      </c>
      <c r="E1133" s="4">
        <v>0.2</v>
      </c>
      <c r="F1133" s="4">
        <v>0.4</v>
      </c>
      <c r="G1133" s="4">
        <v>0.4</v>
      </c>
      <c r="H1133" s="4">
        <v>0.9</v>
      </c>
      <c r="I1133" s="4">
        <v>1.2</v>
      </c>
      <c r="J1133" s="4">
        <v>0.6</v>
      </c>
      <c r="K1133" s="71"/>
      <c r="L1133" s="71"/>
      <c r="M1133" s="71"/>
      <c r="N1133" s="71"/>
      <c r="O1133" s="71"/>
      <c r="P1133" s="71"/>
      <c r="Q1133" s="4">
        <f t="shared" si="392"/>
        <v>3.6999999999999997</v>
      </c>
      <c r="R1133" s="4">
        <v>3.4000000000000004</v>
      </c>
      <c r="S1133" s="5">
        <f t="shared" si="393"/>
        <v>108.8235294117647</v>
      </c>
    </row>
    <row r="1134" spans="1:19" ht="14.25" thickBot="1" x14ac:dyDescent="0.2">
      <c r="A1134" s="69"/>
      <c r="B1134" s="48"/>
      <c r="C1134" s="205"/>
      <c r="D1134" s="63" t="s">
        <v>38</v>
      </c>
      <c r="E1134" s="7">
        <v>0.2</v>
      </c>
      <c r="F1134" s="7">
        <v>0.4</v>
      </c>
      <c r="G1134" s="7">
        <v>0.4</v>
      </c>
      <c r="H1134" s="7">
        <v>0.9</v>
      </c>
      <c r="I1134" s="7">
        <v>1.3</v>
      </c>
      <c r="J1134" s="7">
        <v>0.7</v>
      </c>
      <c r="K1134" s="72"/>
      <c r="L1134" s="72"/>
      <c r="M1134" s="72"/>
      <c r="N1134" s="72"/>
      <c r="O1134" s="72"/>
      <c r="P1134" s="72"/>
      <c r="Q1134" s="7">
        <f t="shared" si="392"/>
        <v>3.9000000000000004</v>
      </c>
      <c r="R1134" s="7">
        <v>3.6</v>
      </c>
      <c r="S1134" s="8">
        <f t="shared" si="393"/>
        <v>108.33333333333334</v>
      </c>
    </row>
    <row r="1135" spans="1:19" x14ac:dyDescent="0.15">
      <c r="A1135" s="69"/>
      <c r="B1135" s="48"/>
      <c r="C1135" s="203" t="s">
        <v>178</v>
      </c>
      <c r="D1135" s="55" t="s">
        <v>33</v>
      </c>
      <c r="E1135" s="2">
        <v>1.1000000000000001</v>
      </c>
      <c r="F1135" s="2">
        <v>5.9</v>
      </c>
      <c r="G1135" s="2">
        <v>5.5</v>
      </c>
      <c r="H1135" s="2">
        <v>9.8000000000000007</v>
      </c>
      <c r="I1135" s="2">
        <v>11</v>
      </c>
      <c r="J1135" s="2">
        <v>17</v>
      </c>
      <c r="K1135" s="70"/>
      <c r="L1135" s="70"/>
      <c r="M1135" s="70"/>
      <c r="N1135" s="70"/>
      <c r="O1135" s="70"/>
      <c r="P1135" s="70"/>
      <c r="Q1135" s="2">
        <f t="shared" si="392"/>
        <v>50.3</v>
      </c>
      <c r="R1135" s="2">
        <v>43.3</v>
      </c>
      <c r="S1135" s="3">
        <f t="shared" si="393"/>
        <v>116.16628175519629</v>
      </c>
    </row>
    <row r="1136" spans="1:19" x14ac:dyDescent="0.15">
      <c r="A1136" s="69"/>
      <c r="B1136" s="48"/>
      <c r="C1136" s="204"/>
      <c r="D1136" s="60" t="s">
        <v>34</v>
      </c>
      <c r="E1136" s="4">
        <v>0</v>
      </c>
      <c r="F1136" s="4">
        <v>0.1</v>
      </c>
      <c r="G1136" s="4">
        <v>0</v>
      </c>
      <c r="H1136" s="4">
        <v>0.1</v>
      </c>
      <c r="I1136" s="4">
        <v>0.1</v>
      </c>
      <c r="J1136" s="4">
        <v>0.1</v>
      </c>
      <c r="K1136" s="71"/>
      <c r="L1136" s="71"/>
      <c r="M1136" s="71"/>
      <c r="N1136" s="71"/>
      <c r="O1136" s="71"/>
      <c r="P1136" s="71"/>
      <c r="Q1136" s="4">
        <f t="shared" si="392"/>
        <v>0.4</v>
      </c>
      <c r="R1136" s="4">
        <v>0.30000000000000004</v>
      </c>
      <c r="S1136" s="5">
        <f t="shared" si="393"/>
        <v>133.33333333333331</v>
      </c>
    </row>
    <row r="1137" spans="1:19" x14ac:dyDescent="0.15">
      <c r="A1137" s="69"/>
      <c r="B1137" s="48"/>
      <c r="C1137" s="204"/>
      <c r="D1137" s="60" t="s">
        <v>35</v>
      </c>
      <c r="E1137" s="4">
        <f t="shared" ref="E1137:Q1137" si="412">+E1135-E1136</f>
        <v>1.1000000000000001</v>
      </c>
      <c r="F1137" s="4">
        <f t="shared" si="412"/>
        <v>5.8000000000000007</v>
      </c>
      <c r="G1137" s="4">
        <f t="shared" si="412"/>
        <v>5.5</v>
      </c>
      <c r="H1137" s="4">
        <f t="shared" si="412"/>
        <v>9.7000000000000011</v>
      </c>
      <c r="I1137" s="4">
        <f t="shared" si="412"/>
        <v>10.9</v>
      </c>
      <c r="J1137" s="4">
        <f t="shared" si="412"/>
        <v>16.899999999999999</v>
      </c>
      <c r="K1137" s="71">
        <f t="shared" si="412"/>
        <v>0</v>
      </c>
      <c r="L1137" s="71">
        <f t="shared" si="412"/>
        <v>0</v>
      </c>
      <c r="M1137" s="71">
        <f t="shared" si="412"/>
        <v>0</v>
      </c>
      <c r="N1137" s="71">
        <f t="shared" si="412"/>
        <v>0</v>
      </c>
      <c r="O1137" s="71">
        <f t="shared" si="412"/>
        <v>0</v>
      </c>
      <c r="P1137" s="71">
        <f t="shared" si="412"/>
        <v>0</v>
      </c>
      <c r="Q1137" s="4">
        <f t="shared" si="412"/>
        <v>49.9</v>
      </c>
      <c r="R1137" s="4">
        <v>43</v>
      </c>
      <c r="S1137" s="5">
        <f t="shared" si="393"/>
        <v>116.04651162790698</v>
      </c>
    </row>
    <row r="1138" spans="1:19" x14ac:dyDescent="0.15">
      <c r="A1138" s="69"/>
      <c r="B1138" s="48"/>
      <c r="C1138" s="204"/>
      <c r="D1138" s="60" t="s">
        <v>36</v>
      </c>
      <c r="E1138" s="4">
        <f t="shared" ref="E1138:Q1138" si="413">+E1135-E1139</f>
        <v>0.90000000000000013</v>
      </c>
      <c r="F1138" s="4">
        <f t="shared" si="413"/>
        <v>5.6000000000000005</v>
      </c>
      <c r="G1138" s="4">
        <f t="shared" si="413"/>
        <v>5.3</v>
      </c>
      <c r="H1138" s="4">
        <f t="shared" si="413"/>
        <v>9.1000000000000014</v>
      </c>
      <c r="I1138" s="4">
        <f t="shared" si="413"/>
        <v>10</v>
      </c>
      <c r="J1138" s="4">
        <f t="shared" si="413"/>
        <v>16.600000000000001</v>
      </c>
      <c r="K1138" s="71">
        <f t="shared" si="413"/>
        <v>0</v>
      </c>
      <c r="L1138" s="71">
        <f t="shared" si="413"/>
        <v>0</v>
      </c>
      <c r="M1138" s="71">
        <f t="shared" si="413"/>
        <v>0</v>
      </c>
      <c r="N1138" s="71">
        <f t="shared" si="413"/>
        <v>0</v>
      </c>
      <c r="O1138" s="71">
        <f t="shared" si="413"/>
        <v>0</v>
      </c>
      <c r="P1138" s="71">
        <f t="shared" si="413"/>
        <v>0</v>
      </c>
      <c r="Q1138" s="4">
        <f t="shared" si="413"/>
        <v>47.5</v>
      </c>
      <c r="R1138" s="4">
        <v>40.700000000000003</v>
      </c>
      <c r="S1138" s="5">
        <f t="shared" si="393"/>
        <v>116.70761670761669</v>
      </c>
    </row>
    <row r="1139" spans="1:19" x14ac:dyDescent="0.15">
      <c r="A1139" s="69"/>
      <c r="B1139" s="48"/>
      <c r="C1139" s="204"/>
      <c r="D1139" s="60" t="s">
        <v>37</v>
      </c>
      <c r="E1139" s="4">
        <v>0.2</v>
      </c>
      <c r="F1139" s="4">
        <v>0.3</v>
      </c>
      <c r="G1139" s="4">
        <v>0.2</v>
      </c>
      <c r="H1139" s="4">
        <v>0.7</v>
      </c>
      <c r="I1139" s="4">
        <v>1</v>
      </c>
      <c r="J1139" s="4">
        <v>0.4</v>
      </c>
      <c r="K1139" s="71"/>
      <c r="L1139" s="71"/>
      <c r="M1139" s="71"/>
      <c r="N1139" s="71"/>
      <c r="O1139" s="71"/>
      <c r="P1139" s="71"/>
      <c r="Q1139" s="4">
        <f t="shared" si="392"/>
        <v>2.8</v>
      </c>
      <c r="R1139" s="4">
        <v>2.6</v>
      </c>
      <c r="S1139" s="5">
        <f t="shared" si="393"/>
        <v>107.69230769230769</v>
      </c>
    </row>
    <row r="1140" spans="1:19" ht="14.25" thickBot="1" x14ac:dyDescent="0.2">
      <c r="A1140" s="69"/>
      <c r="B1140" s="74"/>
      <c r="C1140" s="205"/>
      <c r="D1140" s="63" t="s">
        <v>38</v>
      </c>
      <c r="E1140" s="7">
        <v>0.2</v>
      </c>
      <c r="F1140" s="7">
        <v>0.3</v>
      </c>
      <c r="G1140" s="7">
        <v>0.2</v>
      </c>
      <c r="H1140" s="7">
        <v>0.7</v>
      </c>
      <c r="I1140" s="7">
        <v>1</v>
      </c>
      <c r="J1140" s="7">
        <v>0.4</v>
      </c>
      <c r="K1140" s="72"/>
      <c r="L1140" s="72"/>
      <c r="M1140" s="72"/>
      <c r="N1140" s="72"/>
      <c r="O1140" s="72"/>
      <c r="P1140" s="72"/>
      <c r="Q1140" s="7">
        <f t="shared" si="392"/>
        <v>2.8</v>
      </c>
      <c r="R1140" s="7">
        <v>2.6</v>
      </c>
      <c r="S1140" s="8">
        <f t="shared" si="393"/>
        <v>107.69230769230769</v>
      </c>
    </row>
    <row r="1141" spans="1:19" ht="18.75" customHeight="1" x14ac:dyDescent="0.2">
      <c r="A1141" s="44" t="str">
        <f>$A$1</f>
        <v>１　平成29年度上期　市町村別・月別観光入込客数</v>
      </c>
      <c r="K1141" s="75"/>
      <c r="L1141" s="75"/>
      <c r="M1141" s="75"/>
      <c r="N1141" s="75"/>
      <c r="O1141" s="75"/>
      <c r="P1141" s="75"/>
      <c r="Q1141" s="187"/>
    </row>
    <row r="1142" spans="1:19" ht="13.5" customHeight="1" thickBot="1" x14ac:dyDescent="0.2">
      <c r="K1142" s="75"/>
      <c r="L1142" s="75"/>
      <c r="M1142" s="75"/>
      <c r="N1142" s="75"/>
      <c r="O1142" s="75"/>
      <c r="P1142" s="75"/>
      <c r="Q1142" s="187"/>
      <c r="S1142" s="49" t="s">
        <v>232</v>
      </c>
    </row>
    <row r="1143" spans="1:19" ht="13.5" customHeight="1" thickBot="1" x14ac:dyDescent="0.2">
      <c r="A1143" s="50" t="s">
        <v>20</v>
      </c>
      <c r="B1143" s="50" t="s">
        <v>266</v>
      </c>
      <c r="C1143" s="50" t="s">
        <v>21</v>
      </c>
      <c r="D1143" s="51" t="s">
        <v>22</v>
      </c>
      <c r="E1143" s="52" t="s">
        <v>23</v>
      </c>
      <c r="F1143" s="52" t="s">
        <v>24</v>
      </c>
      <c r="G1143" s="52" t="s">
        <v>25</v>
      </c>
      <c r="H1143" s="52" t="s">
        <v>26</v>
      </c>
      <c r="I1143" s="52" t="s">
        <v>27</v>
      </c>
      <c r="J1143" s="52" t="s">
        <v>28</v>
      </c>
      <c r="K1143" s="73" t="s">
        <v>29</v>
      </c>
      <c r="L1143" s="73" t="s">
        <v>30</v>
      </c>
      <c r="M1143" s="73" t="s">
        <v>31</v>
      </c>
      <c r="N1143" s="73" t="s">
        <v>11</v>
      </c>
      <c r="O1143" s="73" t="s">
        <v>12</v>
      </c>
      <c r="P1143" s="73" t="s">
        <v>13</v>
      </c>
      <c r="Q1143" s="188" t="s">
        <v>267</v>
      </c>
      <c r="R1143" s="53" t="str">
        <f>$R$3</f>
        <v>28年度上期</v>
      </c>
      <c r="S1143" s="54" t="s">
        <v>32</v>
      </c>
    </row>
    <row r="1144" spans="1:19" ht="13.5" customHeight="1" x14ac:dyDescent="0.15">
      <c r="A1144" s="78"/>
      <c r="B1144" s="48"/>
      <c r="C1144" s="203" t="s">
        <v>179</v>
      </c>
      <c r="D1144" s="55" t="s">
        <v>33</v>
      </c>
      <c r="E1144" s="2">
        <v>30</v>
      </c>
      <c r="F1144" s="2">
        <v>68</v>
      </c>
      <c r="G1144" s="2">
        <v>41</v>
      </c>
      <c r="H1144" s="2">
        <v>59</v>
      </c>
      <c r="I1144" s="2">
        <v>82</v>
      </c>
      <c r="J1144" s="2">
        <v>49</v>
      </c>
      <c r="K1144" s="70"/>
      <c r="L1144" s="70"/>
      <c r="M1144" s="70"/>
      <c r="N1144" s="70"/>
      <c r="O1144" s="70"/>
      <c r="P1144" s="70"/>
      <c r="Q1144" s="2">
        <f t="shared" ref="Q1144:Q1167" si="414">SUM(E1144:P1144)</f>
        <v>329</v>
      </c>
      <c r="R1144" s="2">
        <v>350.5</v>
      </c>
      <c r="S1144" s="3">
        <f t="shared" ref="S1144:S1197" si="415">IF(Q1144=0,"－",Q1144/R1144*100)</f>
        <v>93.865905848787449</v>
      </c>
    </row>
    <row r="1145" spans="1:19" x14ac:dyDescent="0.15">
      <c r="A1145" s="69"/>
      <c r="B1145" s="48"/>
      <c r="C1145" s="204"/>
      <c r="D1145" s="60" t="s">
        <v>34</v>
      </c>
      <c r="E1145" s="4">
        <v>0</v>
      </c>
      <c r="F1145" s="4">
        <v>0.2</v>
      </c>
      <c r="G1145" s="4">
        <v>0.3</v>
      </c>
      <c r="H1145" s="4">
        <v>0.6</v>
      </c>
      <c r="I1145" s="4">
        <v>0.7</v>
      </c>
      <c r="J1145" s="4">
        <v>0.5</v>
      </c>
      <c r="K1145" s="71"/>
      <c r="L1145" s="71"/>
      <c r="M1145" s="71"/>
      <c r="N1145" s="71"/>
      <c r="O1145" s="71"/>
      <c r="P1145" s="71"/>
      <c r="Q1145" s="4">
        <f t="shared" si="414"/>
        <v>2.2999999999999998</v>
      </c>
      <c r="R1145" s="4">
        <v>1.5000000000000002</v>
      </c>
      <c r="S1145" s="5">
        <f t="shared" si="415"/>
        <v>153.33333333333329</v>
      </c>
    </row>
    <row r="1146" spans="1:19" x14ac:dyDescent="0.15">
      <c r="A1146" s="69" t="s">
        <v>278</v>
      </c>
      <c r="B1146" s="74" t="s">
        <v>278</v>
      </c>
      <c r="C1146" s="204"/>
      <c r="D1146" s="60" t="s">
        <v>35</v>
      </c>
      <c r="E1146" s="4">
        <f t="shared" ref="E1146:Q1146" si="416">+E1144-E1145</f>
        <v>30</v>
      </c>
      <c r="F1146" s="4">
        <f t="shared" si="416"/>
        <v>67.8</v>
      </c>
      <c r="G1146" s="4">
        <f t="shared" si="416"/>
        <v>40.700000000000003</v>
      </c>
      <c r="H1146" s="4">
        <f t="shared" si="416"/>
        <v>58.4</v>
      </c>
      <c r="I1146" s="4">
        <f t="shared" si="416"/>
        <v>81.3</v>
      </c>
      <c r="J1146" s="4">
        <f t="shared" si="416"/>
        <v>48.5</v>
      </c>
      <c r="K1146" s="71">
        <f t="shared" si="416"/>
        <v>0</v>
      </c>
      <c r="L1146" s="71">
        <f t="shared" si="416"/>
        <v>0</v>
      </c>
      <c r="M1146" s="71">
        <f t="shared" si="416"/>
        <v>0</v>
      </c>
      <c r="N1146" s="71">
        <f t="shared" si="416"/>
        <v>0</v>
      </c>
      <c r="O1146" s="71">
        <f t="shared" si="416"/>
        <v>0</v>
      </c>
      <c r="P1146" s="71">
        <f t="shared" si="416"/>
        <v>0</v>
      </c>
      <c r="Q1146" s="4">
        <f t="shared" si="416"/>
        <v>326.7</v>
      </c>
      <c r="R1146" s="4">
        <v>349</v>
      </c>
      <c r="S1146" s="5">
        <f t="shared" si="415"/>
        <v>93.610315186246424</v>
      </c>
    </row>
    <row r="1147" spans="1:19" x14ac:dyDescent="0.15">
      <c r="A1147" s="69"/>
      <c r="B1147" s="48"/>
      <c r="C1147" s="204"/>
      <c r="D1147" s="60" t="s">
        <v>36</v>
      </c>
      <c r="E1147" s="4">
        <f t="shared" ref="E1147:Q1147" si="417">+E1144-E1148</f>
        <v>29.4</v>
      </c>
      <c r="F1147" s="4">
        <f t="shared" si="417"/>
        <v>67</v>
      </c>
      <c r="G1147" s="4">
        <f t="shared" si="417"/>
        <v>39.9</v>
      </c>
      <c r="H1147" s="4">
        <f t="shared" si="417"/>
        <v>57</v>
      </c>
      <c r="I1147" s="4">
        <f t="shared" si="417"/>
        <v>80</v>
      </c>
      <c r="J1147" s="4">
        <f t="shared" si="417"/>
        <v>47.5</v>
      </c>
      <c r="K1147" s="71">
        <f t="shared" si="417"/>
        <v>0</v>
      </c>
      <c r="L1147" s="71">
        <f t="shared" si="417"/>
        <v>0</v>
      </c>
      <c r="M1147" s="71">
        <f t="shared" si="417"/>
        <v>0</v>
      </c>
      <c r="N1147" s="71">
        <f t="shared" si="417"/>
        <v>0</v>
      </c>
      <c r="O1147" s="71">
        <f t="shared" si="417"/>
        <v>0</v>
      </c>
      <c r="P1147" s="71">
        <f t="shared" si="417"/>
        <v>0</v>
      </c>
      <c r="Q1147" s="4">
        <f t="shared" si="417"/>
        <v>320.8</v>
      </c>
      <c r="R1147" s="4">
        <v>343.00000000000006</v>
      </c>
      <c r="S1147" s="5">
        <f t="shared" si="415"/>
        <v>93.527696793002903</v>
      </c>
    </row>
    <row r="1148" spans="1:19" x14ac:dyDescent="0.15">
      <c r="A1148" s="69"/>
      <c r="B1148" s="48"/>
      <c r="C1148" s="204"/>
      <c r="D1148" s="60" t="s">
        <v>37</v>
      </c>
      <c r="E1148" s="4">
        <v>0.6</v>
      </c>
      <c r="F1148" s="4">
        <v>1</v>
      </c>
      <c r="G1148" s="4">
        <v>1.1000000000000001</v>
      </c>
      <c r="H1148" s="4">
        <v>2</v>
      </c>
      <c r="I1148" s="4">
        <v>2</v>
      </c>
      <c r="J1148" s="4">
        <v>1.5</v>
      </c>
      <c r="K1148" s="71"/>
      <c r="L1148" s="71"/>
      <c r="M1148" s="71"/>
      <c r="N1148" s="71"/>
      <c r="O1148" s="71"/>
      <c r="P1148" s="71"/>
      <c r="Q1148" s="4">
        <f t="shared" si="414"/>
        <v>8.1999999999999993</v>
      </c>
      <c r="R1148" s="4">
        <v>7.5</v>
      </c>
      <c r="S1148" s="5">
        <f t="shared" si="415"/>
        <v>109.33333333333333</v>
      </c>
    </row>
    <row r="1149" spans="1:19" ht="14.25" thickBot="1" x14ac:dyDescent="0.2">
      <c r="A1149" s="69"/>
      <c r="B1149" s="48"/>
      <c r="C1149" s="205"/>
      <c r="D1149" s="63" t="s">
        <v>38</v>
      </c>
      <c r="E1149" s="7">
        <v>0.7</v>
      </c>
      <c r="F1149" s="7">
        <v>1.2</v>
      </c>
      <c r="G1149" s="7">
        <v>1.3</v>
      </c>
      <c r="H1149" s="7">
        <v>2.4</v>
      </c>
      <c r="I1149" s="7">
        <v>2.4</v>
      </c>
      <c r="J1149" s="7">
        <v>1.8</v>
      </c>
      <c r="K1149" s="72"/>
      <c r="L1149" s="72"/>
      <c r="M1149" s="72"/>
      <c r="N1149" s="72"/>
      <c r="O1149" s="72"/>
      <c r="P1149" s="72"/>
      <c r="Q1149" s="7">
        <f t="shared" si="414"/>
        <v>9.8000000000000007</v>
      </c>
      <c r="R1149" s="7">
        <v>13.000000000000002</v>
      </c>
      <c r="S1149" s="8">
        <f t="shared" si="415"/>
        <v>75.384615384615387</v>
      </c>
    </row>
    <row r="1150" spans="1:19" ht="13.5" customHeight="1" x14ac:dyDescent="0.15">
      <c r="A1150" s="69"/>
      <c r="B1150" s="48"/>
      <c r="C1150" s="203" t="s">
        <v>180</v>
      </c>
      <c r="D1150" s="55" t="s">
        <v>33</v>
      </c>
      <c r="E1150" s="2">
        <v>17.8</v>
      </c>
      <c r="F1150" s="2">
        <v>26</v>
      </c>
      <c r="G1150" s="2">
        <v>84.8</v>
      </c>
      <c r="H1150" s="2">
        <v>114</v>
      </c>
      <c r="I1150" s="2">
        <v>144.19999999999999</v>
      </c>
      <c r="J1150" s="2">
        <v>93.9</v>
      </c>
      <c r="K1150" s="70"/>
      <c r="L1150" s="70"/>
      <c r="M1150" s="70"/>
      <c r="N1150" s="70"/>
      <c r="O1150" s="70"/>
      <c r="P1150" s="70"/>
      <c r="Q1150" s="2">
        <f t="shared" si="414"/>
        <v>480.69999999999993</v>
      </c>
      <c r="R1150" s="2">
        <v>399.29999999999995</v>
      </c>
      <c r="S1150" s="3">
        <f t="shared" si="415"/>
        <v>120.38567493112949</v>
      </c>
    </row>
    <row r="1151" spans="1:19" x14ac:dyDescent="0.15">
      <c r="A1151" s="69"/>
      <c r="B1151" s="48"/>
      <c r="C1151" s="204"/>
      <c r="D1151" s="60" t="s">
        <v>34</v>
      </c>
      <c r="E1151" s="4">
        <v>3.4</v>
      </c>
      <c r="F1151" s="4">
        <v>5</v>
      </c>
      <c r="G1151" s="4">
        <v>16.399999999999999</v>
      </c>
      <c r="H1151" s="4">
        <v>22</v>
      </c>
      <c r="I1151" s="4">
        <v>27.8</v>
      </c>
      <c r="J1151" s="4">
        <v>18.100000000000001</v>
      </c>
      <c r="K1151" s="71"/>
      <c r="L1151" s="71"/>
      <c r="M1151" s="71"/>
      <c r="N1151" s="71"/>
      <c r="O1151" s="71"/>
      <c r="P1151" s="71"/>
      <c r="Q1151" s="4">
        <f t="shared" si="414"/>
        <v>92.699999999999989</v>
      </c>
      <c r="R1151" s="4">
        <v>77.000000000000014</v>
      </c>
      <c r="S1151" s="5">
        <f t="shared" si="415"/>
        <v>120.38961038961035</v>
      </c>
    </row>
    <row r="1152" spans="1:19" x14ac:dyDescent="0.15">
      <c r="A1152" s="69"/>
      <c r="B1152" s="48"/>
      <c r="C1152" s="204"/>
      <c r="D1152" s="60" t="s">
        <v>35</v>
      </c>
      <c r="E1152" s="4">
        <f t="shared" ref="E1152:Q1152" si="418">+E1150-E1151</f>
        <v>14.4</v>
      </c>
      <c r="F1152" s="4">
        <f t="shared" si="418"/>
        <v>21</v>
      </c>
      <c r="G1152" s="4">
        <f t="shared" si="418"/>
        <v>68.400000000000006</v>
      </c>
      <c r="H1152" s="4">
        <f t="shared" si="418"/>
        <v>92</v>
      </c>
      <c r="I1152" s="4">
        <f t="shared" si="418"/>
        <v>116.39999999999999</v>
      </c>
      <c r="J1152" s="4">
        <f t="shared" si="418"/>
        <v>75.800000000000011</v>
      </c>
      <c r="K1152" s="71">
        <f t="shared" si="418"/>
        <v>0</v>
      </c>
      <c r="L1152" s="71">
        <f t="shared" si="418"/>
        <v>0</v>
      </c>
      <c r="M1152" s="71">
        <f t="shared" si="418"/>
        <v>0</v>
      </c>
      <c r="N1152" s="71">
        <f t="shared" si="418"/>
        <v>0</v>
      </c>
      <c r="O1152" s="71">
        <f t="shared" si="418"/>
        <v>0</v>
      </c>
      <c r="P1152" s="71">
        <f t="shared" si="418"/>
        <v>0</v>
      </c>
      <c r="Q1152" s="4">
        <f t="shared" si="418"/>
        <v>387.99999999999994</v>
      </c>
      <c r="R1152" s="4">
        <v>322.29999999999995</v>
      </c>
      <c r="S1152" s="5">
        <f t="shared" si="415"/>
        <v>120.3847347192057</v>
      </c>
    </row>
    <row r="1153" spans="1:19" x14ac:dyDescent="0.15">
      <c r="A1153" s="69"/>
      <c r="B1153" s="48"/>
      <c r="C1153" s="204"/>
      <c r="D1153" s="60" t="s">
        <v>36</v>
      </c>
      <c r="E1153" s="4">
        <f t="shared" ref="E1153:Q1153" si="419">+E1150-E1154</f>
        <v>17.5</v>
      </c>
      <c r="F1153" s="4">
        <f t="shared" si="419"/>
        <v>24.6</v>
      </c>
      <c r="G1153" s="4">
        <f t="shared" si="419"/>
        <v>82.7</v>
      </c>
      <c r="H1153" s="4">
        <f t="shared" si="419"/>
        <v>110.3</v>
      </c>
      <c r="I1153" s="4">
        <f t="shared" si="419"/>
        <v>140.79999999999998</v>
      </c>
      <c r="J1153" s="4">
        <f t="shared" si="419"/>
        <v>92.100000000000009</v>
      </c>
      <c r="K1153" s="71">
        <f t="shared" si="419"/>
        <v>0</v>
      </c>
      <c r="L1153" s="71">
        <f t="shared" si="419"/>
        <v>0</v>
      </c>
      <c r="M1153" s="71">
        <f t="shared" si="419"/>
        <v>0</v>
      </c>
      <c r="N1153" s="71">
        <f t="shared" si="419"/>
        <v>0</v>
      </c>
      <c r="O1153" s="71">
        <f t="shared" si="419"/>
        <v>0</v>
      </c>
      <c r="P1153" s="71">
        <f t="shared" si="419"/>
        <v>0</v>
      </c>
      <c r="Q1153" s="4">
        <f t="shared" si="419"/>
        <v>467.99999999999994</v>
      </c>
      <c r="R1153" s="4">
        <v>387.09999999999997</v>
      </c>
      <c r="S1153" s="5">
        <f t="shared" si="415"/>
        <v>120.89899250839575</v>
      </c>
    </row>
    <row r="1154" spans="1:19" x14ac:dyDescent="0.15">
      <c r="A1154" s="69"/>
      <c r="B1154" s="48"/>
      <c r="C1154" s="204"/>
      <c r="D1154" s="60" t="s">
        <v>37</v>
      </c>
      <c r="E1154" s="4">
        <v>0.3</v>
      </c>
      <c r="F1154" s="4">
        <v>1.4</v>
      </c>
      <c r="G1154" s="4">
        <v>2.1</v>
      </c>
      <c r="H1154" s="4">
        <v>3.7</v>
      </c>
      <c r="I1154" s="4">
        <v>3.4</v>
      </c>
      <c r="J1154" s="4">
        <v>1.8</v>
      </c>
      <c r="K1154" s="71"/>
      <c r="L1154" s="71"/>
      <c r="M1154" s="71"/>
      <c r="N1154" s="71"/>
      <c r="O1154" s="71"/>
      <c r="P1154" s="71"/>
      <c r="Q1154" s="4">
        <f t="shared" si="414"/>
        <v>12.700000000000001</v>
      </c>
      <c r="R1154" s="4">
        <v>12.2</v>
      </c>
      <c r="S1154" s="5">
        <f t="shared" si="415"/>
        <v>104.09836065573772</v>
      </c>
    </row>
    <row r="1155" spans="1:19" ht="14.25" thickBot="1" x14ac:dyDescent="0.2">
      <c r="A1155" s="69"/>
      <c r="B1155" s="48"/>
      <c r="C1155" s="205"/>
      <c r="D1155" s="63" t="s">
        <v>38</v>
      </c>
      <c r="E1155" s="7">
        <v>0.7</v>
      </c>
      <c r="F1155" s="7">
        <v>1.6</v>
      </c>
      <c r="G1155" s="7">
        <v>2.7</v>
      </c>
      <c r="H1155" s="7">
        <v>4.2</v>
      </c>
      <c r="I1155" s="7">
        <v>4</v>
      </c>
      <c r="J1155" s="7">
        <v>2</v>
      </c>
      <c r="K1155" s="72"/>
      <c r="L1155" s="72"/>
      <c r="M1155" s="72"/>
      <c r="N1155" s="72"/>
      <c r="O1155" s="72"/>
      <c r="P1155" s="72"/>
      <c r="Q1155" s="7">
        <f t="shared" si="414"/>
        <v>15.2</v>
      </c>
      <c r="R1155" s="7">
        <v>14.5</v>
      </c>
      <c r="S1155" s="8">
        <f t="shared" si="415"/>
        <v>104.82758620689654</v>
      </c>
    </row>
    <row r="1156" spans="1:19" ht="13.5" customHeight="1" x14ac:dyDescent="0.15">
      <c r="A1156" s="69"/>
      <c r="B1156" s="48"/>
      <c r="C1156" s="203" t="s">
        <v>181</v>
      </c>
      <c r="D1156" s="55" t="s">
        <v>33</v>
      </c>
      <c r="E1156" s="2">
        <v>9.1999999999999993</v>
      </c>
      <c r="F1156" s="2">
        <v>23.8</v>
      </c>
      <c r="G1156" s="2">
        <v>12.8</v>
      </c>
      <c r="H1156" s="2">
        <v>25</v>
      </c>
      <c r="I1156" s="2">
        <v>30.6</v>
      </c>
      <c r="J1156" s="2">
        <v>20.100000000000001</v>
      </c>
      <c r="K1156" s="70"/>
      <c r="L1156" s="70"/>
      <c r="M1156" s="70"/>
      <c r="N1156" s="70"/>
      <c r="O1156" s="70"/>
      <c r="P1156" s="70"/>
      <c r="Q1156" s="2">
        <f t="shared" si="414"/>
        <v>121.5</v>
      </c>
      <c r="R1156" s="2">
        <v>115</v>
      </c>
      <c r="S1156" s="3">
        <f t="shared" si="415"/>
        <v>105.65217391304347</v>
      </c>
    </row>
    <row r="1157" spans="1:19" x14ac:dyDescent="0.15">
      <c r="A1157" s="69"/>
      <c r="B1157" s="48"/>
      <c r="C1157" s="204"/>
      <c r="D1157" s="60" t="s">
        <v>34</v>
      </c>
      <c r="E1157" s="4">
        <v>0.8</v>
      </c>
      <c r="F1157" s="4">
        <v>2.2000000000000002</v>
      </c>
      <c r="G1157" s="4">
        <v>1.2</v>
      </c>
      <c r="H1157" s="4">
        <v>1.9</v>
      </c>
      <c r="I1157" s="4">
        <v>2.9</v>
      </c>
      <c r="J1157" s="4">
        <v>1.5</v>
      </c>
      <c r="K1157" s="71"/>
      <c r="L1157" s="71"/>
      <c r="M1157" s="71"/>
      <c r="N1157" s="71"/>
      <c r="O1157" s="71"/>
      <c r="P1157" s="71"/>
      <c r="Q1157" s="4">
        <f t="shared" si="414"/>
        <v>10.5</v>
      </c>
      <c r="R1157" s="4">
        <v>9.5</v>
      </c>
      <c r="S1157" s="5">
        <f t="shared" si="415"/>
        <v>110.5263157894737</v>
      </c>
    </row>
    <row r="1158" spans="1:19" x14ac:dyDescent="0.15">
      <c r="A1158" s="69"/>
      <c r="B1158" s="48"/>
      <c r="C1158" s="204"/>
      <c r="D1158" s="60" t="s">
        <v>35</v>
      </c>
      <c r="E1158" s="4">
        <f t="shared" ref="E1158:P1158" si="420">+E1156-E1157</f>
        <v>8.3999999999999986</v>
      </c>
      <c r="F1158" s="4">
        <f t="shared" si="420"/>
        <v>21.6</v>
      </c>
      <c r="G1158" s="4">
        <f t="shared" si="420"/>
        <v>11.600000000000001</v>
      </c>
      <c r="H1158" s="4">
        <f t="shared" si="420"/>
        <v>23.1</v>
      </c>
      <c r="I1158" s="4">
        <f t="shared" si="420"/>
        <v>27.700000000000003</v>
      </c>
      <c r="J1158" s="4">
        <f t="shared" si="420"/>
        <v>18.600000000000001</v>
      </c>
      <c r="K1158" s="71">
        <f t="shared" si="420"/>
        <v>0</v>
      </c>
      <c r="L1158" s="71">
        <f t="shared" si="420"/>
        <v>0</v>
      </c>
      <c r="M1158" s="71">
        <f t="shared" si="420"/>
        <v>0</v>
      </c>
      <c r="N1158" s="71">
        <f t="shared" si="420"/>
        <v>0</v>
      </c>
      <c r="O1158" s="71">
        <f t="shared" si="420"/>
        <v>0</v>
      </c>
      <c r="P1158" s="71">
        <f t="shared" si="420"/>
        <v>0</v>
      </c>
      <c r="Q1158" s="4">
        <f>+Q1156-Q1157</f>
        <v>111</v>
      </c>
      <c r="R1158" s="4">
        <v>105.5</v>
      </c>
      <c r="S1158" s="5">
        <f t="shared" si="415"/>
        <v>105.21327014218009</v>
      </c>
    </row>
    <row r="1159" spans="1:19" x14ac:dyDescent="0.15">
      <c r="A1159" s="69"/>
      <c r="B1159" s="48"/>
      <c r="C1159" s="204"/>
      <c r="D1159" s="60" t="s">
        <v>36</v>
      </c>
      <c r="E1159" s="4">
        <f t="shared" ref="E1159:P1159" si="421">+E1156-E1160</f>
        <v>8.8999999999999986</v>
      </c>
      <c r="F1159" s="4">
        <f t="shared" si="421"/>
        <v>23.2</v>
      </c>
      <c r="G1159" s="4">
        <f t="shared" si="421"/>
        <v>12.200000000000001</v>
      </c>
      <c r="H1159" s="4">
        <f t="shared" si="421"/>
        <v>23.8</v>
      </c>
      <c r="I1159" s="4">
        <f t="shared" si="421"/>
        <v>29.1</v>
      </c>
      <c r="J1159" s="4">
        <f t="shared" si="421"/>
        <v>19</v>
      </c>
      <c r="K1159" s="71">
        <f t="shared" si="421"/>
        <v>0</v>
      </c>
      <c r="L1159" s="71">
        <f t="shared" si="421"/>
        <v>0</v>
      </c>
      <c r="M1159" s="71">
        <f t="shared" si="421"/>
        <v>0</v>
      </c>
      <c r="N1159" s="71">
        <f t="shared" si="421"/>
        <v>0</v>
      </c>
      <c r="O1159" s="71">
        <f t="shared" si="421"/>
        <v>0</v>
      </c>
      <c r="P1159" s="71">
        <f t="shared" si="421"/>
        <v>0</v>
      </c>
      <c r="Q1159" s="4">
        <f>+Q1156-Q1160</f>
        <v>116.2</v>
      </c>
      <c r="R1159" s="4">
        <v>109.5</v>
      </c>
      <c r="S1159" s="5">
        <f t="shared" si="415"/>
        <v>106.11872146118722</v>
      </c>
    </row>
    <row r="1160" spans="1:19" x14ac:dyDescent="0.15">
      <c r="A1160" s="69"/>
      <c r="B1160" s="48"/>
      <c r="C1160" s="204"/>
      <c r="D1160" s="60" t="s">
        <v>37</v>
      </c>
      <c r="E1160" s="4">
        <v>0.3</v>
      </c>
      <c r="F1160" s="4">
        <v>0.6</v>
      </c>
      <c r="G1160" s="4">
        <v>0.6</v>
      </c>
      <c r="H1160" s="4">
        <v>1.2</v>
      </c>
      <c r="I1160" s="4">
        <v>1.5</v>
      </c>
      <c r="J1160" s="4">
        <v>1.1000000000000001</v>
      </c>
      <c r="K1160" s="71"/>
      <c r="L1160" s="71"/>
      <c r="M1160" s="71"/>
      <c r="N1160" s="71"/>
      <c r="O1160" s="71"/>
      <c r="P1160" s="71"/>
      <c r="Q1160" s="4">
        <f t="shared" si="414"/>
        <v>5.3000000000000007</v>
      </c>
      <c r="R1160" s="4">
        <v>5.5</v>
      </c>
      <c r="S1160" s="5">
        <f t="shared" si="415"/>
        <v>96.363636363636374</v>
      </c>
    </row>
    <row r="1161" spans="1:19" ht="14.25" thickBot="1" x14ac:dyDescent="0.2">
      <c r="A1161" s="69"/>
      <c r="B1161" s="48"/>
      <c r="C1161" s="205"/>
      <c r="D1161" s="63" t="s">
        <v>38</v>
      </c>
      <c r="E1161" s="7">
        <v>0.3</v>
      </c>
      <c r="F1161" s="7">
        <v>0.6</v>
      </c>
      <c r="G1161" s="7">
        <v>0.6</v>
      </c>
      <c r="H1161" s="7">
        <v>1.2</v>
      </c>
      <c r="I1161" s="7">
        <v>1.5</v>
      </c>
      <c r="J1161" s="7">
        <v>1.1000000000000001</v>
      </c>
      <c r="K1161" s="72"/>
      <c r="L1161" s="72"/>
      <c r="M1161" s="72"/>
      <c r="N1161" s="72"/>
      <c r="O1161" s="72"/>
      <c r="P1161" s="72"/>
      <c r="Q1161" s="7">
        <f t="shared" si="414"/>
        <v>5.3000000000000007</v>
      </c>
      <c r="R1161" s="7">
        <v>5.5</v>
      </c>
      <c r="S1161" s="8">
        <f t="shared" si="415"/>
        <v>96.363636363636374</v>
      </c>
    </row>
    <row r="1162" spans="1:19" ht="13.5" customHeight="1" x14ac:dyDescent="0.15">
      <c r="A1162" s="69"/>
      <c r="B1162" s="48"/>
      <c r="C1162" s="203" t="s">
        <v>182</v>
      </c>
      <c r="D1162" s="55" t="s">
        <v>33</v>
      </c>
      <c r="E1162" s="2">
        <v>15.6</v>
      </c>
      <c r="F1162" s="2">
        <v>28.2</v>
      </c>
      <c r="G1162" s="2">
        <v>20.5</v>
      </c>
      <c r="H1162" s="2">
        <v>29.1</v>
      </c>
      <c r="I1162" s="2">
        <v>35.4</v>
      </c>
      <c r="J1162" s="2">
        <v>54.6</v>
      </c>
      <c r="K1162" s="70"/>
      <c r="L1162" s="70"/>
      <c r="M1162" s="70"/>
      <c r="N1162" s="70"/>
      <c r="O1162" s="70"/>
      <c r="P1162" s="70"/>
      <c r="Q1162" s="2">
        <f t="shared" si="414"/>
        <v>183.4</v>
      </c>
      <c r="R1162" s="2">
        <v>192.5</v>
      </c>
      <c r="S1162" s="3">
        <f t="shared" si="415"/>
        <v>95.27272727272728</v>
      </c>
    </row>
    <row r="1163" spans="1:19" x14ac:dyDescent="0.15">
      <c r="A1163" s="69"/>
      <c r="B1163" s="48"/>
      <c r="C1163" s="204"/>
      <c r="D1163" s="60" t="s">
        <v>34</v>
      </c>
      <c r="E1163" s="4">
        <v>1.9</v>
      </c>
      <c r="F1163" s="4">
        <v>3.3</v>
      </c>
      <c r="G1163" s="4">
        <v>2.5</v>
      </c>
      <c r="H1163" s="4">
        <v>3</v>
      </c>
      <c r="I1163" s="4">
        <v>3.8</v>
      </c>
      <c r="J1163" s="4">
        <v>2.8</v>
      </c>
      <c r="K1163" s="71"/>
      <c r="L1163" s="71"/>
      <c r="M1163" s="71"/>
      <c r="N1163" s="71"/>
      <c r="O1163" s="71"/>
      <c r="P1163" s="71"/>
      <c r="Q1163" s="4">
        <f t="shared" si="414"/>
        <v>17.3</v>
      </c>
      <c r="R1163" s="4">
        <v>15</v>
      </c>
      <c r="S1163" s="5">
        <f t="shared" si="415"/>
        <v>115.33333333333333</v>
      </c>
    </row>
    <row r="1164" spans="1:19" x14ac:dyDescent="0.15">
      <c r="A1164" s="69"/>
      <c r="B1164" s="48"/>
      <c r="C1164" s="204"/>
      <c r="D1164" s="60" t="s">
        <v>35</v>
      </c>
      <c r="E1164" s="4">
        <f t="shared" ref="E1164:Q1164" si="422">+E1162-E1163</f>
        <v>13.7</v>
      </c>
      <c r="F1164" s="4">
        <f t="shared" si="422"/>
        <v>24.9</v>
      </c>
      <c r="G1164" s="4">
        <f t="shared" si="422"/>
        <v>18</v>
      </c>
      <c r="H1164" s="4">
        <f t="shared" si="422"/>
        <v>26.1</v>
      </c>
      <c r="I1164" s="4">
        <f t="shared" si="422"/>
        <v>31.599999999999998</v>
      </c>
      <c r="J1164" s="4">
        <f t="shared" si="422"/>
        <v>51.800000000000004</v>
      </c>
      <c r="K1164" s="71">
        <f t="shared" si="422"/>
        <v>0</v>
      </c>
      <c r="L1164" s="71">
        <f t="shared" si="422"/>
        <v>0</v>
      </c>
      <c r="M1164" s="71">
        <f t="shared" si="422"/>
        <v>0</v>
      </c>
      <c r="N1164" s="71">
        <f t="shared" si="422"/>
        <v>0</v>
      </c>
      <c r="O1164" s="71">
        <f t="shared" si="422"/>
        <v>0</v>
      </c>
      <c r="P1164" s="71">
        <f t="shared" si="422"/>
        <v>0</v>
      </c>
      <c r="Q1164" s="4">
        <f t="shared" si="422"/>
        <v>166.1</v>
      </c>
      <c r="R1164" s="4">
        <v>177.5</v>
      </c>
      <c r="S1164" s="5">
        <f t="shared" si="415"/>
        <v>93.577464788732385</v>
      </c>
    </row>
    <row r="1165" spans="1:19" x14ac:dyDescent="0.15">
      <c r="A1165" s="69"/>
      <c r="B1165" s="48"/>
      <c r="C1165" s="204"/>
      <c r="D1165" s="60" t="s">
        <v>36</v>
      </c>
      <c r="E1165" s="4">
        <f t="shared" ref="E1165:Q1165" si="423">+E1162-E1166</f>
        <v>15.5</v>
      </c>
      <c r="F1165" s="4">
        <f t="shared" si="423"/>
        <v>27.8</v>
      </c>
      <c r="G1165" s="4">
        <f t="shared" si="423"/>
        <v>20.3</v>
      </c>
      <c r="H1165" s="4">
        <f t="shared" si="423"/>
        <v>28</v>
      </c>
      <c r="I1165" s="4">
        <f t="shared" si="423"/>
        <v>33.9</v>
      </c>
      <c r="J1165" s="4">
        <f t="shared" si="423"/>
        <v>54.2</v>
      </c>
      <c r="K1165" s="71">
        <f t="shared" si="423"/>
        <v>0</v>
      </c>
      <c r="L1165" s="71">
        <f t="shared" si="423"/>
        <v>0</v>
      </c>
      <c r="M1165" s="71">
        <f t="shared" si="423"/>
        <v>0</v>
      </c>
      <c r="N1165" s="71">
        <f t="shared" si="423"/>
        <v>0</v>
      </c>
      <c r="O1165" s="71">
        <f t="shared" si="423"/>
        <v>0</v>
      </c>
      <c r="P1165" s="71">
        <f t="shared" si="423"/>
        <v>0</v>
      </c>
      <c r="Q1165" s="4">
        <f t="shared" si="423"/>
        <v>179.70000000000002</v>
      </c>
      <c r="R1165" s="4">
        <v>188.79999999999998</v>
      </c>
      <c r="S1165" s="5">
        <f t="shared" si="415"/>
        <v>95.180084745762727</v>
      </c>
    </row>
    <row r="1166" spans="1:19" x14ac:dyDescent="0.15">
      <c r="A1166" s="69"/>
      <c r="B1166" s="48"/>
      <c r="C1166" s="204"/>
      <c r="D1166" s="60" t="s">
        <v>37</v>
      </c>
      <c r="E1166" s="4">
        <v>0.1</v>
      </c>
      <c r="F1166" s="4">
        <v>0.4</v>
      </c>
      <c r="G1166" s="4">
        <v>0.2</v>
      </c>
      <c r="H1166" s="4">
        <v>1.1000000000000001</v>
      </c>
      <c r="I1166" s="4">
        <v>1.5</v>
      </c>
      <c r="J1166" s="4">
        <v>0.4</v>
      </c>
      <c r="K1166" s="71"/>
      <c r="L1166" s="71"/>
      <c r="M1166" s="71"/>
      <c r="N1166" s="71"/>
      <c r="O1166" s="71"/>
      <c r="P1166" s="71"/>
      <c r="Q1166" s="4">
        <f t="shared" si="414"/>
        <v>3.6999999999999997</v>
      </c>
      <c r="R1166" s="4">
        <v>3.6999999999999997</v>
      </c>
      <c r="S1166" s="5">
        <f t="shared" si="415"/>
        <v>100</v>
      </c>
    </row>
    <row r="1167" spans="1:19" ht="14.25" thickBot="1" x14ac:dyDescent="0.2">
      <c r="A1167" s="77"/>
      <c r="B1167" s="76"/>
      <c r="C1167" s="205"/>
      <c r="D1167" s="63" t="s">
        <v>38</v>
      </c>
      <c r="E1167" s="7">
        <v>0.1</v>
      </c>
      <c r="F1167" s="7">
        <v>0.4</v>
      </c>
      <c r="G1167" s="7">
        <v>0.2</v>
      </c>
      <c r="H1167" s="7">
        <v>1.1000000000000001</v>
      </c>
      <c r="I1167" s="7">
        <v>1.5</v>
      </c>
      <c r="J1167" s="7">
        <v>0.4</v>
      </c>
      <c r="K1167" s="72"/>
      <c r="L1167" s="72"/>
      <c r="M1167" s="72"/>
      <c r="N1167" s="72"/>
      <c r="O1167" s="72"/>
      <c r="P1167" s="72"/>
      <c r="Q1167" s="7">
        <f t="shared" si="414"/>
        <v>3.6999999999999997</v>
      </c>
      <c r="R1167" s="7">
        <v>3.6999999999999997</v>
      </c>
      <c r="S1167" s="8">
        <f t="shared" si="415"/>
        <v>100</v>
      </c>
    </row>
    <row r="1168" spans="1:19" x14ac:dyDescent="0.15">
      <c r="A1168" s="206" t="s">
        <v>7</v>
      </c>
      <c r="B1168" s="211"/>
      <c r="C1168" s="207"/>
      <c r="D1168" s="55" t="s">
        <v>33</v>
      </c>
      <c r="E1168" s="56">
        <f t="shared" ref="E1168:R1173" si="424">+E1174+E1231</f>
        <v>584</v>
      </c>
      <c r="F1168" s="56">
        <f t="shared" si="424"/>
        <v>854.3</v>
      </c>
      <c r="G1168" s="56">
        <f t="shared" si="424"/>
        <v>885</v>
      </c>
      <c r="H1168" s="56">
        <f t="shared" si="424"/>
        <v>1204.8000000000002</v>
      </c>
      <c r="I1168" s="56">
        <f t="shared" si="424"/>
        <v>1504.4</v>
      </c>
      <c r="J1168" s="56">
        <f t="shared" si="424"/>
        <v>1455.6</v>
      </c>
      <c r="K1168" s="66">
        <f t="shared" si="424"/>
        <v>0</v>
      </c>
      <c r="L1168" s="66">
        <f t="shared" si="424"/>
        <v>0</v>
      </c>
      <c r="M1168" s="66">
        <f t="shared" si="424"/>
        <v>0</v>
      </c>
      <c r="N1168" s="66">
        <f t="shared" si="424"/>
        <v>0</v>
      </c>
      <c r="O1168" s="66">
        <f t="shared" si="424"/>
        <v>0</v>
      </c>
      <c r="P1168" s="66">
        <f t="shared" si="424"/>
        <v>0</v>
      </c>
      <c r="Q1168" s="56">
        <f t="shared" si="424"/>
        <v>6488.1</v>
      </c>
      <c r="R1168" s="56">
        <f t="shared" si="424"/>
        <v>5985.9000000000005</v>
      </c>
      <c r="S1168" s="3">
        <f t="shared" si="415"/>
        <v>108.38971583220567</v>
      </c>
    </row>
    <row r="1169" spans="1:19" x14ac:dyDescent="0.15">
      <c r="A1169" s="208"/>
      <c r="B1169" s="212"/>
      <c r="C1169" s="209"/>
      <c r="D1169" s="60" t="s">
        <v>34</v>
      </c>
      <c r="E1169" s="61">
        <f t="shared" si="424"/>
        <v>145.19999999999999</v>
      </c>
      <c r="F1169" s="61">
        <f t="shared" si="424"/>
        <v>237.10000000000002</v>
      </c>
      <c r="G1169" s="61">
        <f t="shared" si="424"/>
        <v>340.39999999999992</v>
      </c>
      <c r="H1169" s="61">
        <f t="shared" si="424"/>
        <v>505.10000000000014</v>
      </c>
      <c r="I1169" s="61">
        <f t="shared" si="424"/>
        <v>629.60000000000014</v>
      </c>
      <c r="J1169" s="61">
        <f t="shared" si="424"/>
        <v>576.70000000000005</v>
      </c>
      <c r="K1169" s="67">
        <f t="shared" si="424"/>
        <v>0</v>
      </c>
      <c r="L1169" s="67">
        <f t="shared" si="424"/>
        <v>0</v>
      </c>
      <c r="M1169" s="67">
        <f t="shared" si="424"/>
        <v>0</v>
      </c>
      <c r="N1169" s="67">
        <f t="shared" si="424"/>
        <v>0</v>
      </c>
      <c r="O1169" s="67">
        <f t="shared" si="424"/>
        <v>0</v>
      </c>
      <c r="P1169" s="67">
        <f t="shared" si="424"/>
        <v>0</v>
      </c>
      <c r="Q1169" s="61">
        <f t="shared" si="424"/>
        <v>2434.1</v>
      </c>
      <c r="R1169" s="61">
        <f t="shared" si="424"/>
        <v>2325.6000000000004</v>
      </c>
      <c r="S1169" s="5">
        <f t="shared" si="415"/>
        <v>104.66546267629857</v>
      </c>
    </row>
    <row r="1170" spans="1:19" x14ac:dyDescent="0.15">
      <c r="A1170" s="208"/>
      <c r="B1170" s="212"/>
      <c r="C1170" s="209"/>
      <c r="D1170" s="60" t="s">
        <v>35</v>
      </c>
      <c r="E1170" s="61">
        <f t="shared" si="424"/>
        <v>438.79999999999995</v>
      </c>
      <c r="F1170" s="61">
        <f t="shared" si="424"/>
        <v>617.20000000000005</v>
      </c>
      <c r="G1170" s="61">
        <f t="shared" si="424"/>
        <v>544.59999999999991</v>
      </c>
      <c r="H1170" s="61">
        <f t="shared" si="424"/>
        <v>699.7</v>
      </c>
      <c r="I1170" s="61">
        <f t="shared" si="424"/>
        <v>874.8</v>
      </c>
      <c r="J1170" s="61">
        <f t="shared" si="424"/>
        <v>878.89999999999986</v>
      </c>
      <c r="K1170" s="67">
        <f t="shared" si="424"/>
        <v>0</v>
      </c>
      <c r="L1170" s="67">
        <f t="shared" si="424"/>
        <v>0</v>
      </c>
      <c r="M1170" s="67">
        <f t="shared" si="424"/>
        <v>0</v>
      </c>
      <c r="N1170" s="67">
        <f t="shared" si="424"/>
        <v>0</v>
      </c>
      <c r="O1170" s="67">
        <f t="shared" si="424"/>
        <v>0</v>
      </c>
      <c r="P1170" s="67">
        <f t="shared" si="424"/>
        <v>0</v>
      </c>
      <c r="Q1170" s="61">
        <f t="shared" si="424"/>
        <v>4054</v>
      </c>
      <c r="R1170" s="61">
        <f t="shared" si="424"/>
        <v>3660.3</v>
      </c>
      <c r="S1170" s="5">
        <f t="shared" si="415"/>
        <v>110.75594896593175</v>
      </c>
    </row>
    <row r="1171" spans="1:19" x14ac:dyDescent="0.15">
      <c r="A1171" s="208"/>
      <c r="B1171" s="212"/>
      <c r="C1171" s="209"/>
      <c r="D1171" s="60" t="s">
        <v>36</v>
      </c>
      <c r="E1171" s="61">
        <f t="shared" si="424"/>
        <v>450.99999999999989</v>
      </c>
      <c r="F1171" s="61">
        <f t="shared" si="424"/>
        <v>718.2</v>
      </c>
      <c r="G1171" s="61">
        <f t="shared" si="424"/>
        <v>730.80000000000007</v>
      </c>
      <c r="H1171" s="61">
        <f t="shared" si="424"/>
        <v>1015.8</v>
      </c>
      <c r="I1171" s="61">
        <f t="shared" si="424"/>
        <v>1279.5</v>
      </c>
      <c r="J1171" s="61">
        <f t="shared" si="424"/>
        <v>1228.5</v>
      </c>
      <c r="K1171" s="67">
        <f t="shared" si="424"/>
        <v>0</v>
      </c>
      <c r="L1171" s="67">
        <f t="shared" si="424"/>
        <v>0</v>
      </c>
      <c r="M1171" s="67">
        <f t="shared" si="424"/>
        <v>0</v>
      </c>
      <c r="N1171" s="67">
        <f t="shared" si="424"/>
        <v>0</v>
      </c>
      <c r="O1171" s="67">
        <f t="shared" si="424"/>
        <v>0</v>
      </c>
      <c r="P1171" s="67">
        <f t="shared" si="424"/>
        <v>0</v>
      </c>
      <c r="Q1171" s="61">
        <f t="shared" si="424"/>
        <v>5423.8000000000011</v>
      </c>
      <c r="R1171" s="61">
        <f t="shared" si="424"/>
        <v>4939.4000000000005</v>
      </c>
      <c r="S1171" s="5">
        <f t="shared" si="415"/>
        <v>109.80685913268819</v>
      </c>
    </row>
    <row r="1172" spans="1:19" x14ac:dyDescent="0.15">
      <c r="A1172" s="208"/>
      <c r="B1172" s="212"/>
      <c r="C1172" s="209"/>
      <c r="D1172" s="60" t="s">
        <v>37</v>
      </c>
      <c r="E1172" s="61">
        <f t="shared" si="424"/>
        <v>133</v>
      </c>
      <c r="F1172" s="61">
        <f t="shared" si="424"/>
        <v>136.10000000000002</v>
      </c>
      <c r="G1172" s="61">
        <f t="shared" si="424"/>
        <v>154.20000000000002</v>
      </c>
      <c r="H1172" s="61">
        <f t="shared" si="424"/>
        <v>189</v>
      </c>
      <c r="I1172" s="61">
        <f t="shared" si="424"/>
        <v>224.90000000000003</v>
      </c>
      <c r="J1172" s="61">
        <f t="shared" si="424"/>
        <v>227.1</v>
      </c>
      <c r="K1172" s="67">
        <f t="shared" si="424"/>
        <v>0</v>
      </c>
      <c r="L1172" s="67">
        <f t="shared" si="424"/>
        <v>0</v>
      </c>
      <c r="M1172" s="67">
        <f t="shared" si="424"/>
        <v>0</v>
      </c>
      <c r="N1172" s="67">
        <f t="shared" si="424"/>
        <v>0</v>
      </c>
      <c r="O1172" s="67">
        <f t="shared" si="424"/>
        <v>0</v>
      </c>
      <c r="P1172" s="67">
        <f t="shared" si="424"/>
        <v>0</v>
      </c>
      <c r="Q1172" s="61">
        <f t="shared" si="424"/>
        <v>1064.3000000000002</v>
      </c>
      <c r="R1172" s="61">
        <f t="shared" si="424"/>
        <v>1046.5</v>
      </c>
      <c r="S1172" s="5">
        <f t="shared" si="415"/>
        <v>101.70090778786434</v>
      </c>
    </row>
    <row r="1173" spans="1:19" ht="14.25" thickBot="1" x14ac:dyDescent="0.2">
      <c r="A1173" s="208"/>
      <c r="B1173" s="213"/>
      <c r="C1173" s="210"/>
      <c r="D1173" s="63" t="s">
        <v>38</v>
      </c>
      <c r="E1173" s="64">
        <f t="shared" si="424"/>
        <v>146.50000000000003</v>
      </c>
      <c r="F1173" s="64">
        <f t="shared" si="424"/>
        <v>148.60000000000002</v>
      </c>
      <c r="G1173" s="64">
        <f t="shared" si="424"/>
        <v>168.9</v>
      </c>
      <c r="H1173" s="64">
        <f t="shared" si="424"/>
        <v>210.8</v>
      </c>
      <c r="I1173" s="64">
        <f t="shared" si="424"/>
        <v>250.90000000000003</v>
      </c>
      <c r="J1173" s="64">
        <f t="shared" si="424"/>
        <v>248.1</v>
      </c>
      <c r="K1173" s="68">
        <f t="shared" si="424"/>
        <v>0</v>
      </c>
      <c r="L1173" s="68">
        <f t="shared" si="424"/>
        <v>0</v>
      </c>
      <c r="M1173" s="68">
        <f t="shared" si="424"/>
        <v>0</v>
      </c>
      <c r="N1173" s="68">
        <f t="shared" si="424"/>
        <v>0</v>
      </c>
      <c r="O1173" s="68">
        <f t="shared" si="424"/>
        <v>0</v>
      </c>
      <c r="P1173" s="68">
        <f t="shared" si="424"/>
        <v>0</v>
      </c>
      <c r="Q1173" s="64">
        <f t="shared" si="424"/>
        <v>1173.8</v>
      </c>
      <c r="R1173" s="64">
        <f t="shared" si="424"/>
        <v>1151.8000000000002</v>
      </c>
      <c r="S1173" s="8">
        <f t="shared" si="415"/>
        <v>101.9100538287897</v>
      </c>
    </row>
    <row r="1174" spans="1:19" x14ac:dyDescent="0.15">
      <c r="A1174" s="69"/>
      <c r="B1174" s="206" t="s">
        <v>261</v>
      </c>
      <c r="C1174" s="207"/>
      <c r="D1174" s="55" t="s">
        <v>33</v>
      </c>
      <c r="E1174" s="2">
        <f t="shared" ref="E1174:R1179" si="425">+E1180+E1186+E1192+E1201+E1207+E1213+E1219+E1225</f>
        <v>540.5</v>
      </c>
      <c r="F1174" s="2">
        <f t="shared" si="425"/>
        <v>684.8</v>
      </c>
      <c r="G1174" s="2">
        <f t="shared" si="425"/>
        <v>709.4</v>
      </c>
      <c r="H1174" s="2">
        <f t="shared" si="425"/>
        <v>945.80000000000018</v>
      </c>
      <c r="I1174" s="2">
        <f t="shared" si="425"/>
        <v>1056</v>
      </c>
      <c r="J1174" s="2">
        <f t="shared" si="425"/>
        <v>1066.7</v>
      </c>
      <c r="K1174" s="70">
        <f t="shared" si="425"/>
        <v>0</v>
      </c>
      <c r="L1174" s="70">
        <f t="shared" si="425"/>
        <v>0</v>
      </c>
      <c r="M1174" s="70">
        <f t="shared" si="425"/>
        <v>0</v>
      </c>
      <c r="N1174" s="70">
        <f t="shared" si="425"/>
        <v>0</v>
      </c>
      <c r="O1174" s="70">
        <f t="shared" si="425"/>
        <v>0</v>
      </c>
      <c r="P1174" s="70">
        <f t="shared" si="425"/>
        <v>0</v>
      </c>
      <c r="Q1174" s="2">
        <f t="shared" si="425"/>
        <v>5003.2000000000007</v>
      </c>
      <c r="R1174" s="2">
        <f t="shared" si="425"/>
        <v>4562.4000000000005</v>
      </c>
      <c r="S1174" s="3">
        <f t="shared" si="415"/>
        <v>109.66158162370682</v>
      </c>
    </row>
    <row r="1175" spans="1:19" x14ac:dyDescent="0.15">
      <c r="A1175" s="69"/>
      <c r="B1175" s="208"/>
      <c r="C1175" s="209"/>
      <c r="D1175" s="60" t="s">
        <v>34</v>
      </c>
      <c r="E1175" s="4">
        <f t="shared" si="425"/>
        <v>130.6</v>
      </c>
      <c r="F1175" s="4">
        <f t="shared" si="425"/>
        <v>183.3</v>
      </c>
      <c r="G1175" s="4">
        <f t="shared" si="425"/>
        <v>271.2999999999999</v>
      </c>
      <c r="H1175" s="4">
        <f t="shared" si="425"/>
        <v>385.90000000000009</v>
      </c>
      <c r="I1175" s="4">
        <f t="shared" si="425"/>
        <v>431.10000000000008</v>
      </c>
      <c r="J1175" s="4">
        <f t="shared" si="425"/>
        <v>392.5</v>
      </c>
      <c r="K1175" s="71">
        <f t="shared" si="425"/>
        <v>0</v>
      </c>
      <c r="L1175" s="71">
        <f t="shared" si="425"/>
        <v>0</v>
      </c>
      <c r="M1175" s="71">
        <f t="shared" si="425"/>
        <v>0</v>
      </c>
      <c r="N1175" s="71">
        <f t="shared" si="425"/>
        <v>0</v>
      </c>
      <c r="O1175" s="71">
        <f t="shared" si="425"/>
        <v>0</v>
      </c>
      <c r="P1175" s="71">
        <f t="shared" si="425"/>
        <v>0</v>
      </c>
      <c r="Q1175" s="4">
        <f t="shared" si="425"/>
        <v>1794.6999999999998</v>
      </c>
      <c r="R1175" s="4">
        <f t="shared" si="425"/>
        <v>1751.6000000000001</v>
      </c>
      <c r="S1175" s="5">
        <f t="shared" si="415"/>
        <v>102.46060744462204</v>
      </c>
    </row>
    <row r="1176" spans="1:19" x14ac:dyDescent="0.15">
      <c r="A1176" s="69"/>
      <c r="B1176" s="208"/>
      <c r="C1176" s="209"/>
      <c r="D1176" s="60" t="s">
        <v>35</v>
      </c>
      <c r="E1176" s="4">
        <f t="shared" si="425"/>
        <v>409.9</v>
      </c>
      <c r="F1176" s="4">
        <f t="shared" si="425"/>
        <v>501.50000000000006</v>
      </c>
      <c r="G1176" s="4">
        <f t="shared" si="425"/>
        <v>438.09999999999997</v>
      </c>
      <c r="H1176" s="4">
        <f t="shared" si="425"/>
        <v>559.9</v>
      </c>
      <c r="I1176" s="4">
        <f t="shared" si="425"/>
        <v>624.9</v>
      </c>
      <c r="J1176" s="4">
        <f t="shared" si="425"/>
        <v>674.19999999999993</v>
      </c>
      <c r="K1176" s="71">
        <f t="shared" si="425"/>
        <v>0</v>
      </c>
      <c r="L1176" s="71">
        <f t="shared" si="425"/>
        <v>0</v>
      </c>
      <c r="M1176" s="71">
        <f t="shared" si="425"/>
        <v>0</v>
      </c>
      <c r="N1176" s="71">
        <f t="shared" si="425"/>
        <v>0</v>
      </c>
      <c r="O1176" s="71">
        <f t="shared" si="425"/>
        <v>0</v>
      </c>
      <c r="P1176" s="71">
        <f t="shared" si="425"/>
        <v>0</v>
      </c>
      <c r="Q1176" s="4">
        <f t="shared" si="425"/>
        <v>3208.5</v>
      </c>
      <c r="R1176" s="4">
        <f t="shared" si="425"/>
        <v>2810.8</v>
      </c>
      <c r="S1176" s="5">
        <f t="shared" si="415"/>
        <v>114.14899672691048</v>
      </c>
    </row>
    <row r="1177" spans="1:19" x14ac:dyDescent="0.15">
      <c r="A1177" s="69"/>
      <c r="B1177" s="208"/>
      <c r="C1177" s="209"/>
      <c r="D1177" s="60" t="s">
        <v>36</v>
      </c>
      <c r="E1177" s="4">
        <f t="shared" si="425"/>
        <v>417.59999999999991</v>
      </c>
      <c r="F1177" s="4">
        <f t="shared" si="425"/>
        <v>563.80000000000007</v>
      </c>
      <c r="G1177" s="4">
        <f t="shared" si="425"/>
        <v>574.20000000000005</v>
      </c>
      <c r="H1177" s="4">
        <f t="shared" si="425"/>
        <v>784.69999999999993</v>
      </c>
      <c r="I1177" s="4">
        <f t="shared" si="425"/>
        <v>875.39999999999986</v>
      </c>
      <c r="J1177" s="4">
        <f t="shared" si="425"/>
        <v>863.79999999999984</v>
      </c>
      <c r="K1177" s="71">
        <f t="shared" si="425"/>
        <v>0</v>
      </c>
      <c r="L1177" s="71">
        <f t="shared" si="425"/>
        <v>0</v>
      </c>
      <c r="M1177" s="71">
        <f t="shared" si="425"/>
        <v>0</v>
      </c>
      <c r="N1177" s="71">
        <f t="shared" si="425"/>
        <v>0</v>
      </c>
      <c r="O1177" s="71">
        <f t="shared" si="425"/>
        <v>0</v>
      </c>
      <c r="P1177" s="71">
        <f t="shared" si="425"/>
        <v>0</v>
      </c>
      <c r="Q1177" s="4">
        <f t="shared" si="425"/>
        <v>4079.5000000000009</v>
      </c>
      <c r="R1177" s="4">
        <f t="shared" si="425"/>
        <v>3656.3</v>
      </c>
      <c r="S1177" s="5">
        <f t="shared" si="415"/>
        <v>111.57454257035803</v>
      </c>
    </row>
    <row r="1178" spans="1:19" x14ac:dyDescent="0.15">
      <c r="A1178" s="69"/>
      <c r="B1178" s="208"/>
      <c r="C1178" s="209"/>
      <c r="D1178" s="60" t="s">
        <v>37</v>
      </c>
      <c r="E1178" s="4">
        <f t="shared" si="425"/>
        <v>122.9</v>
      </c>
      <c r="F1178" s="4">
        <f t="shared" si="425"/>
        <v>121.00000000000001</v>
      </c>
      <c r="G1178" s="4">
        <f t="shared" si="425"/>
        <v>135.20000000000002</v>
      </c>
      <c r="H1178" s="4">
        <f t="shared" si="425"/>
        <v>161.1</v>
      </c>
      <c r="I1178" s="4">
        <f t="shared" si="425"/>
        <v>180.60000000000002</v>
      </c>
      <c r="J1178" s="4">
        <f t="shared" si="425"/>
        <v>202.9</v>
      </c>
      <c r="K1178" s="71">
        <f t="shared" si="425"/>
        <v>0</v>
      </c>
      <c r="L1178" s="71">
        <f t="shared" si="425"/>
        <v>0</v>
      </c>
      <c r="M1178" s="71">
        <f t="shared" si="425"/>
        <v>0</v>
      </c>
      <c r="N1178" s="71">
        <f t="shared" si="425"/>
        <v>0</v>
      </c>
      <c r="O1178" s="71">
        <f t="shared" si="425"/>
        <v>0</v>
      </c>
      <c r="P1178" s="71">
        <f t="shared" si="425"/>
        <v>0</v>
      </c>
      <c r="Q1178" s="4">
        <f t="shared" si="425"/>
        <v>923.7</v>
      </c>
      <c r="R1178" s="4">
        <f t="shared" si="425"/>
        <v>906.1</v>
      </c>
      <c r="S1178" s="5">
        <f t="shared" si="415"/>
        <v>101.94239046462863</v>
      </c>
    </row>
    <row r="1179" spans="1:19" ht="14.25" thickBot="1" x14ac:dyDescent="0.2">
      <c r="A1179" s="69"/>
      <c r="B1179" s="208"/>
      <c r="C1179" s="210"/>
      <c r="D1179" s="63" t="s">
        <v>38</v>
      </c>
      <c r="E1179" s="7">
        <f t="shared" si="425"/>
        <v>134.10000000000002</v>
      </c>
      <c r="F1179" s="7">
        <f t="shared" si="425"/>
        <v>130.10000000000002</v>
      </c>
      <c r="G1179" s="7">
        <f t="shared" si="425"/>
        <v>145.5</v>
      </c>
      <c r="H1179" s="7">
        <f t="shared" si="425"/>
        <v>176</v>
      </c>
      <c r="I1179" s="7">
        <f t="shared" si="425"/>
        <v>197.00000000000006</v>
      </c>
      <c r="J1179" s="7">
        <f t="shared" si="425"/>
        <v>217.7</v>
      </c>
      <c r="K1179" s="72">
        <f t="shared" si="425"/>
        <v>0</v>
      </c>
      <c r="L1179" s="72">
        <f t="shared" si="425"/>
        <v>0</v>
      </c>
      <c r="M1179" s="72">
        <f t="shared" si="425"/>
        <v>0</v>
      </c>
      <c r="N1179" s="72">
        <f t="shared" si="425"/>
        <v>0</v>
      </c>
      <c r="O1179" s="72">
        <f t="shared" si="425"/>
        <v>0</v>
      </c>
      <c r="P1179" s="72">
        <f t="shared" si="425"/>
        <v>0</v>
      </c>
      <c r="Q1179" s="7">
        <f t="shared" si="425"/>
        <v>1000.3999999999999</v>
      </c>
      <c r="R1179" s="7">
        <f t="shared" si="425"/>
        <v>983.90000000000009</v>
      </c>
      <c r="S1179" s="8">
        <f t="shared" si="415"/>
        <v>101.67699969509094</v>
      </c>
    </row>
    <row r="1180" spans="1:19" ht="13.5" customHeight="1" x14ac:dyDescent="0.15">
      <c r="A1180" s="69"/>
      <c r="B1180" s="69"/>
      <c r="C1180" s="203" t="s">
        <v>222</v>
      </c>
      <c r="D1180" s="55" t="s">
        <v>33</v>
      </c>
      <c r="E1180" s="2">
        <v>397.2</v>
      </c>
      <c r="F1180" s="2">
        <v>381.1</v>
      </c>
      <c r="G1180" s="2">
        <v>423.6</v>
      </c>
      <c r="H1180" s="2">
        <v>532.20000000000005</v>
      </c>
      <c r="I1180" s="2">
        <v>592.70000000000005</v>
      </c>
      <c r="J1180" s="2">
        <v>721.8</v>
      </c>
      <c r="K1180" s="70"/>
      <c r="L1180" s="70"/>
      <c r="M1180" s="70"/>
      <c r="N1180" s="70"/>
      <c r="O1180" s="70"/>
      <c r="P1180" s="70"/>
      <c r="Q1180" s="2">
        <f t="shared" ref="Q1180:Q1197" si="426">SUM(E1180:P1180)</f>
        <v>3048.6000000000004</v>
      </c>
      <c r="R1180" s="2">
        <v>2719.3</v>
      </c>
      <c r="S1180" s="3">
        <f t="shared" si="415"/>
        <v>112.10973412275219</v>
      </c>
    </row>
    <row r="1181" spans="1:19" x14ac:dyDescent="0.15">
      <c r="A1181" s="69"/>
      <c r="B1181" s="48"/>
      <c r="C1181" s="204"/>
      <c r="D1181" s="60" t="s">
        <v>34</v>
      </c>
      <c r="E1181" s="4">
        <v>102.3</v>
      </c>
      <c r="F1181" s="4">
        <v>108.1</v>
      </c>
      <c r="G1181" s="4">
        <v>157.69999999999999</v>
      </c>
      <c r="H1181" s="4">
        <v>203.8</v>
      </c>
      <c r="I1181" s="4">
        <v>213.7</v>
      </c>
      <c r="J1181" s="4">
        <v>258.60000000000002</v>
      </c>
      <c r="K1181" s="71"/>
      <c r="L1181" s="71"/>
      <c r="M1181" s="71"/>
      <c r="N1181" s="71"/>
      <c r="O1181" s="71"/>
      <c r="P1181" s="71"/>
      <c r="Q1181" s="4">
        <f t="shared" si="426"/>
        <v>1044.1999999999998</v>
      </c>
      <c r="R1181" s="4">
        <v>1023.6000000000001</v>
      </c>
      <c r="S1181" s="5">
        <f t="shared" si="415"/>
        <v>102.01250488472056</v>
      </c>
    </row>
    <row r="1182" spans="1:19" x14ac:dyDescent="0.15">
      <c r="A1182" s="69"/>
      <c r="B1182" s="48"/>
      <c r="C1182" s="204"/>
      <c r="D1182" s="60" t="s">
        <v>35</v>
      </c>
      <c r="E1182" s="4">
        <f t="shared" ref="E1182:Q1182" si="427">+E1180-E1181</f>
        <v>294.89999999999998</v>
      </c>
      <c r="F1182" s="4">
        <f t="shared" si="427"/>
        <v>273</v>
      </c>
      <c r="G1182" s="4">
        <f t="shared" si="427"/>
        <v>265.90000000000003</v>
      </c>
      <c r="H1182" s="4">
        <f t="shared" si="427"/>
        <v>328.40000000000003</v>
      </c>
      <c r="I1182" s="4">
        <f t="shared" si="427"/>
        <v>379.00000000000006</v>
      </c>
      <c r="J1182" s="4">
        <f t="shared" si="427"/>
        <v>463.19999999999993</v>
      </c>
      <c r="K1182" s="71">
        <f t="shared" si="427"/>
        <v>0</v>
      </c>
      <c r="L1182" s="71">
        <f t="shared" si="427"/>
        <v>0</v>
      </c>
      <c r="M1182" s="71">
        <f t="shared" si="427"/>
        <v>0</v>
      </c>
      <c r="N1182" s="71">
        <f t="shared" si="427"/>
        <v>0</v>
      </c>
      <c r="O1182" s="71">
        <f t="shared" si="427"/>
        <v>0</v>
      </c>
      <c r="P1182" s="71">
        <f t="shared" si="427"/>
        <v>0</v>
      </c>
      <c r="Q1182" s="4">
        <f t="shared" si="427"/>
        <v>2004.4000000000005</v>
      </c>
      <c r="R1182" s="4">
        <v>1695.7</v>
      </c>
      <c r="S1182" s="5">
        <f t="shared" si="415"/>
        <v>118.20487114466005</v>
      </c>
    </row>
    <row r="1183" spans="1:19" x14ac:dyDescent="0.15">
      <c r="A1183" s="69"/>
      <c r="B1183" s="48"/>
      <c r="C1183" s="204"/>
      <c r="D1183" s="60" t="s">
        <v>36</v>
      </c>
      <c r="E1183" s="4">
        <f t="shared" ref="E1183:Q1183" si="428">+E1180-E1184</f>
        <v>283.39999999999998</v>
      </c>
      <c r="F1183" s="4">
        <f t="shared" si="428"/>
        <v>281.60000000000002</v>
      </c>
      <c r="G1183" s="4">
        <f t="shared" si="428"/>
        <v>312.90000000000003</v>
      </c>
      <c r="H1183" s="4">
        <f t="shared" si="428"/>
        <v>404.1</v>
      </c>
      <c r="I1183" s="4">
        <f t="shared" si="428"/>
        <v>455.90000000000003</v>
      </c>
      <c r="J1183" s="4">
        <f t="shared" si="428"/>
        <v>549.5</v>
      </c>
      <c r="K1183" s="71">
        <f t="shared" si="428"/>
        <v>0</v>
      </c>
      <c r="L1183" s="71">
        <f t="shared" si="428"/>
        <v>0</v>
      </c>
      <c r="M1183" s="71">
        <f t="shared" si="428"/>
        <v>0</v>
      </c>
      <c r="N1183" s="71">
        <f t="shared" si="428"/>
        <v>0</v>
      </c>
      <c r="O1183" s="71">
        <f t="shared" si="428"/>
        <v>0</v>
      </c>
      <c r="P1183" s="71">
        <f t="shared" si="428"/>
        <v>0</v>
      </c>
      <c r="Q1183" s="4">
        <f t="shared" si="428"/>
        <v>2287.4000000000005</v>
      </c>
      <c r="R1183" s="4">
        <v>1979.1000000000001</v>
      </c>
      <c r="S1183" s="5">
        <f t="shared" si="415"/>
        <v>115.57778788338136</v>
      </c>
    </row>
    <row r="1184" spans="1:19" x14ac:dyDescent="0.15">
      <c r="A1184" s="69"/>
      <c r="B1184" s="48"/>
      <c r="C1184" s="204"/>
      <c r="D1184" s="60" t="s">
        <v>37</v>
      </c>
      <c r="E1184" s="4">
        <v>113.8</v>
      </c>
      <c r="F1184" s="4">
        <v>99.5</v>
      </c>
      <c r="G1184" s="4">
        <v>110.7</v>
      </c>
      <c r="H1184" s="4">
        <v>128.1</v>
      </c>
      <c r="I1184" s="4">
        <v>136.80000000000001</v>
      </c>
      <c r="J1184" s="4">
        <v>172.3</v>
      </c>
      <c r="K1184" s="71"/>
      <c r="L1184" s="71"/>
      <c r="M1184" s="71"/>
      <c r="N1184" s="71"/>
      <c r="O1184" s="71"/>
      <c r="P1184" s="71"/>
      <c r="Q1184" s="4">
        <f t="shared" si="426"/>
        <v>761.2</v>
      </c>
      <c r="R1184" s="4">
        <v>740.2</v>
      </c>
      <c r="S1184" s="5">
        <f t="shared" si="415"/>
        <v>102.83707106187516</v>
      </c>
    </row>
    <row r="1185" spans="1:19" ht="14.25" thickBot="1" x14ac:dyDescent="0.2">
      <c r="A1185" s="69"/>
      <c r="B1185" s="48"/>
      <c r="C1185" s="205"/>
      <c r="D1185" s="63" t="s">
        <v>38</v>
      </c>
      <c r="E1185" s="7">
        <v>121.9</v>
      </c>
      <c r="F1185" s="7">
        <v>106.2</v>
      </c>
      <c r="G1185" s="7">
        <v>118.6</v>
      </c>
      <c r="H1185" s="7">
        <v>139.4</v>
      </c>
      <c r="I1185" s="7">
        <v>147.19999999999999</v>
      </c>
      <c r="J1185" s="7">
        <v>183.7</v>
      </c>
      <c r="K1185" s="72"/>
      <c r="L1185" s="72"/>
      <c r="M1185" s="72"/>
      <c r="N1185" s="72"/>
      <c r="O1185" s="72"/>
      <c r="P1185" s="72"/>
      <c r="Q1185" s="7">
        <f t="shared" si="426"/>
        <v>817</v>
      </c>
      <c r="R1185" s="7">
        <v>800.60000000000014</v>
      </c>
      <c r="S1185" s="8">
        <f t="shared" si="415"/>
        <v>102.04846365226079</v>
      </c>
    </row>
    <row r="1186" spans="1:19" ht="13.5" customHeight="1" x14ac:dyDescent="0.15">
      <c r="A1186" s="69"/>
      <c r="B1186" s="48"/>
      <c r="C1186" s="203" t="s">
        <v>183</v>
      </c>
      <c r="D1186" s="55" t="s">
        <v>33</v>
      </c>
      <c r="E1186" s="2">
        <v>3.3</v>
      </c>
      <c r="F1186" s="2">
        <v>7.9</v>
      </c>
      <c r="G1186" s="2">
        <v>10.9</v>
      </c>
      <c r="H1186" s="2">
        <v>18.7</v>
      </c>
      <c r="I1186" s="2">
        <v>28.1</v>
      </c>
      <c r="J1186" s="2">
        <v>13.9</v>
      </c>
      <c r="K1186" s="70"/>
      <c r="L1186" s="70"/>
      <c r="M1186" s="70"/>
      <c r="N1186" s="70"/>
      <c r="O1186" s="70"/>
      <c r="P1186" s="70"/>
      <c r="Q1186" s="2">
        <f t="shared" si="426"/>
        <v>82.800000000000011</v>
      </c>
      <c r="R1186" s="2">
        <v>88.5</v>
      </c>
      <c r="S1186" s="3">
        <f t="shared" si="415"/>
        <v>93.559322033898312</v>
      </c>
    </row>
    <row r="1187" spans="1:19" x14ac:dyDescent="0.15">
      <c r="A1187" s="69"/>
      <c r="B1187" s="48"/>
      <c r="C1187" s="204"/>
      <c r="D1187" s="60" t="s">
        <v>34</v>
      </c>
      <c r="E1187" s="4">
        <v>2.6</v>
      </c>
      <c r="F1187" s="4">
        <v>6.3</v>
      </c>
      <c r="G1187" s="4">
        <v>8.6999999999999993</v>
      </c>
      <c r="H1187" s="4">
        <v>14.9</v>
      </c>
      <c r="I1187" s="4">
        <v>22.4</v>
      </c>
      <c r="J1187" s="4">
        <v>11.1</v>
      </c>
      <c r="K1187" s="71"/>
      <c r="L1187" s="71"/>
      <c r="M1187" s="71"/>
      <c r="N1187" s="71"/>
      <c r="O1187" s="71"/>
      <c r="P1187" s="71"/>
      <c r="Q1187" s="4">
        <f t="shared" si="426"/>
        <v>66</v>
      </c>
      <c r="R1187" s="4">
        <v>70.500000000000014</v>
      </c>
      <c r="S1187" s="5">
        <f t="shared" si="415"/>
        <v>93.617021276595722</v>
      </c>
    </row>
    <row r="1188" spans="1:19" x14ac:dyDescent="0.15">
      <c r="A1188" s="69"/>
      <c r="B1188" s="48"/>
      <c r="C1188" s="204"/>
      <c r="D1188" s="60" t="s">
        <v>35</v>
      </c>
      <c r="E1188" s="4">
        <f t="shared" ref="E1188:Q1188" si="429">+E1186-E1187</f>
        <v>0.69999999999999973</v>
      </c>
      <c r="F1188" s="4">
        <f t="shared" si="429"/>
        <v>1.6000000000000005</v>
      </c>
      <c r="G1188" s="4">
        <f t="shared" si="429"/>
        <v>2.2000000000000011</v>
      </c>
      <c r="H1188" s="4">
        <f t="shared" si="429"/>
        <v>3.7999999999999989</v>
      </c>
      <c r="I1188" s="4">
        <f t="shared" si="429"/>
        <v>5.7000000000000028</v>
      </c>
      <c r="J1188" s="4">
        <f t="shared" si="429"/>
        <v>2.8000000000000007</v>
      </c>
      <c r="K1188" s="71">
        <f t="shared" si="429"/>
        <v>0</v>
      </c>
      <c r="L1188" s="71">
        <f t="shared" si="429"/>
        <v>0</v>
      </c>
      <c r="M1188" s="71">
        <f t="shared" si="429"/>
        <v>0</v>
      </c>
      <c r="N1188" s="71">
        <f t="shared" si="429"/>
        <v>0</v>
      </c>
      <c r="O1188" s="71">
        <f t="shared" si="429"/>
        <v>0</v>
      </c>
      <c r="P1188" s="71">
        <f t="shared" si="429"/>
        <v>0</v>
      </c>
      <c r="Q1188" s="4">
        <f t="shared" si="429"/>
        <v>16.800000000000011</v>
      </c>
      <c r="R1188" s="4">
        <v>18</v>
      </c>
      <c r="S1188" s="5">
        <f t="shared" si="415"/>
        <v>93.3333333333334</v>
      </c>
    </row>
    <row r="1189" spans="1:19" x14ac:dyDescent="0.15">
      <c r="A1189" s="69"/>
      <c r="B1189" s="48"/>
      <c r="C1189" s="204"/>
      <c r="D1189" s="60" t="s">
        <v>36</v>
      </c>
      <c r="E1189" s="4">
        <f t="shared" ref="E1189:Q1189" si="430">+E1186-E1190</f>
        <v>3.3</v>
      </c>
      <c r="F1189" s="4">
        <f t="shared" si="430"/>
        <v>7.9</v>
      </c>
      <c r="G1189" s="4">
        <f t="shared" si="430"/>
        <v>10.9</v>
      </c>
      <c r="H1189" s="4">
        <f t="shared" si="430"/>
        <v>18.7</v>
      </c>
      <c r="I1189" s="4">
        <f t="shared" si="430"/>
        <v>28.1</v>
      </c>
      <c r="J1189" s="4">
        <f t="shared" si="430"/>
        <v>13.9</v>
      </c>
      <c r="K1189" s="71">
        <f t="shared" si="430"/>
        <v>0</v>
      </c>
      <c r="L1189" s="71">
        <f t="shared" si="430"/>
        <v>0</v>
      </c>
      <c r="M1189" s="71">
        <f t="shared" si="430"/>
        <v>0</v>
      </c>
      <c r="N1189" s="71">
        <f t="shared" si="430"/>
        <v>0</v>
      </c>
      <c r="O1189" s="71">
        <f t="shared" si="430"/>
        <v>0</v>
      </c>
      <c r="P1189" s="71">
        <f t="shared" si="430"/>
        <v>0</v>
      </c>
      <c r="Q1189" s="4">
        <f t="shared" si="430"/>
        <v>82.800000000000011</v>
      </c>
      <c r="R1189" s="4">
        <v>88.5</v>
      </c>
      <c r="S1189" s="5">
        <f t="shared" si="415"/>
        <v>93.559322033898312</v>
      </c>
    </row>
    <row r="1190" spans="1:19" x14ac:dyDescent="0.15">
      <c r="A1190" s="69"/>
      <c r="B1190" s="48"/>
      <c r="C1190" s="204"/>
      <c r="D1190" s="60" t="s">
        <v>37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71"/>
      <c r="L1190" s="71"/>
      <c r="M1190" s="71"/>
      <c r="N1190" s="71"/>
      <c r="O1190" s="71"/>
      <c r="P1190" s="71"/>
      <c r="Q1190" s="4">
        <f t="shared" si="426"/>
        <v>0</v>
      </c>
      <c r="R1190" s="4">
        <v>0</v>
      </c>
      <c r="S1190" s="5" t="str">
        <f t="shared" si="415"/>
        <v>－</v>
      </c>
    </row>
    <row r="1191" spans="1:19" ht="14.25" thickBot="1" x14ac:dyDescent="0.2">
      <c r="A1191" s="69"/>
      <c r="B1191" s="48"/>
      <c r="C1191" s="205"/>
      <c r="D1191" s="63" t="s">
        <v>38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2"/>
      <c r="L1191" s="72"/>
      <c r="M1191" s="72"/>
      <c r="N1191" s="72"/>
      <c r="O1191" s="72"/>
      <c r="P1191" s="72"/>
      <c r="Q1191" s="7">
        <f t="shared" si="426"/>
        <v>0</v>
      </c>
      <c r="R1191" s="7">
        <v>0</v>
      </c>
      <c r="S1191" s="8" t="str">
        <f t="shared" si="415"/>
        <v>－</v>
      </c>
    </row>
    <row r="1192" spans="1:19" ht="13.5" customHeight="1" x14ac:dyDescent="0.15">
      <c r="A1192" s="69"/>
      <c r="B1192" s="48"/>
      <c r="C1192" s="203" t="s">
        <v>184</v>
      </c>
      <c r="D1192" s="55" t="s">
        <v>33</v>
      </c>
      <c r="E1192" s="2">
        <v>18.600000000000001</v>
      </c>
      <c r="F1192" s="2">
        <v>75.400000000000006</v>
      </c>
      <c r="G1192" s="2">
        <v>41.6</v>
      </c>
      <c r="H1192" s="2">
        <v>61.7</v>
      </c>
      <c r="I1192" s="2">
        <v>59.3</v>
      </c>
      <c r="J1192" s="2">
        <v>48.7</v>
      </c>
      <c r="K1192" s="70"/>
      <c r="L1192" s="70"/>
      <c r="M1192" s="70"/>
      <c r="N1192" s="70"/>
      <c r="O1192" s="70"/>
      <c r="P1192" s="70"/>
      <c r="Q1192" s="2">
        <f t="shared" si="426"/>
        <v>305.3</v>
      </c>
      <c r="R1192" s="2">
        <v>276.10000000000002</v>
      </c>
      <c r="S1192" s="3">
        <f t="shared" si="415"/>
        <v>110.57587830496196</v>
      </c>
    </row>
    <row r="1193" spans="1:19" x14ac:dyDescent="0.15">
      <c r="A1193" s="69"/>
      <c r="B1193" s="48"/>
      <c r="C1193" s="204"/>
      <c r="D1193" s="60" t="s">
        <v>34</v>
      </c>
      <c r="E1193" s="4">
        <v>5.0999999999999996</v>
      </c>
      <c r="F1193" s="4">
        <v>13.2</v>
      </c>
      <c r="G1193" s="4">
        <v>11.2</v>
      </c>
      <c r="H1193" s="4">
        <v>23.5</v>
      </c>
      <c r="I1193" s="4">
        <v>22.5</v>
      </c>
      <c r="J1193" s="4">
        <v>11.3</v>
      </c>
      <c r="K1193" s="71"/>
      <c r="L1193" s="71"/>
      <c r="M1193" s="71"/>
      <c r="N1193" s="71"/>
      <c r="O1193" s="71"/>
      <c r="P1193" s="71"/>
      <c r="Q1193" s="4">
        <f t="shared" si="426"/>
        <v>86.8</v>
      </c>
      <c r="R1193" s="4">
        <v>77.100000000000009</v>
      </c>
      <c r="S1193" s="5">
        <f t="shared" si="415"/>
        <v>112.58106355382618</v>
      </c>
    </row>
    <row r="1194" spans="1:19" x14ac:dyDescent="0.15">
      <c r="A1194" s="69"/>
      <c r="B1194" s="48"/>
      <c r="C1194" s="204"/>
      <c r="D1194" s="60" t="s">
        <v>35</v>
      </c>
      <c r="E1194" s="4">
        <f t="shared" ref="E1194:Q1194" si="431">+E1192-E1193</f>
        <v>13.500000000000002</v>
      </c>
      <c r="F1194" s="4">
        <f t="shared" si="431"/>
        <v>62.2</v>
      </c>
      <c r="G1194" s="4">
        <f t="shared" si="431"/>
        <v>30.400000000000002</v>
      </c>
      <c r="H1194" s="4">
        <f t="shared" si="431"/>
        <v>38.200000000000003</v>
      </c>
      <c r="I1194" s="4">
        <f t="shared" si="431"/>
        <v>36.799999999999997</v>
      </c>
      <c r="J1194" s="4">
        <f t="shared" si="431"/>
        <v>37.400000000000006</v>
      </c>
      <c r="K1194" s="71">
        <f t="shared" si="431"/>
        <v>0</v>
      </c>
      <c r="L1194" s="71">
        <f t="shared" si="431"/>
        <v>0</v>
      </c>
      <c r="M1194" s="71">
        <f t="shared" si="431"/>
        <v>0</v>
      </c>
      <c r="N1194" s="71">
        <f t="shared" si="431"/>
        <v>0</v>
      </c>
      <c r="O1194" s="71">
        <f t="shared" si="431"/>
        <v>0</v>
      </c>
      <c r="P1194" s="71">
        <f t="shared" si="431"/>
        <v>0</v>
      </c>
      <c r="Q1194" s="4">
        <f t="shared" si="431"/>
        <v>218.5</v>
      </c>
      <c r="R1194" s="4">
        <v>199</v>
      </c>
      <c r="S1194" s="5">
        <f t="shared" si="415"/>
        <v>109.79899497487438</v>
      </c>
    </row>
    <row r="1195" spans="1:19" x14ac:dyDescent="0.15">
      <c r="A1195" s="69"/>
      <c r="B1195" s="48"/>
      <c r="C1195" s="204"/>
      <c r="D1195" s="60" t="s">
        <v>36</v>
      </c>
      <c r="E1195" s="4">
        <f t="shared" ref="E1195:Q1195" si="432">+E1192-E1196</f>
        <v>17.700000000000003</v>
      </c>
      <c r="F1195" s="4">
        <f t="shared" si="432"/>
        <v>73.600000000000009</v>
      </c>
      <c r="G1195" s="4">
        <f t="shared" si="432"/>
        <v>39.800000000000004</v>
      </c>
      <c r="H1195" s="4">
        <f t="shared" si="432"/>
        <v>59.300000000000004</v>
      </c>
      <c r="I1195" s="4">
        <f t="shared" si="432"/>
        <v>56.099999999999994</v>
      </c>
      <c r="J1195" s="4">
        <f t="shared" si="432"/>
        <v>46.300000000000004</v>
      </c>
      <c r="K1195" s="71">
        <f t="shared" si="432"/>
        <v>0</v>
      </c>
      <c r="L1195" s="71">
        <f t="shared" si="432"/>
        <v>0</v>
      </c>
      <c r="M1195" s="71">
        <f t="shared" si="432"/>
        <v>0</v>
      </c>
      <c r="N1195" s="71">
        <f t="shared" si="432"/>
        <v>0</v>
      </c>
      <c r="O1195" s="71">
        <f t="shared" si="432"/>
        <v>0</v>
      </c>
      <c r="P1195" s="71">
        <f t="shared" si="432"/>
        <v>0</v>
      </c>
      <c r="Q1195" s="4">
        <f t="shared" si="432"/>
        <v>292.8</v>
      </c>
      <c r="R1195" s="4">
        <v>261.60000000000002</v>
      </c>
      <c r="S1195" s="5">
        <f t="shared" si="415"/>
        <v>111.92660550458714</v>
      </c>
    </row>
    <row r="1196" spans="1:19" x14ac:dyDescent="0.15">
      <c r="A1196" s="69"/>
      <c r="B1196" s="48"/>
      <c r="C1196" s="204"/>
      <c r="D1196" s="60" t="s">
        <v>37</v>
      </c>
      <c r="E1196" s="4">
        <v>0.9</v>
      </c>
      <c r="F1196" s="4">
        <v>1.8</v>
      </c>
      <c r="G1196" s="4">
        <v>1.8</v>
      </c>
      <c r="H1196" s="4">
        <v>2.4</v>
      </c>
      <c r="I1196" s="4">
        <v>3.2</v>
      </c>
      <c r="J1196" s="4">
        <v>2.4</v>
      </c>
      <c r="K1196" s="71"/>
      <c r="L1196" s="71"/>
      <c r="M1196" s="71"/>
      <c r="N1196" s="71"/>
      <c r="O1196" s="71"/>
      <c r="P1196" s="71"/>
      <c r="Q1196" s="4">
        <f t="shared" si="426"/>
        <v>12.500000000000002</v>
      </c>
      <c r="R1196" s="4">
        <v>14.5</v>
      </c>
      <c r="S1196" s="5">
        <f t="shared" si="415"/>
        <v>86.206896551724157</v>
      </c>
    </row>
    <row r="1197" spans="1:19" ht="14.25" thickBot="1" x14ac:dyDescent="0.2">
      <c r="A1197" s="69"/>
      <c r="B1197" s="48"/>
      <c r="C1197" s="205"/>
      <c r="D1197" s="63" t="s">
        <v>38</v>
      </c>
      <c r="E1197" s="7">
        <v>1.4</v>
      </c>
      <c r="F1197" s="7">
        <v>2.7</v>
      </c>
      <c r="G1197" s="7">
        <v>2.5</v>
      </c>
      <c r="H1197" s="7">
        <v>3.5</v>
      </c>
      <c r="I1197" s="7">
        <v>4.8</v>
      </c>
      <c r="J1197" s="7">
        <v>3.5</v>
      </c>
      <c r="K1197" s="72"/>
      <c r="L1197" s="72"/>
      <c r="M1197" s="72"/>
      <c r="N1197" s="72"/>
      <c r="O1197" s="72"/>
      <c r="P1197" s="72"/>
      <c r="Q1197" s="7">
        <f t="shared" si="426"/>
        <v>18.399999999999999</v>
      </c>
      <c r="R1197" s="7">
        <v>17.600000000000001</v>
      </c>
      <c r="S1197" s="8">
        <f t="shared" si="415"/>
        <v>104.54545454545452</v>
      </c>
    </row>
    <row r="1198" spans="1:19" ht="18.75" customHeight="1" x14ac:dyDescent="0.2">
      <c r="A1198" s="44" t="str">
        <f>$A$1</f>
        <v>１　平成29年度上期　市町村別・月別観光入込客数</v>
      </c>
      <c r="K1198" s="75"/>
      <c r="L1198" s="75"/>
      <c r="M1198" s="75"/>
      <c r="N1198" s="75"/>
      <c r="O1198" s="75"/>
      <c r="P1198" s="75"/>
      <c r="Q1198" s="187"/>
    </row>
    <row r="1199" spans="1:19" ht="13.5" customHeight="1" thickBot="1" x14ac:dyDescent="0.2">
      <c r="K1199" s="75"/>
      <c r="L1199" s="75"/>
      <c r="M1199" s="75"/>
      <c r="N1199" s="75"/>
      <c r="O1199" s="75"/>
      <c r="P1199" s="75"/>
      <c r="Q1199" s="187"/>
      <c r="S1199" s="49" t="s">
        <v>232</v>
      </c>
    </row>
    <row r="1200" spans="1:19" ht="13.5" customHeight="1" thickBot="1" x14ac:dyDescent="0.2">
      <c r="A1200" s="50" t="s">
        <v>20</v>
      </c>
      <c r="B1200" s="50" t="s">
        <v>266</v>
      </c>
      <c r="C1200" s="50" t="s">
        <v>21</v>
      </c>
      <c r="D1200" s="51" t="s">
        <v>22</v>
      </c>
      <c r="E1200" s="52" t="s">
        <v>23</v>
      </c>
      <c r="F1200" s="52" t="s">
        <v>24</v>
      </c>
      <c r="G1200" s="52" t="s">
        <v>25</v>
      </c>
      <c r="H1200" s="52" t="s">
        <v>26</v>
      </c>
      <c r="I1200" s="52" t="s">
        <v>27</v>
      </c>
      <c r="J1200" s="52" t="s">
        <v>28</v>
      </c>
      <c r="K1200" s="73" t="s">
        <v>29</v>
      </c>
      <c r="L1200" s="73" t="s">
        <v>30</v>
      </c>
      <c r="M1200" s="73" t="s">
        <v>31</v>
      </c>
      <c r="N1200" s="73" t="s">
        <v>11</v>
      </c>
      <c r="O1200" s="73" t="s">
        <v>12</v>
      </c>
      <c r="P1200" s="73" t="s">
        <v>13</v>
      </c>
      <c r="Q1200" s="188" t="s">
        <v>267</v>
      </c>
      <c r="R1200" s="53" t="str">
        <f>$R$3</f>
        <v>28年度上期</v>
      </c>
      <c r="S1200" s="54" t="s">
        <v>32</v>
      </c>
    </row>
    <row r="1201" spans="1:19" ht="13.5" customHeight="1" x14ac:dyDescent="0.15">
      <c r="A1201" s="69"/>
      <c r="B1201" s="48"/>
      <c r="C1201" s="203" t="s">
        <v>185</v>
      </c>
      <c r="D1201" s="55" t="s">
        <v>33</v>
      </c>
      <c r="E1201" s="2">
        <v>31.3</v>
      </c>
      <c r="F1201" s="2">
        <v>36.5</v>
      </c>
      <c r="G1201" s="2">
        <v>57.4</v>
      </c>
      <c r="H1201" s="2">
        <v>86.1</v>
      </c>
      <c r="I1201" s="2">
        <v>50.2</v>
      </c>
      <c r="J1201" s="2">
        <v>61.1</v>
      </c>
      <c r="K1201" s="70"/>
      <c r="L1201" s="70"/>
      <c r="M1201" s="70"/>
      <c r="N1201" s="70"/>
      <c r="O1201" s="70"/>
      <c r="P1201" s="70"/>
      <c r="Q1201" s="2">
        <f t="shared" ref="Q1201:Q1230" si="433">SUM(E1201:P1201)</f>
        <v>322.60000000000002</v>
      </c>
      <c r="R1201" s="2">
        <v>279.60000000000002</v>
      </c>
      <c r="S1201" s="3">
        <f t="shared" ref="S1201:S1254" si="434">IF(Q1201=0,"－",Q1201/R1201*100)</f>
        <v>115.37911301859801</v>
      </c>
    </row>
    <row r="1202" spans="1:19" x14ac:dyDescent="0.15">
      <c r="A1202" s="69"/>
      <c r="B1202" s="48"/>
      <c r="C1202" s="204"/>
      <c r="D1202" s="60" t="s">
        <v>34</v>
      </c>
      <c r="E1202" s="4">
        <v>8.8000000000000007</v>
      </c>
      <c r="F1202" s="4">
        <v>5.9</v>
      </c>
      <c r="G1202" s="4">
        <v>20.5</v>
      </c>
      <c r="H1202" s="4">
        <v>29</v>
      </c>
      <c r="I1202" s="4">
        <v>18</v>
      </c>
      <c r="J1202" s="4">
        <v>18.8</v>
      </c>
      <c r="K1202" s="71"/>
      <c r="L1202" s="71"/>
      <c r="M1202" s="71"/>
      <c r="N1202" s="71"/>
      <c r="O1202" s="71"/>
      <c r="P1202" s="71"/>
      <c r="Q1202" s="4">
        <f t="shared" si="433"/>
        <v>101</v>
      </c>
      <c r="R1202" s="4">
        <v>112.7</v>
      </c>
      <c r="S1202" s="5">
        <f t="shared" si="434"/>
        <v>89.618456078083412</v>
      </c>
    </row>
    <row r="1203" spans="1:19" x14ac:dyDescent="0.15">
      <c r="A1203" s="69" t="s">
        <v>279</v>
      </c>
      <c r="B1203" s="48" t="s">
        <v>280</v>
      </c>
      <c r="C1203" s="204"/>
      <c r="D1203" s="60" t="s">
        <v>35</v>
      </c>
      <c r="E1203" s="4">
        <f t="shared" ref="E1203:Q1203" si="435">+E1201-E1202</f>
        <v>22.5</v>
      </c>
      <c r="F1203" s="4">
        <f t="shared" si="435"/>
        <v>30.6</v>
      </c>
      <c r="G1203" s="4">
        <f t="shared" si="435"/>
        <v>36.9</v>
      </c>
      <c r="H1203" s="4">
        <f t="shared" si="435"/>
        <v>57.099999999999994</v>
      </c>
      <c r="I1203" s="4">
        <f t="shared" si="435"/>
        <v>32.200000000000003</v>
      </c>
      <c r="J1203" s="4">
        <f t="shared" si="435"/>
        <v>42.3</v>
      </c>
      <c r="K1203" s="71">
        <f t="shared" si="435"/>
        <v>0</v>
      </c>
      <c r="L1203" s="71">
        <f t="shared" si="435"/>
        <v>0</v>
      </c>
      <c r="M1203" s="71">
        <f t="shared" si="435"/>
        <v>0</v>
      </c>
      <c r="N1203" s="71">
        <f t="shared" si="435"/>
        <v>0</v>
      </c>
      <c r="O1203" s="71">
        <f t="shared" si="435"/>
        <v>0</v>
      </c>
      <c r="P1203" s="71">
        <f t="shared" si="435"/>
        <v>0</v>
      </c>
      <c r="Q1203" s="4">
        <f t="shared" si="435"/>
        <v>221.60000000000002</v>
      </c>
      <c r="R1203" s="4">
        <v>166.9</v>
      </c>
      <c r="S1203" s="5">
        <f t="shared" si="434"/>
        <v>132.77411623726783</v>
      </c>
    </row>
    <row r="1204" spans="1:19" x14ac:dyDescent="0.15">
      <c r="A1204" s="69"/>
      <c r="B1204" s="48"/>
      <c r="C1204" s="204"/>
      <c r="D1204" s="60" t="s">
        <v>36</v>
      </c>
      <c r="E1204" s="4">
        <f t="shared" ref="E1204:Q1204" si="436">+E1201-E1205</f>
        <v>31.2</v>
      </c>
      <c r="F1204" s="4">
        <f t="shared" si="436"/>
        <v>36.1</v>
      </c>
      <c r="G1204" s="4">
        <f t="shared" si="436"/>
        <v>56.699999999999996</v>
      </c>
      <c r="H1204" s="4">
        <f t="shared" si="436"/>
        <v>84.5</v>
      </c>
      <c r="I1204" s="4">
        <f t="shared" si="436"/>
        <v>47.900000000000006</v>
      </c>
      <c r="J1204" s="4">
        <f t="shared" si="436"/>
        <v>59.800000000000004</v>
      </c>
      <c r="K1204" s="71">
        <f t="shared" si="436"/>
        <v>0</v>
      </c>
      <c r="L1204" s="71">
        <f t="shared" si="436"/>
        <v>0</v>
      </c>
      <c r="M1204" s="71">
        <f t="shared" si="436"/>
        <v>0</v>
      </c>
      <c r="N1204" s="71">
        <f t="shared" si="436"/>
        <v>0</v>
      </c>
      <c r="O1204" s="71">
        <f t="shared" si="436"/>
        <v>0</v>
      </c>
      <c r="P1204" s="71">
        <f t="shared" si="436"/>
        <v>0</v>
      </c>
      <c r="Q1204" s="4">
        <f t="shared" si="436"/>
        <v>316.20000000000005</v>
      </c>
      <c r="R1204" s="4">
        <v>274.10000000000002</v>
      </c>
      <c r="S1204" s="5">
        <f t="shared" si="434"/>
        <v>115.35935789857716</v>
      </c>
    </row>
    <row r="1205" spans="1:19" x14ac:dyDescent="0.15">
      <c r="A1205" s="69"/>
      <c r="B1205" s="48"/>
      <c r="C1205" s="204"/>
      <c r="D1205" s="60" t="s">
        <v>37</v>
      </c>
      <c r="E1205" s="4">
        <v>0.1</v>
      </c>
      <c r="F1205" s="4">
        <v>0.4</v>
      </c>
      <c r="G1205" s="4">
        <v>0.7</v>
      </c>
      <c r="H1205" s="4">
        <v>1.6</v>
      </c>
      <c r="I1205" s="4">
        <v>2.2999999999999998</v>
      </c>
      <c r="J1205" s="4">
        <v>1.3</v>
      </c>
      <c r="K1205" s="71"/>
      <c r="L1205" s="71"/>
      <c r="M1205" s="71"/>
      <c r="N1205" s="71"/>
      <c r="O1205" s="71"/>
      <c r="P1205" s="71"/>
      <c r="Q1205" s="4">
        <f t="shared" si="433"/>
        <v>6.3999999999999995</v>
      </c>
      <c r="R1205" s="4">
        <v>5.5</v>
      </c>
      <c r="S1205" s="5">
        <f t="shared" si="434"/>
        <v>116.36363636363636</v>
      </c>
    </row>
    <row r="1206" spans="1:19" ht="14.25" thickBot="1" x14ac:dyDescent="0.2">
      <c r="A1206" s="69"/>
      <c r="B1206" s="48"/>
      <c r="C1206" s="205"/>
      <c r="D1206" s="63" t="s">
        <v>38</v>
      </c>
      <c r="E1206" s="7">
        <v>0.2</v>
      </c>
      <c r="F1206" s="7">
        <v>0.4</v>
      </c>
      <c r="G1206" s="7">
        <v>0.7</v>
      </c>
      <c r="H1206" s="7">
        <v>1.7</v>
      </c>
      <c r="I1206" s="7">
        <v>2.4</v>
      </c>
      <c r="J1206" s="7">
        <v>1.4</v>
      </c>
      <c r="K1206" s="72"/>
      <c r="L1206" s="72"/>
      <c r="M1206" s="72"/>
      <c r="N1206" s="72"/>
      <c r="O1206" s="72"/>
      <c r="P1206" s="72"/>
      <c r="Q1206" s="7">
        <f t="shared" si="433"/>
        <v>6.8000000000000007</v>
      </c>
      <c r="R1206" s="7">
        <v>5.9</v>
      </c>
      <c r="S1206" s="8">
        <f t="shared" si="434"/>
        <v>115.2542372881356</v>
      </c>
    </row>
    <row r="1207" spans="1:19" ht="13.5" customHeight="1" x14ac:dyDescent="0.15">
      <c r="A1207" s="69"/>
      <c r="B1207" s="48"/>
      <c r="C1207" s="203" t="s">
        <v>186</v>
      </c>
      <c r="D1207" s="55" t="s">
        <v>33</v>
      </c>
      <c r="E1207" s="2">
        <v>2.9</v>
      </c>
      <c r="F1207" s="2">
        <v>6.7</v>
      </c>
      <c r="G1207" s="2">
        <v>15.8</v>
      </c>
      <c r="H1207" s="2">
        <v>25.5</v>
      </c>
      <c r="I1207" s="2">
        <v>31</v>
      </c>
      <c r="J1207" s="2">
        <v>17.5</v>
      </c>
      <c r="K1207" s="70"/>
      <c r="L1207" s="70"/>
      <c r="M1207" s="70"/>
      <c r="N1207" s="70"/>
      <c r="O1207" s="70"/>
      <c r="P1207" s="70"/>
      <c r="Q1207" s="2">
        <f t="shared" si="433"/>
        <v>99.4</v>
      </c>
      <c r="R1207" s="2">
        <v>80.400000000000006</v>
      </c>
      <c r="S1207" s="3">
        <f t="shared" si="434"/>
        <v>123.6318407960199</v>
      </c>
    </row>
    <row r="1208" spans="1:19" x14ac:dyDescent="0.15">
      <c r="A1208" s="69"/>
      <c r="B1208" s="48"/>
      <c r="C1208" s="204"/>
      <c r="D1208" s="60" t="s">
        <v>34</v>
      </c>
      <c r="E1208" s="4">
        <v>1.8</v>
      </c>
      <c r="F1208" s="4">
        <v>4.0999999999999996</v>
      </c>
      <c r="G1208" s="4">
        <v>9.6</v>
      </c>
      <c r="H1208" s="4">
        <v>15.5</v>
      </c>
      <c r="I1208" s="4">
        <v>19.5</v>
      </c>
      <c r="J1208" s="4">
        <v>12.2</v>
      </c>
      <c r="K1208" s="71"/>
      <c r="L1208" s="71"/>
      <c r="M1208" s="71"/>
      <c r="N1208" s="71"/>
      <c r="O1208" s="71"/>
      <c r="P1208" s="71"/>
      <c r="Q1208" s="4">
        <f t="shared" si="433"/>
        <v>62.7</v>
      </c>
      <c r="R1208" s="4">
        <v>51.9</v>
      </c>
      <c r="S1208" s="5">
        <f t="shared" si="434"/>
        <v>120.80924855491331</v>
      </c>
    </row>
    <row r="1209" spans="1:19" x14ac:dyDescent="0.15">
      <c r="A1209" s="69"/>
      <c r="B1209" s="48"/>
      <c r="C1209" s="204"/>
      <c r="D1209" s="60" t="s">
        <v>35</v>
      </c>
      <c r="E1209" s="4">
        <f t="shared" ref="E1209:Q1209" si="437">+E1207-E1208</f>
        <v>1.0999999999999999</v>
      </c>
      <c r="F1209" s="4">
        <f t="shared" si="437"/>
        <v>2.6000000000000005</v>
      </c>
      <c r="G1209" s="4">
        <f t="shared" si="437"/>
        <v>6.2000000000000011</v>
      </c>
      <c r="H1209" s="4">
        <f t="shared" si="437"/>
        <v>10</v>
      </c>
      <c r="I1209" s="4">
        <f t="shared" si="437"/>
        <v>11.5</v>
      </c>
      <c r="J1209" s="4">
        <f t="shared" si="437"/>
        <v>5.3000000000000007</v>
      </c>
      <c r="K1209" s="71">
        <f t="shared" si="437"/>
        <v>0</v>
      </c>
      <c r="L1209" s="71">
        <f t="shared" si="437"/>
        <v>0</v>
      </c>
      <c r="M1209" s="71">
        <f t="shared" si="437"/>
        <v>0</v>
      </c>
      <c r="N1209" s="71">
        <f t="shared" si="437"/>
        <v>0</v>
      </c>
      <c r="O1209" s="71">
        <f t="shared" si="437"/>
        <v>0</v>
      </c>
      <c r="P1209" s="71">
        <f t="shared" si="437"/>
        <v>0</v>
      </c>
      <c r="Q1209" s="4">
        <f t="shared" si="437"/>
        <v>36.700000000000003</v>
      </c>
      <c r="R1209" s="4">
        <v>28.5</v>
      </c>
      <c r="S1209" s="5">
        <f t="shared" si="434"/>
        <v>128.7719298245614</v>
      </c>
    </row>
    <row r="1210" spans="1:19" x14ac:dyDescent="0.15">
      <c r="A1210" s="69"/>
      <c r="B1210" s="48"/>
      <c r="C1210" s="204"/>
      <c r="D1210" s="60" t="s">
        <v>36</v>
      </c>
      <c r="E1210" s="4">
        <f t="shared" ref="E1210:Q1210" si="438">+E1207-E1211</f>
        <v>2.4</v>
      </c>
      <c r="F1210" s="4">
        <f t="shared" si="438"/>
        <v>5.3000000000000007</v>
      </c>
      <c r="G1210" s="4">
        <f t="shared" si="438"/>
        <v>14.3</v>
      </c>
      <c r="H1210" s="4">
        <f t="shared" si="438"/>
        <v>22.5</v>
      </c>
      <c r="I1210" s="4">
        <f t="shared" si="438"/>
        <v>26</v>
      </c>
      <c r="J1210" s="4">
        <f t="shared" si="438"/>
        <v>15.3</v>
      </c>
      <c r="K1210" s="71">
        <f t="shared" si="438"/>
        <v>0</v>
      </c>
      <c r="L1210" s="71">
        <f t="shared" si="438"/>
        <v>0</v>
      </c>
      <c r="M1210" s="71">
        <f t="shared" si="438"/>
        <v>0</v>
      </c>
      <c r="N1210" s="71">
        <f t="shared" si="438"/>
        <v>0</v>
      </c>
      <c r="O1210" s="71">
        <f t="shared" si="438"/>
        <v>0</v>
      </c>
      <c r="P1210" s="71">
        <f t="shared" si="438"/>
        <v>0</v>
      </c>
      <c r="Q1210" s="4">
        <f t="shared" si="438"/>
        <v>85.800000000000011</v>
      </c>
      <c r="R1210" s="4">
        <v>67.099999999999994</v>
      </c>
      <c r="S1210" s="5">
        <f t="shared" si="434"/>
        <v>127.86885245901642</v>
      </c>
    </row>
    <row r="1211" spans="1:19" x14ac:dyDescent="0.15">
      <c r="A1211" s="69"/>
      <c r="B1211" s="48"/>
      <c r="C1211" s="204"/>
      <c r="D1211" s="60" t="s">
        <v>37</v>
      </c>
      <c r="E1211" s="4">
        <v>0.5</v>
      </c>
      <c r="F1211" s="4">
        <v>1.4</v>
      </c>
      <c r="G1211" s="4">
        <v>1.5</v>
      </c>
      <c r="H1211" s="4">
        <v>3</v>
      </c>
      <c r="I1211" s="4">
        <v>5</v>
      </c>
      <c r="J1211" s="4">
        <v>2.2000000000000002</v>
      </c>
      <c r="K1211" s="71"/>
      <c r="L1211" s="71"/>
      <c r="M1211" s="71"/>
      <c r="N1211" s="71"/>
      <c r="O1211" s="71"/>
      <c r="P1211" s="71"/>
      <c r="Q1211" s="4">
        <f t="shared" si="433"/>
        <v>13.600000000000001</v>
      </c>
      <c r="R1211" s="4">
        <v>13.3</v>
      </c>
      <c r="S1211" s="5">
        <f t="shared" si="434"/>
        <v>102.25563909774435</v>
      </c>
    </row>
    <row r="1212" spans="1:19" ht="14.25" thickBot="1" x14ac:dyDescent="0.2">
      <c r="A1212" s="69"/>
      <c r="B1212" s="48"/>
      <c r="C1212" s="205"/>
      <c r="D1212" s="63" t="s">
        <v>38</v>
      </c>
      <c r="E1212" s="7">
        <v>0.6</v>
      </c>
      <c r="F1212" s="7">
        <v>1.7</v>
      </c>
      <c r="G1212" s="7">
        <v>2.1</v>
      </c>
      <c r="H1212" s="7">
        <v>3.9</v>
      </c>
      <c r="I1212" s="7">
        <v>6.8</v>
      </c>
      <c r="J1212" s="7">
        <v>2.8</v>
      </c>
      <c r="K1212" s="72"/>
      <c r="L1212" s="72"/>
      <c r="M1212" s="72"/>
      <c r="N1212" s="72"/>
      <c r="O1212" s="72"/>
      <c r="P1212" s="72"/>
      <c r="Q1212" s="7">
        <f t="shared" si="433"/>
        <v>17.900000000000002</v>
      </c>
      <c r="R1212" s="7">
        <v>17.399999999999999</v>
      </c>
      <c r="S1212" s="8">
        <f t="shared" si="434"/>
        <v>102.87356321839083</v>
      </c>
    </row>
    <row r="1213" spans="1:19" ht="13.5" customHeight="1" x14ac:dyDescent="0.15">
      <c r="A1213" s="69"/>
      <c r="B1213" s="48"/>
      <c r="C1213" s="203" t="s">
        <v>187</v>
      </c>
      <c r="D1213" s="55" t="s">
        <v>33</v>
      </c>
      <c r="E1213" s="2">
        <v>31.9</v>
      </c>
      <c r="F1213" s="2">
        <v>85.9</v>
      </c>
      <c r="G1213" s="2">
        <v>88</v>
      </c>
      <c r="H1213" s="2">
        <v>129.4</v>
      </c>
      <c r="I1213" s="2">
        <v>175.6</v>
      </c>
      <c r="J1213" s="2">
        <v>111.2</v>
      </c>
      <c r="K1213" s="70"/>
      <c r="L1213" s="70"/>
      <c r="M1213" s="70"/>
      <c r="N1213" s="70"/>
      <c r="O1213" s="70"/>
      <c r="P1213" s="70"/>
      <c r="Q1213" s="2">
        <f t="shared" si="433"/>
        <v>622.00000000000011</v>
      </c>
      <c r="R1213" s="2">
        <v>606.20000000000005</v>
      </c>
      <c r="S1213" s="3">
        <f t="shared" si="434"/>
        <v>102.60640052787859</v>
      </c>
    </row>
    <row r="1214" spans="1:19" x14ac:dyDescent="0.15">
      <c r="A1214" s="69"/>
      <c r="B1214" s="48"/>
      <c r="C1214" s="204"/>
      <c r="D1214" s="60" t="s">
        <v>34</v>
      </c>
      <c r="E1214" s="4">
        <v>7.4</v>
      </c>
      <c r="F1214" s="4">
        <v>41.2</v>
      </c>
      <c r="G1214" s="4">
        <v>60.8</v>
      </c>
      <c r="H1214" s="4">
        <v>95.3</v>
      </c>
      <c r="I1214" s="4">
        <v>129.6</v>
      </c>
      <c r="J1214" s="4">
        <v>76.599999999999994</v>
      </c>
      <c r="K1214" s="71"/>
      <c r="L1214" s="71"/>
      <c r="M1214" s="71"/>
      <c r="N1214" s="71"/>
      <c r="O1214" s="71"/>
      <c r="P1214" s="71"/>
      <c r="Q1214" s="4">
        <f t="shared" si="433"/>
        <v>410.9</v>
      </c>
      <c r="R1214" s="4">
        <v>391.79999999999995</v>
      </c>
      <c r="S1214" s="5">
        <f t="shared" si="434"/>
        <v>104.87493619193467</v>
      </c>
    </row>
    <row r="1215" spans="1:19" x14ac:dyDescent="0.15">
      <c r="A1215" s="69"/>
      <c r="B1215" s="48"/>
      <c r="C1215" s="204"/>
      <c r="D1215" s="60" t="s">
        <v>35</v>
      </c>
      <c r="E1215" s="4">
        <f t="shared" ref="E1215:Q1215" si="439">+E1213-E1214</f>
        <v>24.5</v>
      </c>
      <c r="F1215" s="4">
        <f t="shared" si="439"/>
        <v>44.7</v>
      </c>
      <c r="G1215" s="4">
        <f t="shared" si="439"/>
        <v>27.200000000000003</v>
      </c>
      <c r="H1215" s="4">
        <f t="shared" si="439"/>
        <v>34.100000000000009</v>
      </c>
      <c r="I1215" s="4">
        <f t="shared" si="439"/>
        <v>46</v>
      </c>
      <c r="J1215" s="4">
        <f t="shared" si="439"/>
        <v>34.600000000000009</v>
      </c>
      <c r="K1215" s="71">
        <f t="shared" si="439"/>
        <v>0</v>
      </c>
      <c r="L1215" s="71">
        <f t="shared" si="439"/>
        <v>0</v>
      </c>
      <c r="M1215" s="71">
        <f t="shared" si="439"/>
        <v>0</v>
      </c>
      <c r="N1215" s="71">
        <f t="shared" si="439"/>
        <v>0</v>
      </c>
      <c r="O1215" s="71">
        <f t="shared" si="439"/>
        <v>0</v>
      </c>
      <c r="P1215" s="71">
        <f t="shared" si="439"/>
        <v>0</v>
      </c>
      <c r="Q1215" s="4">
        <f t="shared" si="439"/>
        <v>211.10000000000014</v>
      </c>
      <c r="R1215" s="4">
        <v>214.39999999999998</v>
      </c>
      <c r="S1215" s="5">
        <f t="shared" si="434"/>
        <v>98.46082089552246</v>
      </c>
    </row>
    <row r="1216" spans="1:19" x14ac:dyDescent="0.15">
      <c r="A1216" s="69"/>
      <c r="B1216" s="48"/>
      <c r="C1216" s="204"/>
      <c r="D1216" s="60" t="s">
        <v>36</v>
      </c>
      <c r="E1216" s="4">
        <f t="shared" ref="E1216:Q1216" si="440">+E1213-E1217</f>
        <v>25.4</v>
      </c>
      <c r="F1216" s="4">
        <f t="shared" si="440"/>
        <v>69.400000000000006</v>
      </c>
      <c r="G1216" s="4">
        <f t="shared" si="440"/>
        <v>68.8</v>
      </c>
      <c r="H1216" s="4">
        <f t="shared" si="440"/>
        <v>105.4</v>
      </c>
      <c r="I1216" s="4">
        <f t="shared" si="440"/>
        <v>144.79999999999998</v>
      </c>
      <c r="J1216" s="4">
        <f t="shared" si="440"/>
        <v>88.9</v>
      </c>
      <c r="K1216" s="71">
        <f t="shared" si="440"/>
        <v>0</v>
      </c>
      <c r="L1216" s="71">
        <f t="shared" si="440"/>
        <v>0</v>
      </c>
      <c r="M1216" s="71">
        <f t="shared" si="440"/>
        <v>0</v>
      </c>
      <c r="N1216" s="71">
        <f t="shared" si="440"/>
        <v>0</v>
      </c>
      <c r="O1216" s="71">
        <f t="shared" si="440"/>
        <v>0</v>
      </c>
      <c r="P1216" s="71">
        <f t="shared" si="440"/>
        <v>0</v>
      </c>
      <c r="Q1216" s="4">
        <f t="shared" si="440"/>
        <v>502.7000000000001</v>
      </c>
      <c r="R1216" s="4">
        <v>483.59999999999991</v>
      </c>
      <c r="S1216" s="5">
        <f t="shared" si="434"/>
        <v>103.94954507857739</v>
      </c>
    </row>
    <row r="1217" spans="1:19" x14ac:dyDescent="0.15">
      <c r="A1217" s="69"/>
      <c r="B1217" s="74"/>
      <c r="C1217" s="204"/>
      <c r="D1217" s="60" t="s">
        <v>37</v>
      </c>
      <c r="E1217" s="4">
        <v>6.5</v>
      </c>
      <c r="F1217" s="4">
        <v>16.5</v>
      </c>
      <c r="G1217" s="4">
        <v>19.2</v>
      </c>
      <c r="H1217" s="4">
        <v>24</v>
      </c>
      <c r="I1217" s="4">
        <v>30.8</v>
      </c>
      <c r="J1217" s="4">
        <v>22.3</v>
      </c>
      <c r="K1217" s="71"/>
      <c r="L1217" s="71"/>
      <c r="M1217" s="71"/>
      <c r="N1217" s="71"/>
      <c r="O1217" s="71"/>
      <c r="P1217" s="71"/>
      <c r="Q1217" s="4">
        <f t="shared" si="433"/>
        <v>119.3</v>
      </c>
      <c r="R1217" s="4">
        <v>122.60000000000001</v>
      </c>
      <c r="S1217" s="5">
        <f t="shared" si="434"/>
        <v>97.308319738988573</v>
      </c>
    </row>
    <row r="1218" spans="1:19" ht="14.25" thickBot="1" x14ac:dyDescent="0.2">
      <c r="A1218" s="69"/>
      <c r="B1218" s="74"/>
      <c r="C1218" s="205"/>
      <c r="D1218" s="63" t="s">
        <v>38</v>
      </c>
      <c r="E1218" s="7">
        <v>8.8000000000000007</v>
      </c>
      <c r="F1218" s="7">
        <v>17.7</v>
      </c>
      <c r="G1218" s="7">
        <v>20.2</v>
      </c>
      <c r="H1218" s="7">
        <v>25.5</v>
      </c>
      <c r="I1218" s="7">
        <v>33.200000000000003</v>
      </c>
      <c r="J1218" s="7">
        <v>23.9</v>
      </c>
      <c r="K1218" s="72"/>
      <c r="L1218" s="72"/>
      <c r="M1218" s="72"/>
      <c r="N1218" s="72"/>
      <c r="O1218" s="72"/>
      <c r="P1218" s="72"/>
      <c r="Q1218" s="7">
        <f t="shared" si="433"/>
        <v>129.30000000000001</v>
      </c>
      <c r="R1218" s="7">
        <v>131.69999999999999</v>
      </c>
      <c r="S1218" s="8">
        <f t="shared" si="434"/>
        <v>98.177676537585441</v>
      </c>
    </row>
    <row r="1219" spans="1:19" ht="13.5" customHeight="1" x14ac:dyDescent="0.15">
      <c r="A1219" s="69"/>
      <c r="B1219" s="74"/>
      <c r="C1219" s="203" t="s">
        <v>188</v>
      </c>
      <c r="D1219" s="55" t="s">
        <v>33</v>
      </c>
      <c r="E1219" s="2">
        <v>13.6</v>
      </c>
      <c r="F1219" s="2">
        <v>21</v>
      </c>
      <c r="G1219" s="2">
        <v>15.2</v>
      </c>
      <c r="H1219" s="2">
        <v>19.5</v>
      </c>
      <c r="I1219" s="2">
        <v>23.5</v>
      </c>
      <c r="J1219" s="2">
        <v>15.9</v>
      </c>
      <c r="K1219" s="70"/>
      <c r="L1219" s="70"/>
      <c r="M1219" s="70"/>
      <c r="N1219" s="70"/>
      <c r="O1219" s="70"/>
      <c r="P1219" s="70"/>
      <c r="Q1219" s="2">
        <f t="shared" si="433"/>
        <v>108.7</v>
      </c>
      <c r="R1219" s="2">
        <v>108.19999999999999</v>
      </c>
      <c r="S1219" s="3">
        <f t="shared" si="434"/>
        <v>100.46210720887248</v>
      </c>
    </row>
    <row r="1220" spans="1:19" x14ac:dyDescent="0.15">
      <c r="A1220" s="69"/>
      <c r="B1220" s="74"/>
      <c r="C1220" s="204"/>
      <c r="D1220" s="60" t="s">
        <v>34</v>
      </c>
      <c r="E1220" s="4">
        <v>2.2000000000000002</v>
      </c>
      <c r="F1220" s="4">
        <v>4</v>
      </c>
      <c r="G1220" s="4">
        <v>2.4</v>
      </c>
      <c r="H1220" s="4">
        <v>3.1</v>
      </c>
      <c r="I1220" s="4">
        <v>4.0999999999999996</v>
      </c>
      <c r="J1220" s="4">
        <v>2.7</v>
      </c>
      <c r="K1220" s="71"/>
      <c r="L1220" s="71"/>
      <c r="M1220" s="71"/>
      <c r="N1220" s="71"/>
      <c r="O1220" s="71"/>
      <c r="P1220" s="71"/>
      <c r="Q1220" s="4">
        <f t="shared" si="433"/>
        <v>18.5</v>
      </c>
      <c r="R1220" s="4">
        <v>18.900000000000002</v>
      </c>
      <c r="S1220" s="5">
        <f t="shared" si="434"/>
        <v>97.883597883597872</v>
      </c>
    </row>
    <row r="1221" spans="1:19" x14ac:dyDescent="0.15">
      <c r="A1221" s="69"/>
      <c r="B1221" s="74"/>
      <c r="C1221" s="204"/>
      <c r="D1221" s="60" t="s">
        <v>35</v>
      </c>
      <c r="E1221" s="4">
        <f t="shared" ref="E1221:Q1221" si="441">+E1219-E1220</f>
        <v>11.399999999999999</v>
      </c>
      <c r="F1221" s="4">
        <f t="shared" si="441"/>
        <v>17</v>
      </c>
      <c r="G1221" s="4">
        <f t="shared" si="441"/>
        <v>12.799999999999999</v>
      </c>
      <c r="H1221" s="4">
        <f t="shared" si="441"/>
        <v>16.399999999999999</v>
      </c>
      <c r="I1221" s="4">
        <f t="shared" si="441"/>
        <v>19.399999999999999</v>
      </c>
      <c r="J1221" s="4">
        <f t="shared" si="441"/>
        <v>13.2</v>
      </c>
      <c r="K1221" s="71">
        <f t="shared" si="441"/>
        <v>0</v>
      </c>
      <c r="L1221" s="71">
        <f t="shared" si="441"/>
        <v>0</v>
      </c>
      <c r="M1221" s="71">
        <f t="shared" si="441"/>
        <v>0</v>
      </c>
      <c r="N1221" s="71">
        <f t="shared" si="441"/>
        <v>0</v>
      </c>
      <c r="O1221" s="71">
        <f t="shared" si="441"/>
        <v>0</v>
      </c>
      <c r="P1221" s="71">
        <f t="shared" si="441"/>
        <v>0</v>
      </c>
      <c r="Q1221" s="4">
        <f t="shared" si="441"/>
        <v>90.2</v>
      </c>
      <c r="R1221" s="4">
        <v>89.3</v>
      </c>
      <c r="S1221" s="5">
        <f t="shared" si="434"/>
        <v>101.00783874580068</v>
      </c>
    </row>
    <row r="1222" spans="1:19" x14ac:dyDescent="0.15">
      <c r="A1222" s="69"/>
      <c r="B1222" s="74"/>
      <c r="C1222" s="204"/>
      <c r="D1222" s="60" t="s">
        <v>36</v>
      </c>
      <c r="E1222" s="4">
        <f t="shared" ref="E1222:Q1222" si="442">+E1219-E1223</f>
        <v>12.9</v>
      </c>
      <c r="F1222" s="4">
        <f t="shared" si="442"/>
        <v>20.100000000000001</v>
      </c>
      <c r="G1222" s="4">
        <f t="shared" si="442"/>
        <v>14.299999999999999</v>
      </c>
      <c r="H1222" s="4">
        <f t="shared" si="442"/>
        <v>18.3</v>
      </c>
      <c r="I1222" s="4">
        <f t="shared" si="442"/>
        <v>22.3</v>
      </c>
      <c r="J1222" s="4">
        <f t="shared" si="442"/>
        <v>14.700000000000001</v>
      </c>
      <c r="K1222" s="71">
        <f t="shared" si="442"/>
        <v>0</v>
      </c>
      <c r="L1222" s="71">
        <f t="shared" si="442"/>
        <v>0</v>
      </c>
      <c r="M1222" s="71">
        <f t="shared" si="442"/>
        <v>0</v>
      </c>
      <c r="N1222" s="71">
        <f t="shared" si="442"/>
        <v>0</v>
      </c>
      <c r="O1222" s="71">
        <f t="shared" si="442"/>
        <v>0</v>
      </c>
      <c r="P1222" s="71">
        <f t="shared" si="442"/>
        <v>0</v>
      </c>
      <c r="Q1222" s="4">
        <f t="shared" si="442"/>
        <v>102.60000000000001</v>
      </c>
      <c r="R1222" s="4">
        <v>103.30000000000001</v>
      </c>
      <c r="S1222" s="5">
        <f t="shared" si="434"/>
        <v>99.322362052274926</v>
      </c>
    </row>
    <row r="1223" spans="1:19" x14ac:dyDescent="0.15">
      <c r="A1223" s="69"/>
      <c r="B1223" s="74"/>
      <c r="C1223" s="204"/>
      <c r="D1223" s="60" t="s">
        <v>37</v>
      </c>
      <c r="E1223" s="4">
        <v>0.7</v>
      </c>
      <c r="F1223" s="4">
        <v>0.9</v>
      </c>
      <c r="G1223" s="4">
        <v>0.9</v>
      </c>
      <c r="H1223" s="4">
        <v>1.2</v>
      </c>
      <c r="I1223" s="4">
        <v>1.2</v>
      </c>
      <c r="J1223" s="4">
        <v>1.2</v>
      </c>
      <c r="K1223" s="71"/>
      <c r="L1223" s="71"/>
      <c r="M1223" s="71"/>
      <c r="N1223" s="71"/>
      <c r="O1223" s="71"/>
      <c r="P1223" s="71"/>
      <c r="Q1223" s="4">
        <f t="shared" si="433"/>
        <v>6.1000000000000005</v>
      </c>
      <c r="R1223" s="4">
        <v>4.9000000000000004</v>
      </c>
      <c r="S1223" s="5">
        <f t="shared" si="434"/>
        <v>124.48979591836735</v>
      </c>
    </row>
    <row r="1224" spans="1:19" ht="14.25" thickBot="1" x14ac:dyDescent="0.2">
      <c r="A1224" s="69"/>
      <c r="B1224" s="74"/>
      <c r="C1224" s="205"/>
      <c r="D1224" s="63" t="s">
        <v>38</v>
      </c>
      <c r="E1224" s="7">
        <v>0.8</v>
      </c>
      <c r="F1224" s="7">
        <v>0.9</v>
      </c>
      <c r="G1224" s="7">
        <v>1</v>
      </c>
      <c r="H1224" s="7">
        <v>1.2</v>
      </c>
      <c r="I1224" s="7">
        <v>1.3</v>
      </c>
      <c r="J1224" s="7">
        <v>1.2</v>
      </c>
      <c r="K1224" s="72"/>
      <c r="L1224" s="72"/>
      <c r="M1224" s="72"/>
      <c r="N1224" s="72"/>
      <c r="O1224" s="72"/>
      <c r="P1224" s="72"/>
      <c r="Q1224" s="7">
        <f t="shared" si="433"/>
        <v>6.4</v>
      </c>
      <c r="R1224" s="7">
        <v>5.6</v>
      </c>
      <c r="S1224" s="8">
        <f t="shared" si="434"/>
        <v>114.28571428571431</v>
      </c>
    </row>
    <row r="1225" spans="1:19" ht="13.5" customHeight="1" x14ac:dyDescent="0.15">
      <c r="A1225" s="69"/>
      <c r="B1225" s="74"/>
      <c r="C1225" s="203" t="s">
        <v>189</v>
      </c>
      <c r="D1225" s="55" t="s">
        <v>33</v>
      </c>
      <c r="E1225" s="2">
        <v>41.7</v>
      </c>
      <c r="F1225" s="2">
        <v>70.3</v>
      </c>
      <c r="G1225" s="2">
        <v>56.9</v>
      </c>
      <c r="H1225" s="2">
        <v>72.7</v>
      </c>
      <c r="I1225" s="2">
        <v>95.6</v>
      </c>
      <c r="J1225" s="2">
        <v>76.599999999999994</v>
      </c>
      <c r="K1225" s="70"/>
      <c r="L1225" s="70"/>
      <c r="M1225" s="70"/>
      <c r="N1225" s="70"/>
      <c r="O1225" s="70"/>
      <c r="P1225" s="70"/>
      <c r="Q1225" s="2">
        <f t="shared" si="433"/>
        <v>413.80000000000007</v>
      </c>
      <c r="R1225" s="2">
        <v>404.09999999999997</v>
      </c>
      <c r="S1225" s="3">
        <f t="shared" si="434"/>
        <v>102.40039594159865</v>
      </c>
    </row>
    <row r="1226" spans="1:19" x14ac:dyDescent="0.15">
      <c r="A1226" s="69"/>
      <c r="B1226" s="74"/>
      <c r="C1226" s="204"/>
      <c r="D1226" s="60" t="s">
        <v>34</v>
      </c>
      <c r="E1226" s="4">
        <v>0.4</v>
      </c>
      <c r="F1226" s="4">
        <v>0.5</v>
      </c>
      <c r="G1226" s="4">
        <v>0.4</v>
      </c>
      <c r="H1226" s="4">
        <v>0.8</v>
      </c>
      <c r="I1226" s="4">
        <v>1.3</v>
      </c>
      <c r="J1226" s="4">
        <v>1.2</v>
      </c>
      <c r="K1226" s="71"/>
      <c r="L1226" s="71"/>
      <c r="M1226" s="71"/>
      <c r="N1226" s="71"/>
      <c r="O1226" s="71"/>
      <c r="P1226" s="71"/>
      <c r="Q1226" s="4">
        <f t="shared" si="433"/>
        <v>4.6000000000000005</v>
      </c>
      <c r="R1226" s="4">
        <v>5.0999999999999996</v>
      </c>
      <c r="S1226" s="5">
        <f t="shared" si="434"/>
        <v>90.196078431372555</v>
      </c>
    </row>
    <row r="1227" spans="1:19" x14ac:dyDescent="0.15">
      <c r="A1227" s="69"/>
      <c r="B1227" s="74"/>
      <c r="C1227" s="204"/>
      <c r="D1227" s="60" t="s">
        <v>35</v>
      </c>
      <c r="E1227" s="4">
        <f t="shared" ref="E1227:Q1227" si="443">+E1225-E1226</f>
        <v>41.300000000000004</v>
      </c>
      <c r="F1227" s="4">
        <f t="shared" si="443"/>
        <v>69.8</v>
      </c>
      <c r="G1227" s="4">
        <f t="shared" si="443"/>
        <v>56.5</v>
      </c>
      <c r="H1227" s="4">
        <f t="shared" si="443"/>
        <v>71.900000000000006</v>
      </c>
      <c r="I1227" s="4">
        <f t="shared" si="443"/>
        <v>94.3</v>
      </c>
      <c r="J1227" s="4">
        <f t="shared" si="443"/>
        <v>75.399999999999991</v>
      </c>
      <c r="K1227" s="71">
        <f t="shared" si="443"/>
        <v>0</v>
      </c>
      <c r="L1227" s="71">
        <f t="shared" si="443"/>
        <v>0</v>
      </c>
      <c r="M1227" s="71">
        <f t="shared" si="443"/>
        <v>0</v>
      </c>
      <c r="N1227" s="71">
        <f t="shared" si="443"/>
        <v>0</v>
      </c>
      <c r="O1227" s="71">
        <f t="shared" si="443"/>
        <v>0</v>
      </c>
      <c r="P1227" s="71">
        <f t="shared" si="443"/>
        <v>0</v>
      </c>
      <c r="Q1227" s="4">
        <f t="shared" si="443"/>
        <v>409.20000000000005</v>
      </c>
      <c r="R1227" s="4">
        <v>399</v>
      </c>
      <c r="S1227" s="5">
        <f t="shared" si="434"/>
        <v>102.55639097744363</v>
      </c>
    </row>
    <row r="1228" spans="1:19" x14ac:dyDescent="0.15">
      <c r="A1228" s="69"/>
      <c r="B1228" s="48"/>
      <c r="C1228" s="204"/>
      <c r="D1228" s="60" t="s">
        <v>36</v>
      </c>
      <c r="E1228" s="4">
        <f t="shared" ref="E1228:Q1228" si="444">+E1225-E1229</f>
        <v>41.300000000000004</v>
      </c>
      <c r="F1228" s="4">
        <f t="shared" si="444"/>
        <v>69.8</v>
      </c>
      <c r="G1228" s="4">
        <f t="shared" si="444"/>
        <v>56.5</v>
      </c>
      <c r="H1228" s="4">
        <f t="shared" si="444"/>
        <v>71.900000000000006</v>
      </c>
      <c r="I1228" s="4">
        <f t="shared" si="444"/>
        <v>94.3</v>
      </c>
      <c r="J1228" s="4">
        <f t="shared" si="444"/>
        <v>75.399999999999991</v>
      </c>
      <c r="K1228" s="71">
        <f t="shared" si="444"/>
        <v>0</v>
      </c>
      <c r="L1228" s="71">
        <f t="shared" si="444"/>
        <v>0</v>
      </c>
      <c r="M1228" s="71">
        <f t="shared" si="444"/>
        <v>0</v>
      </c>
      <c r="N1228" s="71">
        <f t="shared" si="444"/>
        <v>0</v>
      </c>
      <c r="O1228" s="71">
        <f t="shared" si="444"/>
        <v>0</v>
      </c>
      <c r="P1228" s="71">
        <f t="shared" si="444"/>
        <v>0</v>
      </c>
      <c r="Q1228" s="4">
        <f t="shared" si="444"/>
        <v>409.20000000000005</v>
      </c>
      <c r="R1228" s="4">
        <v>399</v>
      </c>
      <c r="S1228" s="5">
        <f t="shared" si="434"/>
        <v>102.55639097744363</v>
      </c>
    </row>
    <row r="1229" spans="1:19" x14ac:dyDescent="0.15">
      <c r="A1229" s="69"/>
      <c r="B1229" s="48"/>
      <c r="C1229" s="204"/>
      <c r="D1229" s="60" t="s">
        <v>37</v>
      </c>
      <c r="E1229" s="4">
        <v>0.4</v>
      </c>
      <c r="F1229" s="4">
        <v>0.5</v>
      </c>
      <c r="G1229" s="4">
        <v>0.4</v>
      </c>
      <c r="H1229" s="4">
        <v>0.8</v>
      </c>
      <c r="I1229" s="4">
        <v>1.3</v>
      </c>
      <c r="J1229" s="4">
        <v>1.2</v>
      </c>
      <c r="K1229" s="71"/>
      <c r="L1229" s="71"/>
      <c r="M1229" s="71"/>
      <c r="N1229" s="71"/>
      <c r="O1229" s="71"/>
      <c r="P1229" s="71"/>
      <c r="Q1229" s="4">
        <f t="shared" si="433"/>
        <v>4.6000000000000005</v>
      </c>
      <c r="R1229" s="4">
        <v>5.0999999999999996</v>
      </c>
      <c r="S1229" s="5">
        <f t="shared" si="434"/>
        <v>90.196078431372555</v>
      </c>
    </row>
    <row r="1230" spans="1:19" ht="14.25" thickBot="1" x14ac:dyDescent="0.2">
      <c r="A1230" s="69"/>
      <c r="B1230" s="48"/>
      <c r="C1230" s="205"/>
      <c r="D1230" s="63" t="s">
        <v>38</v>
      </c>
      <c r="E1230" s="7">
        <v>0.4</v>
      </c>
      <c r="F1230" s="7">
        <v>0.5</v>
      </c>
      <c r="G1230" s="7">
        <v>0.4</v>
      </c>
      <c r="H1230" s="7">
        <v>0.8</v>
      </c>
      <c r="I1230" s="7">
        <v>1.3</v>
      </c>
      <c r="J1230" s="7">
        <v>1.2</v>
      </c>
      <c r="K1230" s="72"/>
      <c r="L1230" s="72"/>
      <c r="M1230" s="72"/>
      <c r="N1230" s="72"/>
      <c r="O1230" s="72"/>
      <c r="P1230" s="72"/>
      <c r="Q1230" s="7">
        <f t="shared" si="433"/>
        <v>4.6000000000000005</v>
      </c>
      <c r="R1230" s="7">
        <v>5.0999999999999996</v>
      </c>
      <c r="S1230" s="8">
        <f t="shared" si="434"/>
        <v>90.196078431372555</v>
      </c>
    </row>
    <row r="1231" spans="1:19" x14ac:dyDescent="0.15">
      <c r="A1231" s="69"/>
      <c r="B1231" s="206" t="s">
        <v>262</v>
      </c>
      <c r="C1231" s="207"/>
      <c r="D1231" s="55" t="s">
        <v>33</v>
      </c>
      <c r="E1231" s="2">
        <f t="shared" ref="E1231:R1236" si="445">+E1237+E1243+E1249+E1258+E1264</f>
        <v>43.5</v>
      </c>
      <c r="F1231" s="2">
        <f t="shared" si="445"/>
        <v>169.5</v>
      </c>
      <c r="G1231" s="2">
        <f t="shared" si="445"/>
        <v>175.60000000000002</v>
      </c>
      <c r="H1231" s="2">
        <f t="shared" si="445"/>
        <v>259</v>
      </c>
      <c r="I1231" s="2">
        <f t="shared" si="445"/>
        <v>448.40000000000003</v>
      </c>
      <c r="J1231" s="2">
        <f t="shared" si="445"/>
        <v>388.9</v>
      </c>
      <c r="K1231" s="70">
        <f t="shared" si="445"/>
        <v>0</v>
      </c>
      <c r="L1231" s="70">
        <f t="shared" si="445"/>
        <v>0</v>
      </c>
      <c r="M1231" s="70">
        <f t="shared" si="445"/>
        <v>0</v>
      </c>
      <c r="N1231" s="70">
        <f t="shared" si="445"/>
        <v>0</v>
      </c>
      <c r="O1231" s="70">
        <f t="shared" si="445"/>
        <v>0</v>
      </c>
      <c r="P1231" s="70">
        <f t="shared" si="445"/>
        <v>0</v>
      </c>
      <c r="Q1231" s="2">
        <f t="shared" si="445"/>
        <v>1484.9</v>
      </c>
      <c r="R1231" s="2">
        <f t="shared" si="445"/>
        <v>1423.5</v>
      </c>
      <c r="S1231" s="3">
        <f t="shared" si="434"/>
        <v>104.31331225851774</v>
      </c>
    </row>
    <row r="1232" spans="1:19" x14ac:dyDescent="0.15">
      <c r="A1232" s="69"/>
      <c r="B1232" s="208"/>
      <c r="C1232" s="209"/>
      <c r="D1232" s="60" t="s">
        <v>34</v>
      </c>
      <c r="E1232" s="4">
        <f t="shared" si="445"/>
        <v>14.6</v>
      </c>
      <c r="F1232" s="4">
        <f t="shared" si="445"/>
        <v>53.8</v>
      </c>
      <c r="G1232" s="4">
        <f t="shared" si="445"/>
        <v>69.100000000000009</v>
      </c>
      <c r="H1232" s="4">
        <f t="shared" si="445"/>
        <v>119.20000000000002</v>
      </c>
      <c r="I1232" s="4">
        <f t="shared" si="445"/>
        <v>198.5</v>
      </c>
      <c r="J1232" s="4">
        <f t="shared" si="445"/>
        <v>184.2</v>
      </c>
      <c r="K1232" s="71">
        <f t="shared" si="445"/>
        <v>0</v>
      </c>
      <c r="L1232" s="71">
        <f t="shared" si="445"/>
        <v>0</v>
      </c>
      <c r="M1232" s="71">
        <f t="shared" si="445"/>
        <v>0</v>
      </c>
      <c r="N1232" s="71">
        <f t="shared" si="445"/>
        <v>0</v>
      </c>
      <c r="O1232" s="71">
        <f t="shared" si="445"/>
        <v>0</v>
      </c>
      <c r="P1232" s="71">
        <f t="shared" si="445"/>
        <v>0</v>
      </c>
      <c r="Q1232" s="4">
        <f t="shared" si="445"/>
        <v>639.4</v>
      </c>
      <c r="R1232" s="4">
        <f t="shared" si="445"/>
        <v>574</v>
      </c>
      <c r="S1232" s="5">
        <f t="shared" si="434"/>
        <v>111.39372822299651</v>
      </c>
    </row>
    <row r="1233" spans="1:19" x14ac:dyDescent="0.15">
      <c r="A1233" s="69"/>
      <c r="B1233" s="208"/>
      <c r="C1233" s="209"/>
      <c r="D1233" s="60" t="s">
        <v>35</v>
      </c>
      <c r="E1233" s="4">
        <f t="shared" si="445"/>
        <v>28.9</v>
      </c>
      <c r="F1233" s="4">
        <f t="shared" si="445"/>
        <v>115.69999999999999</v>
      </c>
      <c r="G1233" s="4">
        <f t="shared" si="445"/>
        <v>106.5</v>
      </c>
      <c r="H1233" s="4">
        <f t="shared" si="445"/>
        <v>139.80000000000001</v>
      </c>
      <c r="I1233" s="4">
        <f t="shared" si="445"/>
        <v>249.9</v>
      </c>
      <c r="J1233" s="4">
        <f t="shared" si="445"/>
        <v>204.7</v>
      </c>
      <c r="K1233" s="71">
        <f t="shared" si="445"/>
        <v>0</v>
      </c>
      <c r="L1233" s="71">
        <f t="shared" si="445"/>
        <v>0</v>
      </c>
      <c r="M1233" s="71">
        <f t="shared" si="445"/>
        <v>0</v>
      </c>
      <c r="N1233" s="71">
        <f t="shared" si="445"/>
        <v>0</v>
      </c>
      <c r="O1233" s="71">
        <f t="shared" si="445"/>
        <v>0</v>
      </c>
      <c r="P1233" s="71">
        <f t="shared" si="445"/>
        <v>0</v>
      </c>
      <c r="Q1233" s="4">
        <f t="shared" si="445"/>
        <v>845.5</v>
      </c>
      <c r="R1233" s="4">
        <f t="shared" si="445"/>
        <v>849.5</v>
      </c>
      <c r="S1233" s="5">
        <f t="shared" si="434"/>
        <v>99.529134785167756</v>
      </c>
    </row>
    <row r="1234" spans="1:19" x14ac:dyDescent="0.15">
      <c r="A1234" s="69"/>
      <c r="B1234" s="208"/>
      <c r="C1234" s="209"/>
      <c r="D1234" s="60" t="s">
        <v>36</v>
      </c>
      <c r="E1234" s="4">
        <f t="shared" si="445"/>
        <v>33.4</v>
      </c>
      <c r="F1234" s="4">
        <f t="shared" si="445"/>
        <v>154.4</v>
      </c>
      <c r="G1234" s="4">
        <f t="shared" si="445"/>
        <v>156.6</v>
      </c>
      <c r="H1234" s="4">
        <f t="shared" si="445"/>
        <v>231.09999999999997</v>
      </c>
      <c r="I1234" s="4">
        <f t="shared" si="445"/>
        <v>404.1</v>
      </c>
      <c r="J1234" s="4">
        <f t="shared" si="445"/>
        <v>364.70000000000005</v>
      </c>
      <c r="K1234" s="71">
        <f t="shared" si="445"/>
        <v>0</v>
      </c>
      <c r="L1234" s="71">
        <f t="shared" si="445"/>
        <v>0</v>
      </c>
      <c r="M1234" s="71">
        <f t="shared" si="445"/>
        <v>0</v>
      </c>
      <c r="N1234" s="71">
        <f t="shared" si="445"/>
        <v>0</v>
      </c>
      <c r="O1234" s="71">
        <f t="shared" si="445"/>
        <v>0</v>
      </c>
      <c r="P1234" s="71">
        <f t="shared" si="445"/>
        <v>0</v>
      </c>
      <c r="Q1234" s="4">
        <f t="shared" si="445"/>
        <v>1344.3</v>
      </c>
      <c r="R1234" s="4">
        <f t="shared" si="445"/>
        <v>1283.1000000000001</v>
      </c>
      <c r="S1234" s="5">
        <f t="shared" si="434"/>
        <v>104.76969838671965</v>
      </c>
    </row>
    <row r="1235" spans="1:19" x14ac:dyDescent="0.15">
      <c r="A1235" s="69"/>
      <c r="B1235" s="208"/>
      <c r="C1235" s="209"/>
      <c r="D1235" s="60" t="s">
        <v>37</v>
      </c>
      <c r="E1235" s="4">
        <f t="shared" si="445"/>
        <v>10.1</v>
      </c>
      <c r="F1235" s="4">
        <f t="shared" si="445"/>
        <v>15.1</v>
      </c>
      <c r="G1235" s="4">
        <f t="shared" si="445"/>
        <v>19</v>
      </c>
      <c r="H1235" s="4">
        <f t="shared" si="445"/>
        <v>27.9</v>
      </c>
      <c r="I1235" s="4">
        <f t="shared" si="445"/>
        <v>44.3</v>
      </c>
      <c r="J1235" s="4">
        <f t="shared" si="445"/>
        <v>24.2</v>
      </c>
      <c r="K1235" s="71">
        <f t="shared" si="445"/>
        <v>0</v>
      </c>
      <c r="L1235" s="71">
        <f t="shared" si="445"/>
        <v>0</v>
      </c>
      <c r="M1235" s="71">
        <f t="shared" si="445"/>
        <v>0</v>
      </c>
      <c r="N1235" s="71">
        <f t="shared" si="445"/>
        <v>0</v>
      </c>
      <c r="O1235" s="71">
        <f t="shared" si="445"/>
        <v>0</v>
      </c>
      <c r="P1235" s="71">
        <f t="shared" si="445"/>
        <v>0</v>
      </c>
      <c r="Q1235" s="4">
        <f t="shared" si="445"/>
        <v>140.60000000000002</v>
      </c>
      <c r="R1235" s="4">
        <f t="shared" si="445"/>
        <v>140.4</v>
      </c>
      <c r="S1235" s="5">
        <f t="shared" si="434"/>
        <v>100.14245014245016</v>
      </c>
    </row>
    <row r="1236" spans="1:19" ht="14.25" thickBot="1" x14ac:dyDescent="0.2">
      <c r="A1236" s="69"/>
      <c r="B1236" s="208"/>
      <c r="C1236" s="210"/>
      <c r="D1236" s="63" t="s">
        <v>38</v>
      </c>
      <c r="E1236" s="7">
        <f t="shared" si="445"/>
        <v>12.399999999999999</v>
      </c>
      <c r="F1236" s="7">
        <f t="shared" si="445"/>
        <v>18.5</v>
      </c>
      <c r="G1236" s="7">
        <f t="shared" si="445"/>
        <v>23.400000000000002</v>
      </c>
      <c r="H1236" s="7">
        <f t="shared" si="445"/>
        <v>34.799999999999997</v>
      </c>
      <c r="I1236" s="7">
        <f t="shared" si="445"/>
        <v>53.899999999999991</v>
      </c>
      <c r="J1236" s="7">
        <f t="shared" si="445"/>
        <v>30.400000000000002</v>
      </c>
      <c r="K1236" s="72">
        <f t="shared" si="445"/>
        <v>0</v>
      </c>
      <c r="L1236" s="72">
        <f t="shared" si="445"/>
        <v>0</v>
      </c>
      <c r="M1236" s="72">
        <f t="shared" si="445"/>
        <v>0</v>
      </c>
      <c r="N1236" s="72">
        <f t="shared" si="445"/>
        <v>0</v>
      </c>
      <c r="O1236" s="72">
        <f t="shared" si="445"/>
        <v>0</v>
      </c>
      <c r="P1236" s="72">
        <f t="shared" si="445"/>
        <v>0</v>
      </c>
      <c r="Q1236" s="7">
        <f t="shared" si="445"/>
        <v>173.4</v>
      </c>
      <c r="R1236" s="7">
        <f t="shared" si="445"/>
        <v>167.9</v>
      </c>
      <c r="S1236" s="8">
        <f t="shared" si="434"/>
        <v>103.27575938058369</v>
      </c>
    </row>
    <row r="1237" spans="1:19" ht="13.5" customHeight="1" x14ac:dyDescent="0.15">
      <c r="A1237" s="69"/>
      <c r="B1237" s="69"/>
      <c r="C1237" s="203" t="s">
        <v>190</v>
      </c>
      <c r="D1237" s="55" t="s">
        <v>33</v>
      </c>
      <c r="E1237" s="2">
        <v>11.3</v>
      </c>
      <c r="F1237" s="2">
        <v>31.4</v>
      </c>
      <c r="G1237" s="2">
        <v>31.3</v>
      </c>
      <c r="H1237" s="2">
        <v>45.4</v>
      </c>
      <c r="I1237" s="2">
        <v>58.4</v>
      </c>
      <c r="J1237" s="2">
        <v>115.6</v>
      </c>
      <c r="K1237" s="70"/>
      <c r="L1237" s="70"/>
      <c r="M1237" s="70"/>
      <c r="N1237" s="70"/>
      <c r="O1237" s="70"/>
      <c r="P1237" s="70"/>
      <c r="Q1237" s="2">
        <f t="shared" ref="Q1237:Q1254" si="446">SUM(E1237:P1237)</f>
        <v>293.39999999999998</v>
      </c>
      <c r="R1237" s="2">
        <v>278.5</v>
      </c>
      <c r="S1237" s="3">
        <f t="shared" si="434"/>
        <v>105.35008976660683</v>
      </c>
    </row>
    <row r="1238" spans="1:19" x14ac:dyDescent="0.15">
      <c r="A1238" s="69"/>
      <c r="B1238" s="48"/>
      <c r="C1238" s="204"/>
      <c r="D1238" s="60" t="s">
        <v>34</v>
      </c>
      <c r="E1238" s="4">
        <v>3.4</v>
      </c>
      <c r="F1238" s="4">
        <v>11.3</v>
      </c>
      <c r="G1238" s="4">
        <v>17.3</v>
      </c>
      <c r="H1238" s="4">
        <v>25.4</v>
      </c>
      <c r="I1238" s="4">
        <v>35.700000000000003</v>
      </c>
      <c r="J1238" s="4">
        <v>67.599999999999994</v>
      </c>
      <c r="K1238" s="71"/>
      <c r="L1238" s="71"/>
      <c r="M1238" s="71"/>
      <c r="N1238" s="71"/>
      <c r="O1238" s="71"/>
      <c r="P1238" s="71"/>
      <c r="Q1238" s="4">
        <f t="shared" si="446"/>
        <v>160.69999999999999</v>
      </c>
      <c r="R1238" s="4">
        <v>138.30000000000001</v>
      </c>
      <c r="S1238" s="5">
        <f t="shared" si="434"/>
        <v>116.19667389732464</v>
      </c>
    </row>
    <row r="1239" spans="1:19" x14ac:dyDescent="0.15">
      <c r="A1239" s="69"/>
      <c r="B1239" s="48"/>
      <c r="C1239" s="204"/>
      <c r="D1239" s="60" t="s">
        <v>35</v>
      </c>
      <c r="E1239" s="4">
        <f t="shared" ref="E1239:Q1239" si="447">+E1237-E1238</f>
        <v>7.9</v>
      </c>
      <c r="F1239" s="4">
        <f t="shared" si="447"/>
        <v>20.099999999999998</v>
      </c>
      <c r="G1239" s="4">
        <f t="shared" si="447"/>
        <v>14</v>
      </c>
      <c r="H1239" s="4">
        <f t="shared" si="447"/>
        <v>20</v>
      </c>
      <c r="I1239" s="4">
        <f t="shared" si="447"/>
        <v>22.699999999999996</v>
      </c>
      <c r="J1239" s="4">
        <f t="shared" si="447"/>
        <v>48</v>
      </c>
      <c r="K1239" s="71">
        <f t="shared" si="447"/>
        <v>0</v>
      </c>
      <c r="L1239" s="71">
        <f t="shared" si="447"/>
        <v>0</v>
      </c>
      <c r="M1239" s="71">
        <f t="shared" si="447"/>
        <v>0</v>
      </c>
      <c r="N1239" s="71">
        <f t="shared" si="447"/>
        <v>0</v>
      </c>
      <c r="O1239" s="71">
        <f t="shared" si="447"/>
        <v>0</v>
      </c>
      <c r="P1239" s="71">
        <f t="shared" si="447"/>
        <v>0</v>
      </c>
      <c r="Q1239" s="4">
        <f t="shared" si="447"/>
        <v>132.69999999999999</v>
      </c>
      <c r="R1239" s="4">
        <v>140.19999999999999</v>
      </c>
      <c r="S1239" s="5">
        <f t="shared" si="434"/>
        <v>94.650499286733236</v>
      </c>
    </row>
    <row r="1240" spans="1:19" x14ac:dyDescent="0.15">
      <c r="A1240" s="69"/>
      <c r="B1240" s="48"/>
      <c r="C1240" s="204"/>
      <c r="D1240" s="60" t="s">
        <v>36</v>
      </c>
      <c r="E1240" s="4">
        <f t="shared" ref="E1240:Q1240" si="448">+E1237-E1241</f>
        <v>8</v>
      </c>
      <c r="F1240" s="4">
        <f t="shared" si="448"/>
        <v>26.2</v>
      </c>
      <c r="G1240" s="4">
        <f t="shared" si="448"/>
        <v>24.8</v>
      </c>
      <c r="H1240" s="4">
        <f t="shared" si="448"/>
        <v>33.099999999999994</v>
      </c>
      <c r="I1240" s="4">
        <f t="shared" si="448"/>
        <v>42.5</v>
      </c>
      <c r="J1240" s="4">
        <f t="shared" si="448"/>
        <v>105.8</v>
      </c>
      <c r="K1240" s="71">
        <f t="shared" si="448"/>
        <v>0</v>
      </c>
      <c r="L1240" s="71">
        <f t="shared" si="448"/>
        <v>0</v>
      </c>
      <c r="M1240" s="71">
        <f t="shared" si="448"/>
        <v>0</v>
      </c>
      <c r="N1240" s="71">
        <f t="shared" si="448"/>
        <v>0</v>
      </c>
      <c r="O1240" s="71">
        <f t="shared" si="448"/>
        <v>0</v>
      </c>
      <c r="P1240" s="71">
        <f t="shared" si="448"/>
        <v>0</v>
      </c>
      <c r="Q1240" s="4">
        <f t="shared" si="448"/>
        <v>240.39999999999998</v>
      </c>
      <c r="R1240" s="4">
        <v>227.20000000000002</v>
      </c>
      <c r="S1240" s="5">
        <f t="shared" si="434"/>
        <v>105.80985915492955</v>
      </c>
    </row>
    <row r="1241" spans="1:19" x14ac:dyDescent="0.15">
      <c r="A1241" s="69"/>
      <c r="B1241" s="48"/>
      <c r="C1241" s="204"/>
      <c r="D1241" s="60" t="s">
        <v>37</v>
      </c>
      <c r="E1241" s="4">
        <v>3.3</v>
      </c>
      <c r="F1241" s="4">
        <v>5.2</v>
      </c>
      <c r="G1241" s="4">
        <v>6.5</v>
      </c>
      <c r="H1241" s="4">
        <v>12.3</v>
      </c>
      <c r="I1241" s="4">
        <v>15.9</v>
      </c>
      <c r="J1241" s="4">
        <v>9.8000000000000007</v>
      </c>
      <c r="K1241" s="71"/>
      <c r="L1241" s="71"/>
      <c r="M1241" s="71"/>
      <c r="N1241" s="71"/>
      <c r="O1241" s="71"/>
      <c r="P1241" s="71"/>
      <c r="Q1241" s="4">
        <f t="shared" si="446"/>
        <v>53</v>
      </c>
      <c r="R1241" s="4">
        <v>51.300000000000004</v>
      </c>
      <c r="S1241" s="5">
        <f t="shared" si="434"/>
        <v>103.3138401559454</v>
      </c>
    </row>
    <row r="1242" spans="1:19" ht="14.25" thickBot="1" x14ac:dyDescent="0.2">
      <c r="A1242" s="69"/>
      <c r="B1242" s="48"/>
      <c r="C1242" s="205"/>
      <c r="D1242" s="63" t="s">
        <v>38</v>
      </c>
      <c r="E1242" s="7">
        <v>4.5</v>
      </c>
      <c r="F1242" s="7">
        <v>6.9</v>
      </c>
      <c r="G1242" s="7">
        <v>8.3000000000000007</v>
      </c>
      <c r="H1242" s="7">
        <v>15.7</v>
      </c>
      <c r="I1242" s="7">
        <v>20.399999999999999</v>
      </c>
      <c r="J1242" s="7">
        <v>12.5</v>
      </c>
      <c r="K1242" s="72"/>
      <c r="L1242" s="72"/>
      <c r="M1242" s="72"/>
      <c r="N1242" s="72"/>
      <c r="O1242" s="72"/>
      <c r="P1242" s="72"/>
      <c r="Q1242" s="7">
        <f t="shared" si="446"/>
        <v>68.300000000000011</v>
      </c>
      <c r="R1242" s="7">
        <v>60.999999999999993</v>
      </c>
      <c r="S1242" s="8">
        <f t="shared" si="434"/>
        <v>111.96721311475413</v>
      </c>
    </row>
    <row r="1243" spans="1:19" ht="13.5" customHeight="1" x14ac:dyDescent="0.15">
      <c r="A1243" s="69"/>
      <c r="B1243" s="48"/>
      <c r="C1243" s="203" t="s">
        <v>191</v>
      </c>
      <c r="D1243" s="55" t="s">
        <v>33</v>
      </c>
      <c r="E1243" s="2">
        <v>7.3</v>
      </c>
      <c r="F1243" s="2">
        <v>27.1</v>
      </c>
      <c r="G1243" s="2">
        <v>45.9</v>
      </c>
      <c r="H1243" s="2">
        <v>38.799999999999997</v>
      </c>
      <c r="I1243" s="2">
        <v>55.8</v>
      </c>
      <c r="J1243" s="2">
        <v>74.599999999999994</v>
      </c>
      <c r="K1243" s="70"/>
      <c r="L1243" s="70"/>
      <c r="M1243" s="70"/>
      <c r="N1243" s="70"/>
      <c r="O1243" s="70"/>
      <c r="P1243" s="70"/>
      <c r="Q1243" s="2">
        <f t="shared" si="446"/>
        <v>249.49999999999997</v>
      </c>
      <c r="R1243" s="2">
        <v>234.6</v>
      </c>
      <c r="S1243" s="3">
        <f t="shared" si="434"/>
        <v>106.35123614663256</v>
      </c>
    </row>
    <row r="1244" spans="1:19" x14ac:dyDescent="0.15">
      <c r="A1244" s="69"/>
      <c r="B1244" s="48"/>
      <c r="C1244" s="204"/>
      <c r="D1244" s="60" t="s">
        <v>34</v>
      </c>
      <c r="E1244" s="4">
        <v>3.5</v>
      </c>
      <c r="F1244" s="4">
        <v>9</v>
      </c>
      <c r="G1244" s="4">
        <v>14.4</v>
      </c>
      <c r="H1244" s="4">
        <v>20.8</v>
      </c>
      <c r="I1244" s="4">
        <v>30.3</v>
      </c>
      <c r="J1244" s="4">
        <v>32.5</v>
      </c>
      <c r="K1244" s="71"/>
      <c r="L1244" s="71"/>
      <c r="M1244" s="71"/>
      <c r="N1244" s="71"/>
      <c r="O1244" s="71"/>
      <c r="P1244" s="71"/>
      <c r="Q1244" s="4">
        <f t="shared" si="446"/>
        <v>110.5</v>
      </c>
      <c r="R1244" s="4">
        <v>103.80000000000001</v>
      </c>
      <c r="S1244" s="5">
        <f t="shared" si="434"/>
        <v>106.45472061657031</v>
      </c>
    </row>
    <row r="1245" spans="1:19" x14ac:dyDescent="0.15">
      <c r="A1245" s="69"/>
      <c r="B1245" s="48"/>
      <c r="C1245" s="204"/>
      <c r="D1245" s="60" t="s">
        <v>35</v>
      </c>
      <c r="E1245" s="4">
        <f t="shared" ref="E1245:P1245" si="449">+E1243-E1244</f>
        <v>3.8</v>
      </c>
      <c r="F1245" s="4">
        <f t="shared" si="449"/>
        <v>18.100000000000001</v>
      </c>
      <c r="G1245" s="4">
        <f t="shared" si="449"/>
        <v>31.5</v>
      </c>
      <c r="H1245" s="4">
        <f t="shared" si="449"/>
        <v>17.999999999999996</v>
      </c>
      <c r="I1245" s="4">
        <f t="shared" si="449"/>
        <v>25.499999999999996</v>
      </c>
      <c r="J1245" s="4">
        <f t="shared" si="449"/>
        <v>42.099999999999994</v>
      </c>
      <c r="K1245" s="71">
        <f t="shared" si="449"/>
        <v>0</v>
      </c>
      <c r="L1245" s="71">
        <f t="shared" si="449"/>
        <v>0</v>
      </c>
      <c r="M1245" s="71">
        <f t="shared" si="449"/>
        <v>0</v>
      </c>
      <c r="N1245" s="71">
        <f t="shared" si="449"/>
        <v>0</v>
      </c>
      <c r="O1245" s="71">
        <f t="shared" si="449"/>
        <v>0</v>
      </c>
      <c r="P1245" s="71">
        <f t="shared" si="449"/>
        <v>0</v>
      </c>
      <c r="Q1245" s="4">
        <f>+Q1243-Q1244</f>
        <v>138.99999999999997</v>
      </c>
      <c r="R1245" s="4">
        <v>130.80000000000001</v>
      </c>
      <c r="S1245" s="5">
        <f t="shared" si="434"/>
        <v>106.26911314984706</v>
      </c>
    </row>
    <row r="1246" spans="1:19" x14ac:dyDescent="0.15">
      <c r="A1246" s="69"/>
      <c r="B1246" s="48"/>
      <c r="C1246" s="204"/>
      <c r="D1246" s="60" t="s">
        <v>36</v>
      </c>
      <c r="E1246" s="4">
        <f t="shared" ref="E1246:P1246" si="450">+E1243-E1247</f>
        <v>6.8</v>
      </c>
      <c r="F1246" s="4">
        <f t="shared" si="450"/>
        <v>25.900000000000002</v>
      </c>
      <c r="G1246" s="4">
        <f t="shared" si="450"/>
        <v>44.4</v>
      </c>
      <c r="H1246" s="4">
        <f t="shared" si="450"/>
        <v>37</v>
      </c>
      <c r="I1246" s="4">
        <f t="shared" si="450"/>
        <v>54.199999999999996</v>
      </c>
      <c r="J1246" s="4">
        <f t="shared" si="450"/>
        <v>73</v>
      </c>
      <c r="K1246" s="71">
        <f t="shared" si="450"/>
        <v>0</v>
      </c>
      <c r="L1246" s="71">
        <f t="shared" si="450"/>
        <v>0</v>
      </c>
      <c r="M1246" s="71">
        <f t="shared" si="450"/>
        <v>0</v>
      </c>
      <c r="N1246" s="71">
        <f t="shared" si="450"/>
        <v>0</v>
      </c>
      <c r="O1246" s="71">
        <f t="shared" si="450"/>
        <v>0</v>
      </c>
      <c r="P1246" s="71">
        <f t="shared" si="450"/>
        <v>0</v>
      </c>
      <c r="Q1246" s="4">
        <f>+Q1243-Q1247</f>
        <v>241.29999999999998</v>
      </c>
      <c r="R1246" s="4">
        <v>225.70000000000002</v>
      </c>
      <c r="S1246" s="5">
        <f t="shared" si="434"/>
        <v>106.91182986264951</v>
      </c>
    </row>
    <row r="1247" spans="1:19" x14ac:dyDescent="0.15">
      <c r="A1247" s="69"/>
      <c r="B1247" s="48"/>
      <c r="C1247" s="204"/>
      <c r="D1247" s="60" t="s">
        <v>37</v>
      </c>
      <c r="E1247" s="4">
        <v>0.5</v>
      </c>
      <c r="F1247" s="4">
        <v>1.2</v>
      </c>
      <c r="G1247" s="4">
        <v>1.5</v>
      </c>
      <c r="H1247" s="4">
        <v>1.8</v>
      </c>
      <c r="I1247" s="4">
        <v>1.6</v>
      </c>
      <c r="J1247" s="4">
        <v>1.6</v>
      </c>
      <c r="K1247" s="71"/>
      <c r="L1247" s="71"/>
      <c r="M1247" s="71"/>
      <c r="N1247" s="71"/>
      <c r="O1247" s="71"/>
      <c r="P1247" s="71"/>
      <c r="Q1247" s="4">
        <f t="shared" si="446"/>
        <v>8.1999999999999993</v>
      </c>
      <c r="R1247" s="4">
        <v>8.8999999999999986</v>
      </c>
      <c r="S1247" s="5">
        <f t="shared" si="434"/>
        <v>92.134831460674164</v>
      </c>
    </row>
    <row r="1248" spans="1:19" ht="14.25" thickBot="1" x14ac:dyDescent="0.2">
      <c r="A1248" s="69"/>
      <c r="B1248" s="48"/>
      <c r="C1248" s="205"/>
      <c r="D1248" s="63" t="s">
        <v>38</v>
      </c>
      <c r="E1248" s="7">
        <v>0.7</v>
      </c>
      <c r="F1248" s="7">
        <v>1.7</v>
      </c>
      <c r="G1248" s="7">
        <v>2.1</v>
      </c>
      <c r="H1248" s="7">
        <v>2.5</v>
      </c>
      <c r="I1248" s="7">
        <v>4</v>
      </c>
      <c r="J1248" s="7">
        <v>2.6</v>
      </c>
      <c r="K1248" s="72"/>
      <c r="L1248" s="72"/>
      <c r="M1248" s="72"/>
      <c r="N1248" s="72"/>
      <c r="O1248" s="72"/>
      <c r="P1248" s="72"/>
      <c r="Q1248" s="7">
        <f t="shared" si="446"/>
        <v>13.6</v>
      </c>
      <c r="R1248" s="7">
        <v>14.299999999999999</v>
      </c>
      <c r="S1248" s="8">
        <f t="shared" si="434"/>
        <v>95.104895104895107</v>
      </c>
    </row>
    <row r="1249" spans="1:19" ht="13.5" customHeight="1" x14ac:dyDescent="0.15">
      <c r="A1249" s="69"/>
      <c r="B1249" s="48"/>
      <c r="C1249" s="203" t="s">
        <v>192</v>
      </c>
      <c r="D1249" s="55" t="s">
        <v>33</v>
      </c>
      <c r="E1249" s="2">
        <v>6.1</v>
      </c>
      <c r="F1249" s="2">
        <v>28.7</v>
      </c>
      <c r="G1249" s="2">
        <v>23.2</v>
      </c>
      <c r="H1249" s="2">
        <v>48.5</v>
      </c>
      <c r="I1249" s="2">
        <v>71.8</v>
      </c>
      <c r="J1249" s="2">
        <v>42.2</v>
      </c>
      <c r="K1249" s="70"/>
      <c r="L1249" s="70"/>
      <c r="M1249" s="70"/>
      <c r="N1249" s="70"/>
      <c r="O1249" s="70"/>
      <c r="P1249" s="70"/>
      <c r="Q1249" s="2">
        <f t="shared" si="446"/>
        <v>220.5</v>
      </c>
      <c r="R1249" s="2">
        <v>205.6</v>
      </c>
      <c r="S1249" s="3">
        <f t="shared" si="434"/>
        <v>107.24708171206225</v>
      </c>
    </row>
    <row r="1250" spans="1:19" x14ac:dyDescent="0.15">
      <c r="A1250" s="69"/>
      <c r="B1250" s="48"/>
      <c r="C1250" s="204"/>
      <c r="D1250" s="60" t="s">
        <v>34</v>
      </c>
      <c r="E1250" s="4">
        <v>1</v>
      </c>
      <c r="F1250" s="4">
        <v>10.7</v>
      </c>
      <c r="G1250" s="4">
        <v>9.6999999999999993</v>
      </c>
      <c r="H1250" s="4">
        <v>18.600000000000001</v>
      </c>
      <c r="I1250" s="4">
        <v>25.1</v>
      </c>
      <c r="J1250" s="4">
        <v>15</v>
      </c>
      <c r="K1250" s="71"/>
      <c r="L1250" s="71"/>
      <c r="M1250" s="71"/>
      <c r="N1250" s="71"/>
      <c r="O1250" s="71"/>
      <c r="P1250" s="71"/>
      <c r="Q1250" s="4">
        <f t="shared" si="446"/>
        <v>80.099999999999994</v>
      </c>
      <c r="R1250" s="4">
        <v>64.2</v>
      </c>
      <c r="S1250" s="5">
        <f t="shared" si="434"/>
        <v>124.7663551401869</v>
      </c>
    </row>
    <row r="1251" spans="1:19" x14ac:dyDescent="0.15">
      <c r="A1251" s="69"/>
      <c r="B1251" s="48"/>
      <c r="C1251" s="204"/>
      <c r="D1251" s="60" t="s">
        <v>35</v>
      </c>
      <c r="E1251" s="4">
        <f t="shared" ref="E1251:P1251" si="451">+E1249-E1250</f>
        <v>5.0999999999999996</v>
      </c>
      <c r="F1251" s="4">
        <f t="shared" si="451"/>
        <v>18</v>
      </c>
      <c r="G1251" s="4">
        <f t="shared" si="451"/>
        <v>13.5</v>
      </c>
      <c r="H1251" s="4">
        <f t="shared" si="451"/>
        <v>29.9</v>
      </c>
      <c r="I1251" s="4">
        <f t="shared" si="451"/>
        <v>46.699999999999996</v>
      </c>
      <c r="J1251" s="4">
        <f t="shared" si="451"/>
        <v>27.200000000000003</v>
      </c>
      <c r="K1251" s="71">
        <f t="shared" si="451"/>
        <v>0</v>
      </c>
      <c r="L1251" s="71">
        <f t="shared" si="451"/>
        <v>0</v>
      </c>
      <c r="M1251" s="71">
        <f t="shared" si="451"/>
        <v>0</v>
      </c>
      <c r="N1251" s="71">
        <f t="shared" si="451"/>
        <v>0</v>
      </c>
      <c r="O1251" s="71">
        <f t="shared" si="451"/>
        <v>0</v>
      </c>
      <c r="P1251" s="71">
        <f t="shared" si="451"/>
        <v>0</v>
      </c>
      <c r="Q1251" s="4">
        <f>+Q1249-Q1250</f>
        <v>140.4</v>
      </c>
      <c r="R1251" s="4">
        <v>141.39999999999998</v>
      </c>
      <c r="S1251" s="5">
        <f t="shared" si="434"/>
        <v>99.292786421499315</v>
      </c>
    </row>
    <row r="1252" spans="1:19" x14ac:dyDescent="0.15">
      <c r="A1252" s="69"/>
      <c r="B1252" s="48"/>
      <c r="C1252" s="204"/>
      <c r="D1252" s="60" t="s">
        <v>36</v>
      </c>
      <c r="E1252" s="4">
        <f t="shared" ref="E1252:P1252" si="452">+E1249-E1253</f>
        <v>3.3999999999999995</v>
      </c>
      <c r="F1252" s="4">
        <f t="shared" si="452"/>
        <v>25.099999999999998</v>
      </c>
      <c r="G1252" s="4">
        <f t="shared" si="452"/>
        <v>19</v>
      </c>
      <c r="H1252" s="4">
        <f t="shared" si="452"/>
        <v>43.6</v>
      </c>
      <c r="I1252" s="4">
        <f t="shared" si="452"/>
        <v>66</v>
      </c>
      <c r="J1252" s="4">
        <f t="shared" si="452"/>
        <v>36.900000000000006</v>
      </c>
      <c r="K1252" s="71">
        <f t="shared" si="452"/>
        <v>0</v>
      </c>
      <c r="L1252" s="71">
        <f t="shared" si="452"/>
        <v>0</v>
      </c>
      <c r="M1252" s="71">
        <f t="shared" si="452"/>
        <v>0</v>
      </c>
      <c r="N1252" s="71">
        <f t="shared" si="452"/>
        <v>0</v>
      </c>
      <c r="O1252" s="71">
        <f t="shared" si="452"/>
        <v>0</v>
      </c>
      <c r="P1252" s="71">
        <f t="shared" si="452"/>
        <v>0</v>
      </c>
      <c r="Q1252" s="4">
        <f>+Q1249-Q1253</f>
        <v>194</v>
      </c>
      <c r="R1252" s="4">
        <v>181.29999999999998</v>
      </c>
      <c r="S1252" s="5">
        <f t="shared" si="434"/>
        <v>107.0049641478213</v>
      </c>
    </row>
    <row r="1253" spans="1:19" x14ac:dyDescent="0.15">
      <c r="A1253" s="69"/>
      <c r="B1253" s="48"/>
      <c r="C1253" s="204"/>
      <c r="D1253" s="60" t="s">
        <v>37</v>
      </c>
      <c r="E1253" s="4">
        <v>2.7</v>
      </c>
      <c r="F1253" s="4">
        <v>3.6</v>
      </c>
      <c r="G1253" s="4">
        <v>4.2</v>
      </c>
      <c r="H1253" s="4">
        <v>4.9000000000000004</v>
      </c>
      <c r="I1253" s="4">
        <v>5.8</v>
      </c>
      <c r="J1253" s="4">
        <v>5.3</v>
      </c>
      <c r="K1253" s="71"/>
      <c r="L1253" s="71"/>
      <c r="M1253" s="71"/>
      <c r="N1253" s="71"/>
      <c r="O1253" s="71"/>
      <c r="P1253" s="71"/>
      <c r="Q1253" s="4">
        <f t="shared" si="446"/>
        <v>26.5</v>
      </c>
      <c r="R1253" s="4">
        <v>24.3</v>
      </c>
      <c r="S1253" s="5">
        <f t="shared" si="434"/>
        <v>109.05349794238684</v>
      </c>
    </row>
    <row r="1254" spans="1:19" ht="14.25" thickBot="1" x14ac:dyDescent="0.2">
      <c r="A1254" s="69"/>
      <c r="B1254" s="48"/>
      <c r="C1254" s="205"/>
      <c r="D1254" s="63" t="s">
        <v>38</v>
      </c>
      <c r="E1254" s="7">
        <v>3.5</v>
      </c>
      <c r="F1254" s="7">
        <v>4.5</v>
      </c>
      <c r="G1254" s="7">
        <v>5.7</v>
      </c>
      <c r="H1254" s="7">
        <v>6.2</v>
      </c>
      <c r="I1254" s="7">
        <v>7.2</v>
      </c>
      <c r="J1254" s="7">
        <v>6.7</v>
      </c>
      <c r="K1254" s="72"/>
      <c r="L1254" s="72"/>
      <c r="M1254" s="72"/>
      <c r="N1254" s="72"/>
      <c r="O1254" s="72"/>
      <c r="P1254" s="72"/>
      <c r="Q1254" s="7">
        <f t="shared" si="446"/>
        <v>33.799999999999997</v>
      </c>
      <c r="R1254" s="7">
        <v>30.2</v>
      </c>
      <c r="S1254" s="8">
        <f t="shared" si="434"/>
        <v>111.92052980132449</v>
      </c>
    </row>
    <row r="1255" spans="1:19" ht="18.75" customHeight="1" x14ac:dyDescent="0.2">
      <c r="A1255" s="44" t="str">
        <f>$A$1</f>
        <v>１　平成29年度上期　市町村別・月別観光入込客数</v>
      </c>
      <c r="K1255" s="75"/>
      <c r="L1255" s="75"/>
      <c r="M1255" s="75"/>
      <c r="N1255" s="75"/>
      <c r="O1255" s="75"/>
      <c r="P1255" s="75"/>
      <c r="Q1255" s="187"/>
    </row>
    <row r="1256" spans="1:19" ht="13.5" customHeight="1" thickBot="1" x14ac:dyDescent="0.2">
      <c r="K1256" s="75"/>
      <c r="L1256" s="75"/>
      <c r="M1256" s="75"/>
      <c r="N1256" s="75"/>
      <c r="O1256" s="75"/>
      <c r="P1256" s="75"/>
      <c r="Q1256" s="187"/>
      <c r="S1256" s="49" t="s">
        <v>281</v>
      </c>
    </row>
    <row r="1257" spans="1:19" ht="13.5" customHeight="1" thickBot="1" x14ac:dyDescent="0.2">
      <c r="A1257" s="50" t="s">
        <v>20</v>
      </c>
      <c r="B1257" s="50" t="s">
        <v>266</v>
      </c>
      <c r="C1257" s="50" t="s">
        <v>21</v>
      </c>
      <c r="D1257" s="51" t="s">
        <v>22</v>
      </c>
      <c r="E1257" s="52" t="s">
        <v>23</v>
      </c>
      <c r="F1257" s="52" t="s">
        <v>24</v>
      </c>
      <c r="G1257" s="52" t="s">
        <v>25</v>
      </c>
      <c r="H1257" s="52" t="s">
        <v>26</v>
      </c>
      <c r="I1257" s="52" t="s">
        <v>27</v>
      </c>
      <c r="J1257" s="52" t="s">
        <v>28</v>
      </c>
      <c r="K1257" s="73" t="s">
        <v>29</v>
      </c>
      <c r="L1257" s="73" t="s">
        <v>30</v>
      </c>
      <c r="M1257" s="73" t="s">
        <v>31</v>
      </c>
      <c r="N1257" s="73" t="s">
        <v>11</v>
      </c>
      <c r="O1257" s="73" t="s">
        <v>12</v>
      </c>
      <c r="P1257" s="73" t="s">
        <v>13</v>
      </c>
      <c r="Q1257" s="188" t="s">
        <v>267</v>
      </c>
      <c r="R1257" s="53" t="str">
        <f>$R$3</f>
        <v>28年度上期</v>
      </c>
      <c r="S1257" s="54" t="s">
        <v>32</v>
      </c>
    </row>
    <row r="1258" spans="1:19" ht="13.5" customHeight="1" x14ac:dyDescent="0.15">
      <c r="A1258" s="69"/>
      <c r="B1258" s="48"/>
      <c r="C1258" s="203" t="s">
        <v>193</v>
      </c>
      <c r="D1258" s="55" t="s">
        <v>33</v>
      </c>
      <c r="E1258" s="2">
        <v>8.5</v>
      </c>
      <c r="F1258" s="2">
        <v>30.7</v>
      </c>
      <c r="G1258" s="2">
        <v>25.7</v>
      </c>
      <c r="H1258" s="2">
        <v>43.2</v>
      </c>
      <c r="I1258" s="2">
        <v>87.6</v>
      </c>
      <c r="J1258" s="2">
        <v>69.7</v>
      </c>
      <c r="K1258" s="70"/>
      <c r="L1258" s="70"/>
      <c r="M1258" s="70"/>
      <c r="N1258" s="70"/>
      <c r="O1258" s="70"/>
      <c r="P1258" s="70"/>
      <c r="Q1258" s="2">
        <f t="shared" ref="Q1258:Q1269" si="453">SUM(E1258:P1258)</f>
        <v>265.39999999999998</v>
      </c>
      <c r="R1258" s="2">
        <v>264.7</v>
      </c>
      <c r="S1258" s="3">
        <f t="shared" ref="S1258:S1269" si="454">IF(Q1258=0,"－",Q1258/R1258*100)</f>
        <v>100.26445032111823</v>
      </c>
    </row>
    <row r="1259" spans="1:19" x14ac:dyDescent="0.15">
      <c r="A1259" s="69"/>
      <c r="B1259" s="48"/>
      <c r="C1259" s="204"/>
      <c r="D1259" s="60" t="s">
        <v>34</v>
      </c>
      <c r="E1259" s="4">
        <v>5</v>
      </c>
      <c r="F1259" s="4">
        <v>11.8</v>
      </c>
      <c r="G1259" s="4">
        <v>13.1</v>
      </c>
      <c r="H1259" s="4">
        <v>23.2</v>
      </c>
      <c r="I1259" s="4">
        <v>34.299999999999997</v>
      </c>
      <c r="J1259" s="4">
        <v>37.299999999999997</v>
      </c>
      <c r="K1259" s="71"/>
      <c r="L1259" s="71"/>
      <c r="M1259" s="71"/>
      <c r="N1259" s="71"/>
      <c r="O1259" s="71"/>
      <c r="P1259" s="71"/>
      <c r="Q1259" s="4">
        <f t="shared" si="453"/>
        <v>124.69999999999999</v>
      </c>
      <c r="R1259" s="4">
        <v>122.4</v>
      </c>
      <c r="S1259" s="5">
        <f t="shared" si="454"/>
        <v>101.87908496732025</v>
      </c>
    </row>
    <row r="1260" spans="1:19" x14ac:dyDescent="0.15">
      <c r="A1260" s="69"/>
      <c r="B1260" s="48"/>
      <c r="C1260" s="204"/>
      <c r="D1260" s="60" t="s">
        <v>35</v>
      </c>
      <c r="E1260" s="4">
        <f t="shared" ref="E1260:Q1260" si="455">+E1258-E1259</f>
        <v>3.5</v>
      </c>
      <c r="F1260" s="4">
        <f t="shared" si="455"/>
        <v>18.899999999999999</v>
      </c>
      <c r="G1260" s="4">
        <f t="shared" si="455"/>
        <v>12.6</v>
      </c>
      <c r="H1260" s="4">
        <f t="shared" si="455"/>
        <v>20.000000000000004</v>
      </c>
      <c r="I1260" s="4">
        <f t="shared" si="455"/>
        <v>53.3</v>
      </c>
      <c r="J1260" s="4">
        <f t="shared" si="455"/>
        <v>32.400000000000006</v>
      </c>
      <c r="K1260" s="71">
        <f t="shared" si="455"/>
        <v>0</v>
      </c>
      <c r="L1260" s="71">
        <f t="shared" si="455"/>
        <v>0</v>
      </c>
      <c r="M1260" s="71">
        <f t="shared" si="455"/>
        <v>0</v>
      </c>
      <c r="N1260" s="71">
        <f t="shared" si="455"/>
        <v>0</v>
      </c>
      <c r="O1260" s="71">
        <f t="shared" si="455"/>
        <v>0</v>
      </c>
      <c r="P1260" s="71">
        <f t="shared" si="455"/>
        <v>0</v>
      </c>
      <c r="Q1260" s="4">
        <f t="shared" si="455"/>
        <v>140.69999999999999</v>
      </c>
      <c r="R1260" s="4">
        <v>142.30000000000001</v>
      </c>
      <c r="S1260" s="5">
        <f t="shared" si="454"/>
        <v>98.875614898102583</v>
      </c>
    </row>
    <row r="1261" spans="1:19" x14ac:dyDescent="0.15">
      <c r="A1261" s="69"/>
      <c r="B1261" s="48"/>
      <c r="C1261" s="204"/>
      <c r="D1261" s="60" t="s">
        <v>36</v>
      </c>
      <c r="E1261" s="4">
        <f t="shared" ref="E1261:Q1261" si="456">+E1258-E1262</f>
        <v>8.1999999999999993</v>
      </c>
      <c r="F1261" s="4">
        <f t="shared" si="456"/>
        <v>30.099999999999998</v>
      </c>
      <c r="G1261" s="4">
        <f t="shared" si="456"/>
        <v>24.8</v>
      </c>
      <c r="H1261" s="4">
        <f t="shared" si="456"/>
        <v>42</v>
      </c>
      <c r="I1261" s="4">
        <f t="shared" si="456"/>
        <v>86</v>
      </c>
      <c r="J1261" s="4">
        <f t="shared" si="456"/>
        <v>68.400000000000006</v>
      </c>
      <c r="K1261" s="71">
        <f t="shared" si="456"/>
        <v>0</v>
      </c>
      <c r="L1261" s="71">
        <f t="shared" si="456"/>
        <v>0</v>
      </c>
      <c r="M1261" s="71">
        <f t="shared" si="456"/>
        <v>0</v>
      </c>
      <c r="N1261" s="71">
        <f t="shared" si="456"/>
        <v>0</v>
      </c>
      <c r="O1261" s="71">
        <f t="shared" si="456"/>
        <v>0</v>
      </c>
      <c r="P1261" s="71">
        <f t="shared" si="456"/>
        <v>0</v>
      </c>
      <c r="Q1261" s="4">
        <f t="shared" si="456"/>
        <v>259.5</v>
      </c>
      <c r="R1261" s="4">
        <v>260.20000000000005</v>
      </c>
      <c r="S1261" s="5">
        <f t="shared" si="454"/>
        <v>99.730976172175232</v>
      </c>
    </row>
    <row r="1262" spans="1:19" x14ac:dyDescent="0.15">
      <c r="A1262" s="69"/>
      <c r="B1262" s="48"/>
      <c r="C1262" s="204"/>
      <c r="D1262" s="60" t="s">
        <v>37</v>
      </c>
      <c r="E1262" s="4">
        <v>0.3</v>
      </c>
      <c r="F1262" s="4">
        <v>0.6</v>
      </c>
      <c r="G1262" s="4">
        <v>0.9</v>
      </c>
      <c r="H1262" s="4">
        <v>1.2</v>
      </c>
      <c r="I1262" s="4">
        <v>1.6</v>
      </c>
      <c r="J1262" s="4">
        <v>1.3</v>
      </c>
      <c r="K1262" s="71"/>
      <c r="L1262" s="71"/>
      <c r="M1262" s="71"/>
      <c r="N1262" s="71"/>
      <c r="O1262" s="71"/>
      <c r="P1262" s="71"/>
      <c r="Q1262" s="4">
        <f t="shared" si="453"/>
        <v>5.8999999999999995</v>
      </c>
      <c r="R1262" s="4">
        <v>4.5</v>
      </c>
      <c r="S1262" s="5">
        <f t="shared" si="454"/>
        <v>131.11111111111109</v>
      </c>
    </row>
    <row r="1263" spans="1:19" ht="14.25" thickBot="1" x14ac:dyDescent="0.2">
      <c r="A1263" s="69"/>
      <c r="B1263" s="48"/>
      <c r="C1263" s="205"/>
      <c r="D1263" s="63" t="s">
        <v>38</v>
      </c>
      <c r="E1263" s="7">
        <v>0.4</v>
      </c>
      <c r="F1263" s="7">
        <v>0.9</v>
      </c>
      <c r="G1263" s="7">
        <v>1.3</v>
      </c>
      <c r="H1263" s="7">
        <v>2.1</v>
      </c>
      <c r="I1263" s="7">
        <v>2.6</v>
      </c>
      <c r="J1263" s="7">
        <v>2.2999999999999998</v>
      </c>
      <c r="K1263" s="72"/>
      <c r="L1263" s="72"/>
      <c r="M1263" s="72"/>
      <c r="N1263" s="72"/>
      <c r="O1263" s="72"/>
      <c r="P1263" s="72"/>
      <c r="Q1263" s="7">
        <f t="shared" si="453"/>
        <v>9.6000000000000014</v>
      </c>
      <c r="R1263" s="7">
        <v>9.8000000000000007</v>
      </c>
      <c r="S1263" s="8">
        <f t="shared" si="454"/>
        <v>97.959183673469397</v>
      </c>
    </row>
    <row r="1264" spans="1:19" ht="13.5" customHeight="1" x14ac:dyDescent="0.15">
      <c r="A1264" s="69"/>
      <c r="B1264" s="48"/>
      <c r="C1264" s="203" t="s">
        <v>194</v>
      </c>
      <c r="D1264" s="55" t="s">
        <v>33</v>
      </c>
      <c r="E1264" s="2">
        <v>10.3</v>
      </c>
      <c r="F1264" s="2">
        <v>51.6</v>
      </c>
      <c r="G1264" s="2">
        <v>49.5</v>
      </c>
      <c r="H1264" s="2">
        <v>83.1</v>
      </c>
      <c r="I1264" s="2">
        <v>174.8</v>
      </c>
      <c r="J1264" s="2">
        <v>86.8</v>
      </c>
      <c r="K1264" s="70"/>
      <c r="L1264" s="70"/>
      <c r="M1264" s="70"/>
      <c r="N1264" s="70"/>
      <c r="O1264" s="70"/>
      <c r="P1264" s="70"/>
      <c r="Q1264" s="2">
        <f t="shared" si="453"/>
        <v>456.1</v>
      </c>
      <c r="R1264" s="2">
        <v>440.09999999999997</v>
      </c>
      <c r="S1264" s="3">
        <f t="shared" si="454"/>
        <v>103.63553737786869</v>
      </c>
    </row>
    <row r="1265" spans="1:19" x14ac:dyDescent="0.15">
      <c r="A1265" s="69"/>
      <c r="B1265" s="48"/>
      <c r="C1265" s="204"/>
      <c r="D1265" s="60" t="s">
        <v>34</v>
      </c>
      <c r="E1265" s="4">
        <v>1.7</v>
      </c>
      <c r="F1265" s="4">
        <v>11</v>
      </c>
      <c r="G1265" s="4">
        <v>14.6</v>
      </c>
      <c r="H1265" s="4">
        <v>31.2</v>
      </c>
      <c r="I1265" s="4">
        <v>73.099999999999994</v>
      </c>
      <c r="J1265" s="4">
        <v>31.8</v>
      </c>
      <c r="K1265" s="71"/>
      <c r="L1265" s="71"/>
      <c r="M1265" s="71"/>
      <c r="N1265" s="71"/>
      <c r="O1265" s="71"/>
      <c r="P1265" s="71"/>
      <c r="Q1265" s="4">
        <f t="shared" si="453"/>
        <v>163.4</v>
      </c>
      <c r="R1265" s="4">
        <v>145.30000000000001</v>
      </c>
      <c r="S1265" s="5">
        <f t="shared" si="454"/>
        <v>112.45698554714383</v>
      </c>
    </row>
    <row r="1266" spans="1:19" x14ac:dyDescent="0.15">
      <c r="A1266" s="69"/>
      <c r="B1266" s="48"/>
      <c r="C1266" s="204"/>
      <c r="D1266" s="60" t="s">
        <v>35</v>
      </c>
      <c r="E1266" s="4">
        <f t="shared" ref="E1266:Q1266" si="457">+E1264-E1265</f>
        <v>8.6000000000000014</v>
      </c>
      <c r="F1266" s="4">
        <f t="shared" si="457"/>
        <v>40.6</v>
      </c>
      <c r="G1266" s="4">
        <f t="shared" si="457"/>
        <v>34.9</v>
      </c>
      <c r="H1266" s="4">
        <f t="shared" si="457"/>
        <v>51.899999999999991</v>
      </c>
      <c r="I1266" s="4">
        <f t="shared" si="457"/>
        <v>101.70000000000002</v>
      </c>
      <c r="J1266" s="4">
        <f t="shared" si="457"/>
        <v>55</v>
      </c>
      <c r="K1266" s="71">
        <f t="shared" si="457"/>
        <v>0</v>
      </c>
      <c r="L1266" s="71">
        <f t="shared" si="457"/>
        <v>0</v>
      </c>
      <c r="M1266" s="71">
        <f t="shared" si="457"/>
        <v>0</v>
      </c>
      <c r="N1266" s="71">
        <f t="shared" si="457"/>
        <v>0</v>
      </c>
      <c r="O1266" s="71">
        <f t="shared" si="457"/>
        <v>0</v>
      </c>
      <c r="P1266" s="71">
        <f t="shared" si="457"/>
        <v>0</v>
      </c>
      <c r="Q1266" s="4">
        <f t="shared" si="457"/>
        <v>292.70000000000005</v>
      </c>
      <c r="R1266" s="4">
        <v>294.8</v>
      </c>
      <c r="S1266" s="5">
        <f t="shared" si="454"/>
        <v>99.287652645861613</v>
      </c>
    </row>
    <row r="1267" spans="1:19" x14ac:dyDescent="0.15">
      <c r="A1267" s="69"/>
      <c r="B1267" s="48"/>
      <c r="C1267" s="204"/>
      <c r="D1267" s="60" t="s">
        <v>36</v>
      </c>
      <c r="E1267" s="4">
        <f t="shared" ref="E1267:Q1267" si="458">+E1264-E1268</f>
        <v>7.0000000000000009</v>
      </c>
      <c r="F1267" s="4">
        <f t="shared" si="458"/>
        <v>47.1</v>
      </c>
      <c r="G1267" s="4">
        <f t="shared" si="458"/>
        <v>43.6</v>
      </c>
      <c r="H1267" s="4">
        <f t="shared" si="458"/>
        <v>75.399999999999991</v>
      </c>
      <c r="I1267" s="4">
        <f t="shared" si="458"/>
        <v>155.4</v>
      </c>
      <c r="J1267" s="4">
        <f t="shared" si="458"/>
        <v>80.599999999999994</v>
      </c>
      <c r="K1267" s="71">
        <f t="shared" si="458"/>
        <v>0</v>
      </c>
      <c r="L1267" s="71">
        <f t="shared" si="458"/>
        <v>0</v>
      </c>
      <c r="M1267" s="71">
        <f t="shared" si="458"/>
        <v>0</v>
      </c>
      <c r="N1267" s="71">
        <f t="shared" si="458"/>
        <v>0</v>
      </c>
      <c r="O1267" s="71">
        <f t="shared" si="458"/>
        <v>0</v>
      </c>
      <c r="P1267" s="71">
        <f t="shared" si="458"/>
        <v>0</v>
      </c>
      <c r="Q1267" s="4">
        <f t="shared" si="458"/>
        <v>409.1</v>
      </c>
      <c r="R1267" s="4">
        <v>388.7</v>
      </c>
      <c r="S1267" s="5">
        <f t="shared" si="454"/>
        <v>105.24826344224338</v>
      </c>
    </row>
    <row r="1268" spans="1:19" x14ac:dyDescent="0.15">
      <c r="A1268" s="69"/>
      <c r="B1268" s="48"/>
      <c r="C1268" s="204"/>
      <c r="D1268" s="60" t="s">
        <v>37</v>
      </c>
      <c r="E1268" s="4">
        <v>3.3</v>
      </c>
      <c r="F1268" s="4">
        <v>4.5</v>
      </c>
      <c r="G1268" s="4">
        <v>5.9</v>
      </c>
      <c r="H1268" s="4">
        <v>7.7</v>
      </c>
      <c r="I1268" s="4">
        <v>19.399999999999999</v>
      </c>
      <c r="J1268" s="4">
        <v>6.2</v>
      </c>
      <c r="K1268" s="71"/>
      <c r="L1268" s="71"/>
      <c r="M1268" s="71"/>
      <c r="N1268" s="71"/>
      <c r="O1268" s="71"/>
      <c r="P1268" s="71"/>
      <c r="Q1268" s="4">
        <f t="shared" si="453"/>
        <v>47</v>
      </c>
      <c r="R1268" s="4">
        <v>51.4</v>
      </c>
      <c r="S1268" s="5">
        <f t="shared" si="454"/>
        <v>91.439688715953309</v>
      </c>
    </row>
    <row r="1269" spans="1:19" ht="14.25" thickBot="1" x14ac:dyDescent="0.2">
      <c r="A1269" s="77"/>
      <c r="B1269" s="76"/>
      <c r="C1269" s="205"/>
      <c r="D1269" s="63" t="s">
        <v>38</v>
      </c>
      <c r="E1269" s="7">
        <v>3.3</v>
      </c>
      <c r="F1269" s="7">
        <v>4.5</v>
      </c>
      <c r="G1269" s="7">
        <v>6</v>
      </c>
      <c r="H1269" s="7">
        <v>8.3000000000000007</v>
      </c>
      <c r="I1269" s="7">
        <v>19.7</v>
      </c>
      <c r="J1269" s="7">
        <v>6.3</v>
      </c>
      <c r="K1269" s="72"/>
      <c r="L1269" s="72"/>
      <c r="M1269" s="72"/>
      <c r="N1269" s="72"/>
      <c r="O1269" s="72"/>
      <c r="P1269" s="72"/>
      <c r="Q1269" s="7">
        <f t="shared" si="453"/>
        <v>48.099999999999994</v>
      </c>
      <c r="R1269" s="7">
        <v>52.600000000000009</v>
      </c>
      <c r="S1269" s="8">
        <f t="shared" si="454"/>
        <v>91.444866920152066</v>
      </c>
    </row>
  </sheetData>
  <mergeCells count="200">
    <mergeCell ref="C34:C39"/>
    <mergeCell ref="C40:C45"/>
    <mergeCell ref="C46:C51"/>
    <mergeCell ref="A4:C9"/>
    <mergeCell ref="A10:C15"/>
    <mergeCell ref="B16:C21"/>
    <mergeCell ref="C22:C27"/>
    <mergeCell ref="C28:C33"/>
    <mergeCell ref="C73:C78"/>
    <mergeCell ref="C79:C84"/>
    <mergeCell ref="C85:C90"/>
    <mergeCell ref="C52:C57"/>
    <mergeCell ref="C61:C66"/>
    <mergeCell ref="C67:C72"/>
    <mergeCell ref="C109:C114"/>
    <mergeCell ref="C118:C123"/>
    <mergeCell ref="C124:C129"/>
    <mergeCell ref="C91:C96"/>
    <mergeCell ref="C97:C102"/>
    <mergeCell ref="C103:C108"/>
    <mergeCell ref="C148:C153"/>
    <mergeCell ref="C154:C159"/>
    <mergeCell ref="C160:C165"/>
    <mergeCell ref="C130:C135"/>
    <mergeCell ref="C136:C141"/>
    <mergeCell ref="C142:C147"/>
    <mergeCell ref="C193:C198"/>
    <mergeCell ref="C199:C204"/>
    <mergeCell ref="C205:C210"/>
    <mergeCell ref="C166:C171"/>
    <mergeCell ref="B175:C180"/>
    <mergeCell ref="C181:C186"/>
    <mergeCell ref="C187:C192"/>
    <mergeCell ref="B232:C237"/>
    <mergeCell ref="C238:C243"/>
    <mergeCell ref="C244:C249"/>
    <mergeCell ref="C250:C255"/>
    <mergeCell ref="C211:C216"/>
    <mergeCell ref="C217:C222"/>
    <mergeCell ref="C223:C228"/>
    <mergeCell ref="C274:C279"/>
    <mergeCell ref="C280:C285"/>
    <mergeCell ref="C289:C294"/>
    <mergeCell ref="C256:C261"/>
    <mergeCell ref="C262:C267"/>
    <mergeCell ref="C268:C273"/>
    <mergeCell ref="C313:C318"/>
    <mergeCell ref="C319:C324"/>
    <mergeCell ref="C325:C330"/>
    <mergeCell ref="C295:C300"/>
    <mergeCell ref="C301:C306"/>
    <mergeCell ref="C307:C312"/>
    <mergeCell ref="C352:C357"/>
    <mergeCell ref="C358:C363"/>
    <mergeCell ref="B364:C369"/>
    <mergeCell ref="C370:C375"/>
    <mergeCell ref="C331:C336"/>
    <mergeCell ref="C337:C342"/>
    <mergeCell ref="C346:C351"/>
    <mergeCell ref="C394:C399"/>
    <mergeCell ref="C403:C408"/>
    <mergeCell ref="C409:C414"/>
    <mergeCell ref="C376:C381"/>
    <mergeCell ref="C382:C387"/>
    <mergeCell ref="C388:C393"/>
    <mergeCell ref="C433:C438"/>
    <mergeCell ref="B439:C444"/>
    <mergeCell ref="C445:C450"/>
    <mergeCell ref="C451:C456"/>
    <mergeCell ref="C415:C420"/>
    <mergeCell ref="C421:C426"/>
    <mergeCell ref="C427:C432"/>
    <mergeCell ref="C478:C483"/>
    <mergeCell ref="C484:C489"/>
    <mergeCell ref="A490:C495"/>
    <mergeCell ref="B496:C501"/>
    <mergeCell ref="C460:C465"/>
    <mergeCell ref="C466:C471"/>
    <mergeCell ref="C472:C477"/>
    <mergeCell ref="C523:C528"/>
    <mergeCell ref="C529:C534"/>
    <mergeCell ref="C535:C540"/>
    <mergeCell ref="C502:C507"/>
    <mergeCell ref="C508:C513"/>
    <mergeCell ref="C517:C522"/>
    <mergeCell ref="C559:C564"/>
    <mergeCell ref="C565:C570"/>
    <mergeCell ref="B574:C579"/>
    <mergeCell ref="C580:C585"/>
    <mergeCell ref="C541:C546"/>
    <mergeCell ref="C547:C552"/>
    <mergeCell ref="C553:C558"/>
    <mergeCell ref="C604:C609"/>
    <mergeCell ref="C610:C615"/>
    <mergeCell ref="C616:C621"/>
    <mergeCell ref="C586:C591"/>
    <mergeCell ref="C592:C597"/>
    <mergeCell ref="C598:C603"/>
    <mergeCell ref="C649:C654"/>
    <mergeCell ref="C655:C660"/>
    <mergeCell ref="C661:C666"/>
    <mergeCell ref="A622:C627"/>
    <mergeCell ref="B631:C636"/>
    <mergeCell ref="C637:C642"/>
    <mergeCell ref="C643:C648"/>
    <mergeCell ref="C688:C693"/>
    <mergeCell ref="C694:C699"/>
    <mergeCell ref="C700:C705"/>
    <mergeCell ref="C667:C672"/>
    <mergeCell ref="C673:C678"/>
    <mergeCell ref="C679:C684"/>
    <mergeCell ref="C724:C729"/>
    <mergeCell ref="C730:C735"/>
    <mergeCell ref="C736:C741"/>
    <mergeCell ref="C706:C711"/>
    <mergeCell ref="C712:C717"/>
    <mergeCell ref="C718:C723"/>
    <mergeCell ref="C763:C768"/>
    <mergeCell ref="C769:C774"/>
    <mergeCell ref="C775:C780"/>
    <mergeCell ref="C745:C750"/>
    <mergeCell ref="C751:C756"/>
    <mergeCell ref="C757:C762"/>
    <mergeCell ref="C808:C813"/>
    <mergeCell ref="C814:C819"/>
    <mergeCell ref="C820:C825"/>
    <mergeCell ref="B781:C786"/>
    <mergeCell ref="C787:C792"/>
    <mergeCell ref="C793:C798"/>
    <mergeCell ref="C802:C807"/>
    <mergeCell ref="C850:C855"/>
    <mergeCell ref="C859:C864"/>
    <mergeCell ref="C865:C870"/>
    <mergeCell ref="C826:C831"/>
    <mergeCell ref="C832:C837"/>
    <mergeCell ref="B838:C843"/>
    <mergeCell ref="C844:C849"/>
    <mergeCell ref="C889:C894"/>
    <mergeCell ref="C895:C900"/>
    <mergeCell ref="C901:C906"/>
    <mergeCell ref="C871:C876"/>
    <mergeCell ref="C877:C882"/>
    <mergeCell ref="C883:C888"/>
    <mergeCell ref="C934:C939"/>
    <mergeCell ref="C940:C945"/>
    <mergeCell ref="C946:C951"/>
    <mergeCell ref="A907:C912"/>
    <mergeCell ref="B916:C921"/>
    <mergeCell ref="C922:C927"/>
    <mergeCell ref="C928:C933"/>
    <mergeCell ref="C973:C978"/>
    <mergeCell ref="C979:C984"/>
    <mergeCell ref="C985:C990"/>
    <mergeCell ref="C952:C957"/>
    <mergeCell ref="C958:C963"/>
    <mergeCell ref="C964:C969"/>
    <mergeCell ref="C1009:C1014"/>
    <mergeCell ref="C1015:C1020"/>
    <mergeCell ref="C1021:C1026"/>
    <mergeCell ref="C991:C996"/>
    <mergeCell ref="C997:C1002"/>
    <mergeCell ref="C1003:C1008"/>
    <mergeCell ref="C1054:C1059"/>
    <mergeCell ref="C1060:C1065"/>
    <mergeCell ref="C1066:C1071"/>
    <mergeCell ref="C1030:C1035"/>
    <mergeCell ref="A1036:C1041"/>
    <mergeCell ref="B1042:C1047"/>
    <mergeCell ref="C1048:C1053"/>
    <mergeCell ref="C1093:C1098"/>
    <mergeCell ref="C1099:C1104"/>
    <mergeCell ref="C1105:C1110"/>
    <mergeCell ref="C1072:C1077"/>
    <mergeCell ref="C1078:C1083"/>
    <mergeCell ref="C1087:C1092"/>
    <mergeCell ref="C1129:C1134"/>
    <mergeCell ref="C1135:C1140"/>
    <mergeCell ref="C1144:C1149"/>
    <mergeCell ref="C1111:C1116"/>
    <mergeCell ref="C1117:C1122"/>
    <mergeCell ref="C1123:C1128"/>
    <mergeCell ref="A1168:C1173"/>
    <mergeCell ref="B1174:C1179"/>
    <mergeCell ref="C1180:C1185"/>
    <mergeCell ref="C1186:C1191"/>
    <mergeCell ref="C1150:C1155"/>
    <mergeCell ref="C1156:C1161"/>
    <mergeCell ref="C1162:C1167"/>
    <mergeCell ref="C1213:C1218"/>
    <mergeCell ref="C1219:C1224"/>
    <mergeCell ref="C1225:C1230"/>
    <mergeCell ref="C1192:C1197"/>
    <mergeCell ref="C1201:C1206"/>
    <mergeCell ref="C1207:C1212"/>
    <mergeCell ref="C1258:C1263"/>
    <mergeCell ref="C1264:C1269"/>
    <mergeCell ref="B1231:C1236"/>
    <mergeCell ref="C1237:C1242"/>
    <mergeCell ref="C1243:C1248"/>
    <mergeCell ref="C1249:C1254"/>
  </mergeCells>
  <phoneticPr fontId="3"/>
  <pageMargins left="0.86614173228346458" right="0.39370078740157483" top="0.51181102362204722" bottom="0.51181102362204722" header="0.51181102362204722" footer="0.27559055118110237"/>
  <headerFooter alignWithMargins="0">
    <oddFooter>&amp;C&amp;P</oddFooter>
  </headerFooter>
  <rowBreaks count="21" manualBreakCount="21">
    <brk id="57" max="18" man="1"/>
    <brk id="114" max="18" man="1"/>
    <brk id="171" max="18" man="1"/>
    <brk id="228" max="18" man="1"/>
    <brk id="285" max="18" man="1"/>
    <brk id="342" max="18" man="1"/>
    <brk id="399" max="18" man="1"/>
    <brk id="456" max="18" man="1"/>
    <brk id="513" max="18" man="1"/>
    <brk id="570" max="18" man="1"/>
    <brk id="627" max="18" man="1"/>
    <brk id="684" max="18" man="1"/>
    <brk id="741" max="18" man="1"/>
    <brk id="798" max="18" man="1"/>
    <brk id="855" max="18" man="1"/>
    <brk id="912" max="18" man="1"/>
    <brk id="969" max="18" man="1"/>
    <brk id="1083" max="18" man="1"/>
    <brk id="1140" max="18" man="1"/>
    <brk id="1197" max="18" man="1"/>
    <brk id="125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39997558519241921"/>
  </sheetPr>
  <dimension ref="A1:Z1257"/>
  <sheetViews>
    <sheetView view="pageBreakPreview" topLeftCell="B1" zoomScale="70" zoomScaleNormal="70" zoomScaleSheetLayoutView="70" workbookViewId="0">
      <pane xSplit="4" ySplit="4" topLeftCell="F5" activePane="bottomRight" state="frozen"/>
      <selection activeCell="O28" sqref="O28"/>
      <selection pane="topRight" activeCell="O28" sqref="O28"/>
      <selection pane="bottomLeft" activeCell="O28" sqref="O28"/>
      <selection pane="bottomRight" activeCell="O28" sqref="O28"/>
    </sheetView>
  </sheetViews>
  <sheetFormatPr defaultColWidth="8.625" defaultRowHeight="13.5" customHeight="1" x14ac:dyDescent="0.15"/>
  <cols>
    <col min="1" max="1" width="4.875" style="24" customWidth="1"/>
    <col min="2" max="2" width="2.75" style="24" customWidth="1"/>
    <col min="3" max="3" width="3.125" style="24" customWidth="1"/>
    <col min="4" max="4" width="7" style="24" customWidth="1"/>
    <col min="5" max="5" width="9.125" style="24" customWidth="1"/>
    <col min="6" max="24" width="8.625" style="24" customWidth="1"/>
    <col min="25" max="25" width="10.375" style="24" customWidth="1"/>
    <col min="26" max="26" width="2.5" style="24" customWidth="1"/>
    <col min="27" max="16384" width="8.625" style="24"/>
  </cols>
  <sheetData>
    <row r="1" spans="1:25" ht="21.75" customHeight="1" x14ac:dyDescent="0.2">
      <c r="A1" s="24" t="s">
        <v>290</v>
      </c>
      <c r="B1" s="85" t="s">
        <v>329</v>
      </c>
    </row>
    <row r="2" spans="1:25" ht="13.5" customHeight="1" thickBot="1" x14ac:dyDescent="0.2">
      <c r="Y2" s="86" t="s">
        <v>308</v>
      </c>
    </row>
    <row r="3" spans="1:25" ht="18" customHeight="1" x14ac:dyDescent="0.15">
      <c r="B3" s="240" t="s">
        <v>309</v>
      </c>
      <c r="C3" s="241"/>
      <c r="D3" s="242"/>
      <c r="E3" s="230" t="s">
        <v>195</v>
      </c>
      <c r="F3" s="232" t="s">
        <v>196</v>
      </c>
      <c r="G3" s="233"/>
      <c r="H3" s="233"/>
      <c r="I3" s="233"/>
      <c r="J3" s="233"/>
      <c r="K3" s="233"/>
      <c r="L3" s="233"/>
      <c r="M3" s="233"/>
      <c r="N3" s="87"/>
      <c r="O3" s="87"/>
      <c r="P3" s="88"/>
      <c r="Q3" s="89" t="s">
        <v>197</v>
      </c>
      <c r="R3" s="90"/>
      <c r="S3" s="91"/>
      <c r="T3" s="88"/>
      <c r="U3" s="234" t="s">
        <v>198</v>
      </c>
      <c r="V3" s="234"/>
      <c r="W3" s="237" t="s">
        <v>239</v>
      </c>
      <c r="X3" s="234" t="s">
        <v>240</v>
      </c>
      <c r="Y3" s="235" t="s">
        <v>199</v>
      </c>
    </row>
    <row r="4" spans="1:25" ht="18" customHeight="1" thickBot="1" x14ac:dyDescent="0.2">
      <c r="B4" s="243"/>
      <c r="C4" s="244"/>
      <c r="D4" s="245"/>
      <c r="E4" s="231"/>
      <c r="F4" s="92" t="s">
        <v>200</v>
      </c>
      <c r="G4" s="92" t="s">
        <v>201</v>
      </c>
      <c r="H4" s="92" t="s">
        <v>202</v>
      </c>
      <c r="I4" s="92" t="s">
        <v>203</v>
      </c>
      <c r="J4" s="93" t="s">
        <v>204</v>
      </c>
      <c r="K4" s="93" t="s">
        <v>235</v>
      </c>
      <c r="L4" s="92" t="s">
        <v>236</v>
      </c>
      <c r="M4" s="92" t="s">
        <v>237</v>
      </c>
      <c r="N4" s="94" t="s">
        <v>310</v>
      </c>
      <c r="O4" s="94" t="s">
        <v>311</v>
      </c>
      <c r="P4" s="94" t="s">
        <v>312</v>
      </c>
      <c r="Q4" s="92" t="s">
        <v>205</v>
      </c>
      <c r="R4" s="92" t="s">
        <v>206</v>
      </c>
      <c r="S4" s="92" t="s">
        <v>207</v>
      </c>
      <c r="T4" s="92" t="s">
        <v>208</v>
      </c>
      <c r="U4" s="92" t="s">
        <v>238</v>
      </c>
      <c r="V4" s="92" t="s">
        <v>209</v>
      </c>
      <c r="W4" s="238"/>
      <c r="X4" s="239"/>
      <c r="Y4" s="236"/>
    </row>
    <row r="5" spans="1:25" ht="18" customHeight="1" x14ac:dyDescent="0.15">
      <c r="B5" s="222" t="s">
        <v>313</v>
      </c>
      <c r="C5" s="223"/>
      <c r="D5" s="224"/>
      <c r="E5" s="95" t="s">
        <v>210</v>
      </c>
      <c r="F5" s="96">
        <f>F11+F17+F23+F29+F35+F41</f>
        <v>527603</v>
      </c>
      <c r="G5" s="96">
        <f t="shared" ref="G5:Y8" si="0">G11+G17+G23+G29+G35+G41</f>
        <v>526305</v>
      </c>
      <c r="H5" s="96">
        <f t="shared" si="0"/>
        <v>750711</v>
      </c>
      <c r="I5" s="96">
        <f t="shared" si="0"/>
        <v>276291</v>
      </c>
      <c r="J5" s="96">
        <f t="shared" si="0"/>
        <v>112317</v>
      </c>
      <c r="K5" s="96">
        <f t="shared" si="0"/>
        <v>93658</v>
      </c>
      <c r="L5" s="96">
        <f t="shared" si="0"/>
        <v>114447</v>
      </c>
      <c r="M5" s="96">
        <f t="shared" si="0"/>
        <v>2254</v>
      </c>
      <c r="N5" s="96">
        <f t="shared" si="0"/>
        <v>20393</v>
      </c>
      <c r="O5" s="96">
        <f t="shared" si="0"/>
        <v>12186</v>
      </c>
      <c r="P5" s="96">
        <f t="shared" si="0"/>
        <v>3321</v>
      </c>
      <c r="Q5" s="96">
        <f t="shared" si="0"/>
        <v>6182</v>
      </c>
      <c r="R5" s="96">
        <f t="shared" si="0"/>
        <v>7254</v>
      </c>
      <c r="S5" s="96">
        <f t="shared" si="0"/>
        <v>4881</v>
      </c>
      <c r="T5" s="96">
        <f t="shared" si="0"/>
        <v>4355</v>
      </c>
      <c r="U5" s="96">
        <f t="shared" si="0"/>
        <v>53773</v>
      </c>
      <c r="V5" s="96">
        <f t="shared" si="0"/>
        <v>8886</v>
      </c>
      <c r="W5" s="96">
        <f t="shared" si="0"/>
        <v>18123</v>
      </c>
      <c r="X5" s="96">
        <f t="shared" si="0"/>
        <v>91019</v>
      </c>
      <c r="Y5" s="97">
        <f t="shared" si="0"/>
        <v>2633959</v>
      </c>
    </row>
    <row r="6" spans="1:25" ht="18" customHeight="1" x14ac:dyDescent="0.15">
      <c r="B6" s="225"/>
      <c r="C6" s="226"/>
      <c r="D6" s="227"/>
      <c r="E6" s="38" t="s">
        <v>211</v>
      </c>
      <c r="F6" s="98">
        <f t="shared" ref="F6:Y7" si="1">F12+F18+F24+F30+F36+F42</f>
        <v>631206</v>
      </c>
      <c r="G6" s="98">
        <f t="shared" si="1"/>
        <v>602463</v>
      </c>
      <c r="H6" s="98">
        <f t="shared" si="1"/>
        <v>809338</v>
      </c>
      <c r="I6" s="98">
        <f t="shared" si="1"/>
        <v>331611</v>
      </c>
      <c r="J6" s="98">
        <f t="shared" si="1"/>
        <v>134135</v>
      </c>
      <c r="K6" s="98">
        <f t="shared" si="1"/>
        <v>106427</v>
      </c>
      <c r="L6" s="98">
        <f t="shared" si="1"/>
        <v>135542</v>
      </c>
      <c r="M6" s="98">
        <f t="shared" si="1"/>
        <v>2724</v>
      </c>
      <c r="N6" s="98">
        <f t="shared" si="0"/>
        <v>23665</v>
      </c>
      <c r="O6" s="98">
        <f t="shared" si="0"/>
        <v>16572</v>
      </c>
      <c r="P6" s="98">
        <f t="shared" si="0"/>
        <v>4229</v>
      </c>
      <c r="Q6" s="98">
        <f t="shared" si="1"/>
        <v>9407</v>
      </c>
      <c r="R6" s="98">
        <f t="shared" si="1"/>
        <v>9929</v>
      </c>
      <c r="S6" s="98">
        <f t="shared" si="1"/>
        <v>6233</v>
      </c>
      <c r="T6" s="98">
        <f t="shared" si="1"/>
        <v>5882</v>
      </c>
      <c r="U6" s="98">
        <f t="shared" si="1"/>
        <v>64649</v>
      </c>
      <c r="V6" s="98">
        <f t="shared" si="1"/>
        <v>10967</v>
      </c>
      <c r="W6" s="98">
        <f t="shared" si="1"/>
        <v>26598</v>
      </c>
      <c r="X6" s="98">
        <f t="shared" si="1"/>
        <v>114633</v>
      </c>
      <c r="Y6" s="99">
        <f t="shared" si="1"/>
        <v>3046210</v>
      </c>
    </row>
    <row r="7" spans="1:25" ht="18" customHeight="1" x14ac:dyDescent="0.15">
      <c r="B7" s="100"/>
      <c r="C7" s="22"/>
      <c r="D7" s="220" t="str">
        <f>'上期　1頁'!P3</f>
        <v>28年度上期</v>
      </c>
      <c r="E7" s="38" t="s">
        <v>210</v>
      </c>
      <c r="F7" s="98">
        <f>F13+F19+F25+F31+F37+F43</f>
        <v>491465</v>
      </c>
      <c r="G7" s="98">
        <f t="shared" si="1"/>
        <v>340611</v>
      </c>
      <c r="H7" s="98">
        <f t="shared" si="1"/>
        <v>662375</v>
      </c>
      <c r="I7" s="98">
        <f t="shared" si="1"/>
        <v>226098</v>
      </c>
      <c r="J7" s="98">
        <f t="shared" si="1"/>
        <v>95609</v>
      </c>
      <c r="K7" s="98">
        <f t="shared" si="1"/>
        <v>96135</v>
      </c>
      <c r="L7" s="98">
        <f t="shared" si="1"/>
        <v>117666</v>
      </c>
      <c r="M7" s="98">
        <f t="shared" si="1"/>
        <v>2257</v>
      </c>
      <c r="N7" s="101">
        <f t="shared" si="0"/>
        <v>16652</v>
      </c>
      <c r="O7" s="101">
        <f t="shared" si="0"/>
        <v>8788</v>
      </c>
      <c r="P7" s="101">
        <f t="shared" si="0"/>
        <v>2868</v>
      </c>
      <c r="Q7" s="98">
        <f t="shared" si="1"/>
        <v>4787</v>
      </c>
      <c r="R7" s="98">
        <f t="shared" si="1"/>
        <v>5600</v>
      </c>
      <c r="S7" s="98">
        <f t="shared" si="1"/>
        <v>4660</v>
      </c>
      <c r="T7" s="98">
        <f t="shared" si="1"/>
        <v>3862</v>
      </c>
      <c r="U7" s="98">
        <f t="shared" si="1"/>
        <v>40432</v>
      </c>
      <c r="V7" s="98">
        <f t="shared" si="1"/>
        <v>6911</v>
      </c>
      <c r="W7" s="98">
        <f t="shared" si="1"/>
        <v>13924</v>
      </c>
      <c r="X7" s="98">
        <f t="shared" si="1"/>
        <v>58535</v>
      </c>
      <c r="Y7" s="99">
        <f>SUM(F7:X7)</f>
        <v>2199235</v>
      </c>
    </row>
    <row r="8" spans="1:25" ht="18" customHeight="1" x14ac:dyDescent="0.15">
      <c r="B8" s="100"/>
      <c r="C8" s="22"/>
      <c r="D8" s="228"/>
      <c r="E8" s="38" t="s">
        <v>211</v>
      </c>
      <c r="F8" s="98">
        <f t="shared" ref="F8:X8" si="2">F14+F20+F26+F32+F38+F44</f>
        <v>567038</v>
      </c>
      <c r="G8" s="98">
        <f t="shared" si="2"/>
        <v>399306</v>
      </c>
      <c r="H8" s="98">
        <f t="shared" si="2"/>
        <v>710134</v>
      </c>
      <c r="I8" s="98">
        <f t="shared" si="2"/>
        <v>265429</v>
      </c>
      <c r="J8" s="98">
        <f t="shared" si="2"/>
        <v>113569</v>
      </c>
      <c r="K8" s="98">
        <f t="shared" si="2"/>
        <v>112196</v>
      </c>
      <c r="L8" s="98">
        <f t="shared" si="2"/>
        <v>144360</v>
      </c>
      <c r="M8" s="98">
        <f t="shared" si="2"/>
        <v>2762</v>
      </c>
      <c r="N8" s="101">
        <f t="shared" si="0"/>
        <v>20339</v>
      </c>
      <c r="O8" s="101">
        <f t="shared" si="0"/>
        <v>10952</v>
      </c>
      <c r="P8" s="101">
        <f t="shared" si="0"/>
        <v>4066</v>
      </c>
      <c r="Q8" s="98">
        <f t="shared" si="2"/>
        <v>6765</v>
      </c>
      <c r="R8" s="98">
        <f t="shared" si="2"/>
        <v>7854</v>
      </c>
      <c r="S8" s="98">
        <f t="shared" si="2"/>
        <v>6030</v>
      </c>
      <c r="T8" s="98">
        <f t="shared" si="2"/>
        <v>5418</v>
      </c>
      <c r="U8" s="98">
        <f t="shared" si="2"/>
        <v>49742</v>
      </c>
      <c r="V8" s="98">
        <f t="shared" si="2"/>
        <v>9303</v>
      </c>
      <c r="W8" s="98">
        <f t="shared" si="2"/>
        <v>19896</v>
      </c>
      <c r="X8" s="98">
        <f t="shared" si="2"/>
        <v>72177</v>
      </c>
      <c r="Y8" s="99">
        <f>SUM(F8:X8)</f>
        <v>2527336</v>
      </c>
    </row>
    <row r="9" spans="1:25" ht="18" customHeight="1" x14ac:dyDescent="0.15">
      <c r="B9" s="100"/>
      <c r="C9" s="22"/>
      <c r="D9" s="220" t="s">
        <v>314</v>
      </c>
      <c r="E9" s="38" t="s">
        <v>210</v>
      </c>
      <c r="F9" s="102">
        <f t="shared" ref="F9:U10" si="3">IF(F7=0,"- ",+F5/F7)</f>
        <v>1.0735311771947138</v>
      </c>
      <c r="G9" s="102">
        <f t="shared" si="3"/>
        <v>1.5451791046090702</v>
      </c>
      <c r="H9" s="102">
        <f t="shared" si="3"/>
        <v>1.1333625212304208</v>
      </c>
      <c r="I9" s="102">
        <f t="shared" si="3"/>
        <v>1.2219966563171722</v>
      </c>
      <c r="J9" s="102">
        <f t="shared" si="3"/>
        <v>1.1747534227949252</v>
      </c>
      <c r="K9" s="102">
        <f t="shared" si="3"/>
        <v>0.97423414989337909</v>
      </c>
      <c r="L9" s="102">
        <f t="shared" si="3"/>
        <v>0.97264290449237678</v>
      </c>
      <c r="M9" s="102">
        <f t="shared" si="3"/>
        <v>0.99867080194949043</v>
      </c>
      <c r="N9" s="102">
        <f>IF(N7=0,"- ",+N5/N7)</f>
        <v>1.224657698774922</v>
      </c>
      <c r="O9" s="102">
        <f t="shared" ref="O9:Y10" si="4">IF(O7=0,"- ",+O5/O7)</f>
        <v>1.3866636322257624</v>
      </c>
      <c r="P9" s="102">
        <f t="shared" si="4"/>
        <v>1.1579497907949792</v>
      </c>
      <c r="Q9" s="102">
        <f t="shared" si="4"/>
        <v>1.2914142469187382</v>
      </c>
      <c r="R9" s="102">
        <f t="shared" si="4"/>
        <v>1.2953571428571429</v>
      </c>
      <c r="S9" s="102">
        <f t="shared" si="4"/>
        <v>1.0474248927038627</v>
      </c>
      <c r="T9" s="102">
        <f t="shared" si="4"/>
        <v>1.1276540652511653</v>
      </c>
      <c r="U9" s="102">
        <f t="shared" si="4"/>
        <v>1.3299614166996439</v>
      </c>
      <c r="V9" s="102">
        <f t="shared" si="4"/>
        <v>1.2857762986543193</v>
      </c>
      <c r="W9" s="102">
        <f t="shared" si="4"/>
        <v>1.3015656420568802</v>
      </c>
      <c r="X9" s="102">
        <f t="shared" si="4"/>
        <v>1.554950029896643</v>
      </c>
      <c r="Y9" s="103">
        <f t="shared" si="4"/>
        <v>1.1976705536243284</v>
      </c>
    </row>
    <row r="10" spans="1:25" ht="18" customHeight="1" thickBot="1" x14ac:dyDescent="0.2">
      <c r="B10" s="100"/>
      <c r="C10" s="104"/>
      <c r="D10" s="221"/>
      <c r="E10" s="105" t="s">
        <v>211</v>
      </c>
      <c r="F10" s="106">
        <f t="shared" si="3"/>
        <v>1.1131634916883877</v>
      </c>
      <c r="G10" s="106">
        <f t="shared" si="3"/>
        <v>1.5087752250154016</v>
      </c>
      <c r="H10" s="106">
        <f t="shared" si="3"/>
        <v>1.1396975782035503</v>
      </c>
      <c r="I10" s="106">
        <f t="shared" si="3"/>
        <v>1.2493397481058965</v>
      </c>
      <c r="J10" s="106">
        <f t="shared" si="3"/>
        <v>1.1810881490547596</v>
      </c>
      <c r="K10" s="106">
        <f t="shared" si="3"/>
        <v>0.94858105458305109</v>
      </c>
      <c r="L10" s="106">
        <f t="shared" si="3"/>
        <v>0.93891659739540034</v>
      </c>
      <c r="M10" s="106">
        <f t="shared" si="3"/>
        <v>0.98624185372918172</v>
      </c>
      <c r="N10" s="106">
        <f t="shared" si="3"/>
        <v>1.1635281970598357</v>
      </c>
      <c r="O10" s="106">
        <f t="shared" si="3"/>
        <v>1.5131482834185537</v>
      </c>
      <c r="P10" s="106">
        <f t="shared" si="3"/>
        <v>1.0400885391047712</v>
      </c>
      <c r="Q10" s="106">
        <f t="shared" si="3"/>
        <v>1.390539541759054</v>
      </c>
      <c r="R10" s="106">
        <f t="shared" si="3"/>
        <v>1.2641965877259995</v>
      </c>
      <c r="S10" s="106">
        <f t="shared" si="3"/>
        <v>1.0336650082918739</v>
      </c>
      <c r="T10" s="106">
        <f t="shared" si="3"/>
        <v>1.0856404577334811</v>
      </c>
      <c r="U10" s="106">
        <f t="shared" si="3"/>
        <v>1.2996863817297253</v>
      </c>
      <c r="V10" s="106">
        <f t="shared" si="4"/>
        <v>1.1788670321401697</v>
      </c>
      <c r="W10" s="106">
        <f t="shared" si="4"/>
        <v>1.3368516284680338</v>
      </c>
      <c r="X10" s="106">
        <f t="shared" si="4"/>
        <v>1.5882206242985992</v>
      </c>
      <c r="Y10" s="107">
        <f t="shared" si="4"/>
        <v>1.2053047161121433</v>
      </c>
    </row>
    <row r="11" spans="1:25" ht="18" customHeight="1" x14ac:dyDescent="0.15">
      <c r="B11" s="229" t="s">
        <v>3</v>
      </c>
      <c r="C11" s="223"/>
      <c r="D11" s="224"/>
      <c r="E11" s="95" t="s">
        <v>210</v>
      </c>
      <c r="F11" s="96">
        <f>'上期　26-32頁'!E6</f>
        <v>375494</v>
      </c>
      <c r="G11" s="96">
        <f>'上期　26-32頁'!F6</f>
        <v>467561</v>
      </c>
      <c r="H11" s="96">
        <f>'上期　26-32頁'!G6</f>
        <v>459692</v>
      </c>
      <c r="I11" s="96">
        <f>'上期　26-32頁'!H6</f>
        <v>186128</v>
      </c>
      <c r="J11" s="96">
        <f>'上期　26-32頁'!I6</f>
        <v>67950</v>
      </c>
      <c r="K11" s="96">
        <f>'上期　26-32頁'!J6</f>
        <v>67137</v>
      </c>
      <c r="L11" s="96">
        <f>'上期　26-32頁'!K6</f>
        <v>82569</v>
      </c>
      <c r="M11" s="96">
        <f>'上期　26-32頁'!L6</f>
        <v>1686</v>
      </c>
      <c r="N11" s="96">
        <f>'上期　26-32頁'!M6</f>
        <v>14359</v>
      </c>
      <c r="O11" s="96">
        <f>'上期　26-32頁'!N6</f>
        <v>10348</v>
      </c>
      <c r="P11" s="96">
        <f>'上期　26-32頁'!O6</f>
        <v>2502</v>
      </c>
      <c r="Q11" s="96">
        <f>'上期　26-32頁'!P6</f>
        <v>4740</v>
      </c>
      <c r="R11" s="96">
        <f>'上期　26-32頁'!Q6</f>
        <v>4727</v>
      </c>
      <c r="S11" s="96">
        <f>'上期　26-32頁'!R6</f>
        <v>2393</v>
      </c>
      <c r="T11" s="96">
        <f>'上期　26-32頁'!S6</f>
        <v>2421</v>
      </c>
      <c r="U11" s="96">
        <f>'上期　26-32頁'!T6</f>
        <v>39550</v>
      </c>
      <c r="V11" s="96">
        <f>'上期　26-32頁'!U6</f>
        <v>5958</v>
      </c>
      <c r="W11" s="96">
        <f>'上期　26-32頁'!V6</f>
        <v>12541</v>
      </c>
      <c r="X11" s="96">
        <f>'上期　26-32頁'!W6</f>
        <v>67209</v>
      </c>
      <c r="Y11" s="97">
        <f>SUM(F11:X11)</f>
        <v>1874965</v>
      </c>
    </row>
    <row r="12" spans="1:25" ht="18" customHeight="1" x14ac:dyDescent="0.15">
      <c r="B12" s="225"/>
      <c r="C12" s="226"/>
      <c r="D12" s="227"/>
      <c r="E12" s="38" t="s">
        <v>211</v>
      </c>
      <c r="F12" s="98">
        <f>'上期　26-32頁'!E7</f>
        <v>444992</v>
      </c>
      <c r="G12" s="98">
        <f>'上期　26-32頁'!F7</f>
        <v>536942</v>
      </c>
      <c r="H12" s="98">
        <f>'上期　26-32頁'!G7</f>
        <v>499643</v>
      </c>
      <c r="I12" s="98">
        <f>'上期　26-32頁'!H7</f>
        <v>222119</v>
      </c>
      <c r="J12" s="98">
        <f>'上期　26-32頁'!I7</f>
        <v>82626</v>
      </c>
      <c r="K12" s="98">
        <f>'上期　26-32頁'!J7</f>
        <v>76579</v>
      </c>
      <c r="L12" s="98">
        <f>'上期　26-32頁'!K7</f>
        <v>99919</v>
      </c>
      <c r="M12" s="98">
        <f>'上期　26-32頁'!L7</f>
        <v>2071</v>
      </c>
      <c r="N12" s="98">
        <f>'上期　26-32頁'!M7</f>
        <v>17247</v>
      </c>
      <c r="O12" s="98">
        <f>'上期　26-32頁'!N7</f>
        <v>14485</v>
      </c>
      <c r="P12" s="98">
        <f>'上期　26-32頁'!O7</f>
        <v>2964</v>
      </c>
      <c r="Q12" s="98">
        <f>'上期　26-32頁'!P7</f>
        <v>6934</v>
      </c>
      <c r="R12" s="98">
        <f>'上期　26-32頁'!Q7</f>
        <v>6803</v>
      </c>
      <c r="S12" s="98">
        <f>'上期　26-32頁'!R7</f>
        <v>3209</v>
      </c>
      <c r="T12" s="98">
        <f>'上期　26-32頁'!S7</f>
        <v>3349</v>
      </c>
      <c r="U12" s="98">
        <f>'上期　26-32頁'!T7</f>
        <v>48066</v>
      </c>
      <c r="V12" s="98">
        <f>'上期　26-32頁'!U7</f>
        <v>7637</v>
      </c>
      <c r="W12" s="98">
        <f>'上期　26-32頁'!V7</f>
        <v>19650</v>
      </c>
      <c r="X12" s="98">
        <f>'上期　26-32頁'!W7</f>
        <v>85162</v>
      </c>
      <c r="Y12" s="99">
        <f>SUM(F12:X12)</f>
        <v>2180397</v>
      </c>
    </row>
    <row r="13" spans="1:25" ht="18" customHeight="1" x14ac:dyDescent="0.15">
      <c r="B13" s="100"/>
      <c r="C13" s="22"/>
      <c r="D13" s="220" t="str">
        <f>$D$7</f>
        <v>28年度上期</v>
      </c>
      <c r="E13" s="38" t="s">
        <v>210</v>
      </c>
      <c r="F13" s="98">
        <v>338747</v>
      </c>
      <c r="G13" s="98">
        <v>304261</v>
      </c>
      <c r="H13" s="98">
        <v>398690</v>
      </c>
      <c r="I13" s="98">
        <v>155875</v>
      </c>
      <c r="J13" s="98">
        <v>56778</v>
      </c>
      <c r="K13" s="98">
        <v>68011</v>
      </c>
      <c r="L13" s="98">
        <v>87192</v>
      </c>
      <c r="M13" s="98">
        <v>704</v>
      </c>
      <c r="N13" s="101">
        <v>12049</v>
      </c>
      <c r="O13" s="101">
        <v>7047</v>
      </c>
      <c r="P13" s="101">
        <v>2305</v>
      </c>
      <c r="Q13" s="98">
        <v>3633</v>
      </c>
      <c r="R13" s="98">
        <v>3500</v>
      </c>
      <c r="S13" s="98">
        <v>2386</v>
      </c>
      <c r="T13" s="98">
        <v>2236</v>
      </c>
      <c r="U13" s="98">
        <v>29435</v>
      </c>
      <c r="V13" s="98">
        <v>4576</v>
      </c>
      <c r="W13" s="98">
        <v>9566</v>
      </c>
      <c r="X13" s="98">
        <v>43412</v>
      </c>
      <c r="Y13" s="99">
        <f>SUM(F13:X13)</f>
        <v>1530403</v>
      </c>
    </row>
    <row r="14" spans="1:25" ht="18" customHeight="1" x14ac:dyDescent="0.15">
      <c r="B14" s="100"/>
      <c r="C14" s="22"/>
      <c r="D14" s="228"/>
      <c r="E14" s="38" t="s">
        <v>211</v>
      </c>
      <c r="F14" s="98">
        <v>388100</v>
      </c>
      <c r="G14" s="98">
        <v>354483</v>
      </c>
      <c r="H14" s="98">
        <v>433004</v>
      </c>
      <c r="I14" s="98">
        <v>181415</v>
      </c>
      <c r="J14" s="98">
        <v>69482</v>
      </c>
      <c r="K14" s="98">
        <v>81463</v>
      </c>
      <c r="L14" s="98">
        <v>110748</v>
      </c>
      <c r="M14" s="98">
        <v>1020</v>
      </c>
      <c r="N14" s="101">
        <v>15277</v>
      </c>
      <c r="O14" s="101">
        <v>9020</v>
      </c>
      <c r="P14" s="101">
        <v>3456</v>
      </c>
      <c r="Q14" s="98">
        <v>5006</v>
      </c>
      <c r="R14" s="98">
        <v>5113</v>
      </c>
      <c r="S14" s="98">
        <v>3273</v>
      </c>
      <c r="T14" s="98">
        <v>3156</v>
      </c>
      <c r="U14" s="98">
        <v>36436</v>
      </c>
      <c r="V14" s="98">
        <v>6260</v>
      </c>
      <c r="W14" s="98">
        <v>14252</v>
      </c>
      <c r="X14" s="98">
        <v>52994</v>
      </c>
      <c r="Y14" s="99">
        <f>SUM(F14:X14)</f>
        <v>1773958</v>
      </c>
    </row>
    <row r="15" spans="1:25" ht="18" customHeight="1" x14ac:dyDescent="0.15">
      <c r="B15" s="100"/>
      <c r="C15" s="22"/>
      <c r="D15" s="220" t="s">
        <v>314</v>
      </c>
      <c r="E15" s="38" t="s">
        <v>210</v>
      </c>
      <c r="F15" s="102">
        <f t="shared" ref="F15:Y16" si="5">IF(F13=0,"- ",+F11/F13)</f>
        <v>1.1084791894835968</v>
      </c>
      <c r="G15" s="102">
        <f t="shared" si="5"/>
        <v>1.5367102586266397</v>
      </c>
      <c r="H15" s="102">
        <f t="shared" si="5"/>
        <v>1.1530060949609973</v>
      </c>
      <c r="I15" s="102">
        <f t="shared" si="5"/>
        <v>1.1940850040096231</v>
      </c>
      <c r="J15" s="102">
        <f t="shared" si="5"/>
        <v>1.1967663531649582</v>
      </c>
      <c r="K15" s="102">
        <f t="shared" si="5"/>
        <v>0.98714913763949952</v>
      </c>
      <c r="L15" s="102">
        <f t="shared" si="5"/>
        <v>0.9469790806496009</v>
      </c>
      <c r="M15" s="102">
        <f t="shared" si="5"/>
        <v>2.3948863636363638</v>
      </c>
      <c r="N15" s="102">
        <f t="shared" si="5"/>
        <v>1.1917171549506183</v>
      </c>
      <c r="O15" s="102">
        <f t="shared" si="5"/>
        <v>1.4684262806868171</v>
      </c>
      <c r="P15" s="102">
        <f t="shared" si="5"/>
        <v>1.085466377440347</v>
      </c>
      <c r="Q15" s="102">
        <f t="shared" si="5"/>
        <v>1.3047068538398019</v>
      </c>
      <c r="R15" s="102">
        <f t="shared" si="5"/>
        <v>1.3505714285714285</v>
      </c>
      <c r="S15" s="102">
        <f t="shared" si="5"/>
        <v>1.0029337803855827</v>
      </c>
      <c r="T15" s="102">
        <f t="shared" si="5"/>
        <v>1.082737030411449</v>
      </c>
      <c r="U15" s="102">
        <f t="shared" si="5"/>
        <v>1.3436385255648038</v>
      </c>
      <c r="V15" s="102">
        <f t="shared" si="5"/>
        <v>1.3020104895104896</v>
      </c>
      <c r="W15" s="102">
        <f t="shared" si="5"/>
        <v>1.3109972820405602</v>
      </c>
      <c r="X15" s="102">
        <f t="shared" si="5"/>
        <v>1.5481664056021376</v>
      </c>
      <c r="Y15" s="103">
        <f t="shared" si="5"/>
        <v>1.2251446187703501</v>
      </c>
    </row>
    <row r="16" spans="1:25" ht="18" customHeight="1" thickBot="1" x14ac:dyDescent="0.2">
      <c r="B16" s="100"/>
      <c r="C16" s="104"/>
      <c r="D16" s="221"/>
      <c r="E16" s="105" t="s">
        <v>211</v>
      </c>
      <c r="F16" s="106">
        <f t="shared" si="5"/>
        <v>1.146591084771966</v>
      </c>
      <c r="G16" s="106">
        <f t="shared" si="5"/>
        <v>1.5147186183822638</v>
      </c>
      <c r="H16" s="106">
        <f t="shared" si="5"/>
        <v>1.1538992711383729</v>
      </c>
      <c r="I16" s="106">
        <f t="shared" si="5"/>
        <v>1.2243695394537386</v>
      </c>
      <c r="J16" s="106">
        <f t="shared" si="5"/>
        <v>1.189171296163035</v>
      </c>
      <c r="K16" s="106">
        <f t="shared" si="5"/>
        <v>0.94004640143377971</v>
      </c>
      <c r="L16" s="106">
        <f t="shared" si="5"/>
        <v>0.90221945317296925</v>
      </c>
      <c r="M16" s="106">
        <f t="shared" si="5"/>
        <v>2.030392156862745</v>
      </c>
      <c r="N16" s="106">
        <f t="shared" si="5"/>
        <v>1.1289520193755318</v>
      </c>
      <c r="O16" s="106">
        <f t="shared" si="5"/>
        <v>1.6058758314855877</v>
      </c>
      <c r="P16" s="106">
        <f t="shared" si="5"/>
        <v>0.85763888888888884</v>
      </c>
      <c r="Q16" s="106">
        <f t="shared" si="5"/>
        <v>1.3851378345984817</v>
      </c>
      <c r="R16" s="106">
        <f t="shared" si="5"/>
        <v>1.3305300215137883</v>
      </c>
      <c r="S16" s="106">
        <f t="shared" si="5"/>
        <v>0.98044607393828287</v>
      </c>
      <c r="T16" s="106">
        <f t="shared" si="5"/>
        <v>1.0611533586818758</v>
      </c>
      <c r="U16" s="106">
        <f t="shared" si="5"/>
        <v>1.3191898122735757</v>
      </c>
      <c r="V16" s="106">
        <f t="shared" si="5"/>
        <v>1.2199680511182109</v>
      </c>
      <c r="W16" s="106">
        <f t="shared" si="5"/>
        <v>1.3787538591074937</v>
      </c>
      <c r="X16" s="106">
        <f t="shared" si="5"/>
        <v>1.6070121145790091</v>
      </c>
      <c r="Y16" s="107">
        <f t="shared" si="5"/>
        <v>1.2291142180367292</v>
      </c>
    </row>
    <row r="17" spans="2:25" ht="18" customHeight="1" x14ac:dyDescent="0.15">
      <c r="B17" s="229" t="s">
        <v>2</v>
      </c>
      <c r="C17" s="223"/>
      <c r="D17" s="224"/>
      <c r="E17" s="95" t="s">
        <v>210</v>
      </c>
      <c r="F17" s="96">
        <f>'上期　26-32頁'!E168</f>
        <v>40311</v>
      </c>
      <c r="G17" s="96">
        <f>'上期　26-32頁'!F168</f>
        <v>12341</v>
      </c>
      <c r="H17" s="96">
        <f>'上期　26-32頁'!G168</f>
        <v>125438</v>
      </c>
      <c r="I17" s="96">
        <f>'上期　26-32頁'!H168</f>
        <v>12276</v>
      </c>
      <c r="J17" s="96">
        <f>'上期　26-32頁'!I168</f>
        <v>9404</v>
      </c>
      <c r="K17" s="96">
        <f>'上期　26-32頁'!J168</f>
        <v>6853</v>
      </c>
      <c r="L17" s="96">
        <f>'上期　26-32頁'!K168</f>
        <v>10966</v>
      </c>
      <c r="M17" s="96">
        <f>'上期　26-32頁'!L168</f>
        <v>254</v>
      </c>
      <c r="N17" s="96">
        <f>'上期　26-32頁'!M168</f>
        <v>2475</v>
      </c>
      <c r="O17" s="96">
        <f>'上期　26-32頁'!N168</f>
        <v>338</v>
      </c>
      <c r="P17" s="96">
        <f>'上期　26-32頁'!O168</f>
        <v>104</v>
      </c>
      <c r="Q17" s="96">
        <f>'上期　26-32頁'!P168</f>
        <v>145</v>
      </c>
      <c r="R17" s="96">
        <f>'上期　26-32頁'!Q168</f>
        <v>657</v>
      </c>
      <c r="S17" s="96">
        <f>'上期　26-32頁'!R168</f>
        <v>453</v>
      </c>
      <c r="T17" s="96">
        <f>'上期　26-32頁'!S168</f>
        <v>412</v>
      </c>
      <c r="U17" s="96">
        <f>'上期　26-32頁'!T168</f>
        <v>5045</v>
      </c>
      <c r="V17" s="96">
        <f>'上期　26-32頁'!U168</f>
        <v>1662</v>
      </c>
      <c r="W17" s="96">
        <f>'上期　26-32頁'!V168</f>
        <v>1425</v>
      </c>
      <c r="X17" s="96">
        <f>'上期　26-32頁'!W168</f>
        <v>3417</v>
      </c>
      <c r="Y17" s="97">
        <f>SUM(F17:X17)</f>
        <v>233976</v>
      </c>
    </row>
    <row r="18" spans="2:25" ht="18" customHeight="1" x14ac:dyDescent="0.15">
      <c r="B18" s="225"/>
      <c r="C18" s="226"/>
      <c r="D18" s="227"/>
      <c r="E18" s="38" t="s">
        <v>211</v>
      </c>
      <c r="F18" s="98">
        <f>'上期　26-32頁'!E169</f>
        <v>42482</v>
      </c>
      <c r="G18" s="98">
        <f>'上期　26-32頁'!F169</f>
        <v>12778</v>
      </c>
      <c r="H18" s="98">
        <f>'上期　26-32頁'!G169</f>
        <v>127674</v>
      </c>
      <c r="I18" s="98">
        <f>'上期　26-32頁'!H169</f>
        <v>12872</v>
      </c>
      <c r="J18" s="98">
        <f>'上期　26-32頁'!I169</f>
        <v>10226</v>
      </c>
      <c r="K18" s="98">
        <f>'上期　26-32頁'!J169</f>
        <v>7470</v>
      </c>
      <c r="L18" s="98">
        <f>'上期　26-32頁'!K169</f>
        <v>11545</v>
      </c>
      <c r="M18" s="98">
        <f>'上期　26-32頁'!L169</f>
        <v>271</v>
      </c>
      <c r="N18" s="98">
        <f>'上期　26-32頁'!M169</f>
        <v>2592</v>
      </c>
      <c r="O18" s="98">
        <f>'上期　26-32頁'!N169</f>
        <v>378</v>
      </c>
      <c r="P18" s="98">
        <f>'上期　26-32頁'!O169</f>
        <v>111</v>
      </c>
      <c r="Q18" s="98">
        <f>'上期　26-32頁'!P169</f>
        <v>343</v>
      </c>
      <c r="R18" s="98">
        <f>'上期　26-32頁'!Q169</f>
        <v>738</v>
      </c>
      <c r="S18" s="98">
        <f>'上期　26-32頁'!R169</f>
        <v>481</v>
      </c>
      <c r="T18" s="98">
        <f>'上期　26-32頁'!S169</f>
        <v>632</v>
      </c>
      <c r="U18" s="98">
        <f>'上期　26-32頁'!T169</f>
        <v>5374</v>
      </c>
      <c r="V18" s="98">
        <f>'上期　26-32頁'!U169</f>
        <v>1734</v>
      </c>
      <c r="W18" s="98">
        <f>'上期　26-32頁'!V169</f>
        <v>1574</v>
      </c>
      <c r="X18" s="98">
        <f>'上期　26-32頁'!W169</f>
        <v>3852</v>
      </c>
      <c r="Y18" s="99">
        <f>SUM(F18:X18)</f>
        <v>243127</v>
      </c>
    </row>
    <row r="19" spans="2:25" ht="18" customHeight="1" x14ac:dyDescent="0.15">
      <c r="B19" s="100"/>
      <c r="C19" s="22"/>
      <c r="D19" s="220" t="str">
        <f>$D$7</f>
        <v>28年度上期</v>
      </c>
      <c r="E19" s="38" t="s">
        <v>210</v>
      </c>
      <c r="F19" s="98">
        <v>35157</v>
      </c>
      <c r="G19" s="98">
        <v>9306</v>
      </c>
      <c r="H19" s="98">
        <v>110092</v>
      </c>
      <c r="I19" s="98">
        <v>5881</v>
      </c>
      <c r="J19" s="98">
        <v>6046</v>
      </c>
      <c r="K19" s="98">
        <v>4763</v>
      </c>
      <c r="L19" s="98">
        <v>6710</v>
      </c>
      <c r="M19" s="98">
        <v>1293</v>
      </c>
      <c r="N19" s="101">
        <v>1839</v>
      </c>
      <c r="O19" s="101">
        <v>169</v>
      </c>
      <c r="P19" s="101">
        <v>52</v>
      </c>
      <c r="Q19" s="98">
        <v>157</v>
      </c>
      <c r="R19" s="98">
        <v>348</v>
      </c>
      <c r="S19" s="98">
        <v>251</v>
      </c>
      <c r="T19" s="98">
        <v>167</v>
      </c>
      <c r="U19" s="98">
        <v>3161</v>
      </c>
      <c r="V19" s="98">
        <v>1024</v>
      </c>
      <c r="W19" s="98">
        <v>1038</v>
      </c>
      <c r="X19" s="98">
        <v>3133</v>
      </c>
      <c r="Y19" s="99">
        <f>SUM(F19:X19)</f>
        <v>190587</v>
      </c>
    </row>
    <row r="20" spans="2:25" ht="18" customHeight="1" x14ac:dyDescent="0.15">
      <c r="B20" s="100"/>
      <c r="C20" s="22"/>
      <c r="D20" s="228"/>
      <c r="E20" s="38" t="s">
        <v>211</v>
      </c>
      <c r="F20" s="98">
        <v>36331</v>
      </c>
      <c r="G20" s="98">
        <v>9421</v>
      </c>
      <c r="H20" s="98">
        <v>110890</v>
      </c>
      <c r="I20" s="98">
        <v>6230</v>
      </c>
      <c r="J20" s="98">
        <v>6517</v>
      </c>
      <c r="K20" s="98">
        <v>5158</v>
      </c>
      <c r="L20" s="98">
        <v>7178</v>
      </c>
      <c r="M20" s="98">
        <v>1301</v>
      </c>
      <c r="N20" s="101">
        <v>1992</v>
      </c>
      <c r="O20" s="101">
        <v>191</v>
      </c>
      <c r="P20" s="101">
        <v>54</v>
      </c>
      <c r="Q20" s="98">
        <v>163</v>
      </c>
      <c r="R20" s="98">
        <v>411</v>
      </c>
      <c r="S20" s="98">
        <v>263</v>
      </c>
      <c r="T20" s="98">
        <v>374</v>
      </c>
      <c r="U20" s="98">
        <v>3408</v>
      </c>
      <c r="V20" s="98">
        <v>1075</v>
      </c>
      <c r="W20" s="98">
        <v>1157</v>
      </c>
      <c r="X20" s="98">
        <v>3350</v>
      </c>
      <c r="Y20" s="99">
        <f>SUM(F20:X20)</f>
        <v>195464</v>
      </c>
    </row>
    <row r="21" spans="2:25" ht="18" customHeight="1" x14ac:dyDescent="0.15">
      <c r="B21" s="100"/>
      <c r="C21" s="22"/>
      <c r="D21" s="220" t="s">
        <v>314</v>
      </c>
      <c r="E21" s="38" t="s">
        <v>210</v>
      </c>
      <c r="F21" s="102">
        <f t="shared" ref="F21:Y22" si="6">IF(F19=0,"- ",+F17/F19)</f>
        <v>1.1465995392098303</v>
      </c>
      <c r="G21" s="102">
        <f t="shared" si="6"/>
        <v>1.326133677197507</v>
      </c>
      <c r="H21" s="102">
        <f t="shared" si="6"/>
        <v>1.1393925080841478</v>
      </c>
      <c r="I21" s="102">
        <f t="shared" si="6"/>
        <v>2.0874001020234654</v>
      </c>
      <c r="J21" s="102">
        <f t="shared" si="6"/>
        <v>1.5554085345683095</v>
      </c>
      <c r="K21" s="102">
        <f t="shared" si="6"/>
        <v>1.4387990762124712</v>
      </c>
      <c r="L21" s="102">
        <f t="shared" si="6"/>
        <v>1.6342771982116244</v>
      </c>
      <c r="M21" s="102">
        <f t="shared" si="6"/>
        <v>0.19644238205723125</v>
      </c>
      <c r="N21" s="102">
        <f t="shared" si="6"/>
        <v>1.3458401305057097</v>
      </c>
      <c r="O21" s="102">
        <f t="shared" si="6"/>
        <v>2</v>
      </c>
      <c r="P21" s="102">
        <f t="shared" si="6"/>
        <v>2</v>
      </c>
      <c r="Q21" s="102">
        <f t="shared" si="6"/>
        <v>0.92356687898089174</v>
      </c>
      <c r="R21" s="102">
        <f t="shared" si="6"/>
        <v>1.8879310344827587</v>
      </c>
      <c r="S21" s="102">
        <f t="shared" si="6"/>
        <v>1.8047808764940239</v>
      </c>
      <c r="T21" s="102">
        <f t="shared" si="6"/>
        <v>2.467065868263473</v>
      </c>
      <c r="U21" s="102">
        <f t="shared" si="6"/>
        <v>1.5960139196456817</v>
      </c>
      <c r="V21" s="102">
        <f t="shared" si="6"/>
        <v>1.623046875</v>
      </c>
      <c r="W21" s="102">
        <f t="shared" si="6"/>
        <v>1.3728323699421965</v>
      </c>
      <c r="X21" s="102">
        <f t="shared" si="6"/>
        <v>1.0906479412703478</v>
      </c>
      <c r="Y21" s="103">
        <f t="shared" si="6"/>
        <v>1.2276598089061688</v>
      </c>
    </row>
    <row r="22" spans="2:25" ht="18" customHeight="1" thickBot="1" x14ac:dyDescent="0.2">
      <c r="B22" s="100"/>
      <c r="C22" s="104"/>
      <c r="D22" s="221"/>
      <c r="E22" s="105" t="s">
        <v>211</v>
      </c>
      <c r="F22" s="106">
        <f t="shared" si="6"/>
        <v>1.1693044507445431</v>
      </c>
      <c r="G22" s="106">
        <f t="shared" si="6"/>
        <v>1.3563315996178749</v>
      </c>
      <c r="H22" s="106">
        <f t="shared" si="6"/>
        <v>1.1513572008296511</v>
      </c>
      <c r="I22" s="106">
        <f t="shared" si="6"/>
        <v>2.0661316211878011</v>
      </c>
      <c r="J22" s="106">
        <f t="shared" si="6"/>
        <v>1.5691268988798528</v>
      </c>
      <c r="K22" s="106">
        <f t="shared" si="6"/>
        <v>1.4482357502908103</v>
      </c>
      <c r="L22" s="106">
        <f t="shared" si="6"/>
        <v>1.6083867372527165</v>
      </c>
      <c r="M22" s="106">
        <f t="shared" si="6"/>
        <v>0.20830130668716371</v>
      </c>
      <c r="N22" s="106">
        <f t="shared" si="6"/>
        <v>1.3012048192771084</v>
      </c>
      <c r="O22" s="106">
        <f t="shared" si="6"/>
        <v>1.9790575916230366</v>
      </c>
      <c r="P22" s="106">
        <f t="shared" si="6"/>
        <v>2.0555555555555554</v>
      </c>
      <c r="Q22" s="106">
        <f t="shared" si="6"/>
        <v>2.1042944785276072</v>
      </c>
      <c r="R22" s="106">
        <f t="shared" si="6"/>
        <v>1.7956204379562044</v>
      </c>
      <c r="S22" s="106">
        <f t="shared" si="6"/>
        <v>1.8288973384030418</v>
      </c>
      <c r="T22" s="106">
        <f t="shared" si="6"/>
        <v>1.6898395721925135</v>
      </c>
      <c r="U22" s="106">
        <f t="shared" si="6"/>
        <v>1.5768779342723005</v>
      </c>
      <c r="V22" s="106">
        <f t="shared" si="6"/>
        <v>1.6130232558139534</v>
      </c>
      <c r="W22" s="106">
        <f t="shared" si="6"/>
        <v>1.3604148660328435</v>
      </c>
      <c r="X22" s="106">
        <f t="shared" si="6"/>
        <v>1.1498507462686567</v>
      </c>
      <c r="Y22" s="107">
        <f t="shared" si="6"/>
        <v>1.2438454139892767</v>
      </c>
    </row>
    <row r="23" spans="2:25" ht="18" customHeight="1" x14ac:dyDescent="0.15">
      <c r="B23" s="229" t="s">
        <v>4</v>
      </c>
      <c r="C23" s="223"/>
      <c r="D23" s="224"/>
      <c r="E23" s="95" t="s">
        <v>210</v>
      </c>
      <c r="F23" s="96">
        <f>'上期　26-32頁'!E215</f>
        <v>80315</v>
      </c>
      <c r="G23" s="96">
        <f>'上期　26-32頁'!F215</f>
        <v>34852</v>
      </c>
      <c r="H23" s="96">
        <f>'上期　26-32頁'!G215</f>
        <v>96221</v>
      </c>
      <c r="I23" s="96">
        <f>'上期　26-32頁'!H215</f>
        <v>46668</v>
      </c>
      <c r="J23" s="96">
        <f>'上期　26-32頁'!I215</f>
        <v>21971</v>
      </c>
      <c r="K23" s="96">
        <f>'上期　26-32頁'!J215</f>
        <v>12449</v>
      </c>
      <c r="L23" s="96">
        <f>'上期　26-32頁'!K215</f>
        <v>18341</v>
      </c>
      <c r="M23" s="96">
        <f>'上期　26-32頁'!L215</f>
        <v>144</v>
      </c>
      <c r="N23" s="96">
        <f>'上期　26-32頁'!M215</f>
        <v>2985</v>
      </c>
      <c r="O23" s="96">
        <f>'上期　26-32頁'!N215</f>
        <v>1213</v>
      </c>
      <c r="P23" s="96">
        <f>'上期　26-32頁'!O215</f>
        <v>452</v>
      </c>
      <c r="Q23" s="96">
        <f>'上期　26-32頁'!P215</f>
        <v>575</v>
      </c>
      <c r="R23" s="96">
        <f>'上期　26-32頁'!Q215</f>
        <v>749</v>
      </c>
      <c r="S23" s="96">
        <f>'上期　26-32頁'!R215</f>
        <v>681</v>
      </c>
      <c r="T23" s="96">
        <f>'上期　26-32頁'!S215</f>
        <v>504</v>
      </c>
      <c r="U23" s="96">
        <f>'上期　26-32頁'!T215</f>
        <v>5050</v>
      </c>
      <c r="V23" s="96">
        <f>'上期　26-32頁'!U215</f>
        <v>767</v>
      </c>
      <c r="W23" s="96">
        <f>'上期　26-32頁'!V215</f>
        <v>2181</v>
      </c>
      <c r="X23" s="96">
        <f>'上期　26-32頁'!W215</f>
        <v>9973</v>
      </c>
      <c r="Y23" s="97">
        <f>SUM(F23:X23)</f>
        <v>336091</v>
      </c>
    </row>
    <row r="24" spans="2:25" ht="18" customHeight="1" x14ac:dyDescent="0.15">
      <c r="B24" s="225"/>
      <c r="C24" s="226"/>
      <c r="D24" s="227"/>
      <c r="E24" s="38" t="s">
        <v>211</v>
      </c>
      <c r="F24" s="98">
        <f>'上期　26-32頁'!E216</f>
        <v>108374</v>
      </c>
      <c r="G24" s="98">
        <f>'上期　26-32頁'!F216</f>
        <v>39087</v>
      </c>
      <c r="H24" s="98">
        <f>'上期　26-32頁'!G216</f>
        <v>109402</v>
      </c>
      <c r="I24" s="98">
        <f>'上期　26-32頁'!H216</f>
        <v>62445</v>
      </c>
      <c r="J24" s="98">
        <f>'上期　26-32頁'!I216</f>
        <v>27008</v>
      </c>
      <c r="K24" s="98">
        <f>'上期　26-32頁'!J216</f>
        <v>14801</v>
      </c>
      <c r="L24" s="98">
        <f>'上期　26-32頁'!K216</f>
        <v>21023</v>
      </c>
      <c r="M24" s="98">
        <f>'上期　26-32頁'!L216</f>
        <v>174</v>
      </c>
      <c r="N24" s="98">
        <f>'上期　26-32頁'!M216</f>
        <v>3161</v>
      </c>
      <c r="O24" s="98">
        <f>'上期　26-32頁'!N216</f>
        <v>1363</v>
      </c>
      <c r="P24" s="98">
        <f>'上期　26-32頁'!O216</f>
        <v>819</v>
      </c>
      <c r="Q24" s="98">
        <f>'上期　26-32頁'!P216</f>
        <v>1143</v>
      </c>
      <c r="R24" s="98">
        <f>'上期　26-32頁'!Q216</f>
        <v>1021</v>
      </c>
      <c r="S24" s="98">
        <f>'上期　26-32頁'!R216</f>
        <v>923</v>
      </c>
      <c r="T24" s="98">
        <f>'上期　26-32頁'!S216</f>
        <v>642</v>
      </c>
      <c r="U24" s="98">
        <f>'上期　26-32頁'!T216</f>
        <v>6337</v>
      </c>
      <c r="V24" s="98">
        <f>'上期　26-32頁'!U216</f>
        <v>1005</v>
      </c>
      <c r="W24" s="98">
        <f>'上期　26-32頁'!V216</f>
        <v>2987</v>
      </c>
      <c r="X24" s="98">
        <f>'上期　26-32頁'!W216</f>
        <v>13477</v>
      </c>
      <c r="Y24" s="99">
        <f>SUM(F24:X24)</f>
        <v>415192</v>
      </c>
    </row>
    <row r="25" spans="2:25" ht="18" customHeight="1" x14ac:dyDescent="0.15">
      <c r="B25" s="100"/>
      <c r="C25" s="22"/>
      <c r="D25" s="220" t="str">
        <f>$D$7</f>
        <v>28年度上期</v>
      </c>
      <c r="E25" s="38" t="s">
        <v>210</v>
      </c>
      <c r="F25" s="98">
        <v>86866</v>
      </c>
      <c r="G25" s="98">
        <v>19649</v>
      </c>
      <c r="H25" s="98">
        <v>90350</v>
      </c>
      <c r="I25" s="98">
        <v>37616</v>
      </c>
      <c r="J25" s="98">
        <v>18971</v>
      </c>
      <c r="K25" s="98">
        <v>14372</v>
      </c>
      <c r="L25" s="98">
        <v>20448</v>
      </c>
      <c r="M25" s="98">
        <v>203</v>
      </c>
      <c r="N25" s="101">
        <v>2161</v>
      </c>
      <c r="O25" s="101">
        <v>1232</v>
      </c>
      <c r="P25" s="101">
        <v>294</v>
      </c>
      <c r="Q25" s="98">
        <v>393</v>
      </c>
      <c r="R25" s="98">
        <v>700</v>
      </c>
      <c r="S25" s="98">
        <v>623</v>
      </c>
      <c r="T25" s="98">
        <v>585</v>
      </c>
      <c r="U25" s="98">
        <v>4111</v>
      </c>
      <c r="V25" s="98">
        <v>793</v>
      </c>
      <c r="W25" s="98">
        <v>1950</v>
      </c>
      <c r="X25" s="98">
        <v>5174</v>
      </c>
      <c r="Y25" s="99">
        <f>SUM(F25:X25)</f>
        <v>306491</v>
      </c>
    </row>
    <row r="26" spans="2:25" ht="18" customHeight="1" x14ac:dyDescent="0.15">
      <c r="B26" s="100"/>
      <c r="C26" s="22"/>
      <c r="D26" s="228"/>
      <c r="E26" s="38" t="s">
        <v>211</v>
      </c>
      <c r="F26" s="98">
        <v>108204</v>
      </c>
      <c r="G26" s="98">
        <v>26359</v>
      </c>
      <c r="H26" s="98">
        <v>100306</v>
      </c>
      <c r="I26" s="98">
        <v>48868</v>
      </c>
      <c r="J26" s="98">
        <v>22782</v>
      </c>
      <c r="K26" s="98">
        <v>16137</v>
      </c>
      <c r="L26" s="98">
        <v>22679</v>
      </c>
      <c r="M26" s="98">
        <v>350</v>
      </c>
      <c r="N26" s="101">
        <v>2430</v>
      </c>
      <c r="O26" s="101">
        <v>1370</v>
      </c>
      <c r="P26" s="101">
        <v>317</v>
      </c>
      <c r="Q26" s="98">
        <v>759</v>
      </c>
      <c r="R26" s="98">
        <v>985</v>
      </c>
      <c r="S26" s="98">
        <v>858</v>
      </c>
      <c r="T26" s="98">
        <v>833</v>
      </c>
      <c r="U26" s="98">
        <v>5628</v>
      </c>
      <c r="V26" s="98">
        <v>1146</v>
      </c>
      <c r="W26" s="98">
        <v>2802</v>
      </c>
      <c r="X26" s="98">
        <v>6926</v>
      </c>
      <c r="Y26" s="99">
        <f>SUM(F26:X26)</f>
        <v>369739</v>
      </c>
    </row>
    <row r="27" spans="2:25" ht="18" customHeight="1" x14ac:dyDescent="0.15">
      <c r="B27" s="100"/>
      <c r="C27" s="22"/>
      <c r="D27" s="220" t="s">
        <v>314</v>
      </c>
      <c r="E27" s="38" t="s">
        <v>210</v>
      </c>
      <c r="F27" s="102">
        <f t="shared" ref="F27:Y28" si="7">IF(F25=0,"- ",+F23/F25)</f>
        <v>0.92458499297768981</v>
      </c>
      <c r="G27" s="102">
        <f t="shared" si="7"/>
        <v>1.7737289429487506</v>
      </c>
      <c r="H27" s="102">
        <f t="shared" si="7"/>
        <v>1.0649806308799115</v>
      </c>
      <c r="I27" s="102">
        <f t="shared" si="7"/>
        <v>1.2406422798809018</v>
      </c>
      <c r="J27" s="102">
        <f t="shared" si="7"/>
        <v>1.1581361024721943</v>
      </c>
      <c r="K27" s="102">
        <f t="shared" si="7"/>
        <v>0.86619816309490671</v>
      </c>
      <c r="L27" s="102">
        <f t="shared" si="7"/>
        <v>0.89695813771517996</v>
      </c>
      <c r="M27" s="102">
        <f t="shared" si="7"/>
        <v>0.70935960591133007</v>
      </c>
      <c r="N27" s="102">
        <f t="shared" si="7"/>
        <v>1.3813049514113835</v>
      </c>
      <c r="O27" s="102">
        <f t="shared" si="7"/>
        <v>0.98457792207792205</v>
      </c>
      <c r="P27" s="102">
        <f t="shared" si="7"/>
        <v>1.5374149659863945</v>
      </c>
      <c r="Q27" s="102">
        <f t="shared" si="7"/>
        <v>1.4631043256997456</v>
      </c>
      <c r="R27" s="102">
        <f t="shared" si="7"/>
        <v>1.07</v>
      </c>
      <c r="S27" s="102">
        <f t="shared" si="7"/>
        <v>1.0930979133226324</v>
      </c>
      <c r="T27" s="102">
        <f t="shared" si="7"/>
        <v>0.86153846153846159</v>
      </c>
      <c r="U27" s="102">
        <f t="shared" si="7"/>
        <v>1.2284115786913159</v>
      </c>
      <c r="V27" s="102">
        <f t="shared" si="7"/>
        <v>0.96721311475409832</v>
      </c>
      <c r="W27" s="102">
        <f t="shared" si="7"/>
        <v>1.1184615384615384</v>
      </c>
      <c r="X27" s="102">
        <f t="shared" si="7"/>
        <v>1.9275222265172014</v>
      </c>
      <c r="Y27" s="103">
        <f t="shared" si="7"/>
        <v>1.0965770609903716</v>
      </c>
    </row>
    <row r="28" spans="2:25" ht="18" customHeight="1" thickBot="1" x14ac:dyDescent="0.2">
      <c r="B28" s="100"/>
      <c r="C28" s="104"/>
      <c r="D28" s="221"/>
      <c r="E28" s="105" t="s">
        <v>211</v>
      </c>
      <c r="F28" s="106">
        <f t="shared" si="7"/>
        <v>1.0015711064285979</v>
      </c>
      <c r="G28" s="106">
        <f t="shared" si="7"/>
        <v>1.4828711256117455</v>
      </c>
      <c r="H28" s="106">
        <f t="shared" si="7"/>
        <v>1.0906825115147649</v>
      </c>
      <c r="I28" s="106">
        <f t="shared" si="7"/>
        <v>1.2778300728493084</v>
      </c>
      <c r="J28" s="106">
        <f t="shared" si="7"/>
        <v>1.1854973224475462</v>
      </c>
      <c r="K28" s="106">
        <f t="shared" si="7"/>
        <v>0.91720889880399081</v>
      </c>
      <c r="L28" s="106">
        <f t="shared" si="7"/>
        <v>0.92698090744741835</v>
      </c>
      <c r="M28" s="106">
        <f t="shared" si="7"/>
        <v>0.49714285714285716</v>
      </c>
      <c r="N28" s="106">
        <f t="shared" si="7"/>
        <v>1.3008230452674898</v>
      </c>
      <c r="O28" s="106">
        <f t="shared" si="7"/>
        <v>0.99489051094890513</v>
      </c>
      <c r="P28" s="106">
        <f t="shared" si="7"/>
        <v>2.5835962145110409</v>
      </c>
      <c r="Q28" s="106">
        <f t="shared" si="7"/>
        <v>1.5059288537549407</v>
      </c>
      <c r="R28" s="106">
        <f t="shared" si="7"/>
        <v>1.0365482233502539</v>
      </c>
      <c r="S28" s="106">
        <f t="shared" si="7"/>
        <v>1.0757575757575757</v>
      </c>
      <c r="T28" s="106">
        <f t="shared" si="7"/>
        <v>0.7707082833133253</v>
      </c>
      <c r="U28" s="106">
        <f t="shared" si="7"/>
        <v>1.1259772565742714</v>
      </c>
      <c r="V28" s="106">
        <f t="shared" si="7"/>
        <v>0.87696335078534027</v>
      </c>
      <c r="W28" s="106">
        <f t="shared" si="7"/>
        <v>1.0660242683797287</v>
      </c>
      <c r="X28" s="106">
        <f t="shared" si="7"/>
        <v>1.9458561940514005</v>
      </c>
      <c r="Y28" s="107">
        <f t="shared" si="7"/>
        <v>1.1229326633111465</v>
      </c>
    </row>
    <row r="29" spans="2:25" ht="18" customHeight="1" x14ac:dyDescent="0.15">
      <c r="B29" s="222" t="s">
        <v>315</v>
      </c>
      <c r="C29" s="223"/>
      <c r="D29" s="224"/>
      <c r="E29" s="95" t="s">
        <v>210</v>
      </c>
      <c r="F29" s="96">
        <f>'上期　26-32頁'!E310</f>
        <v>8440</v>
      </c>
      <c r="G29" s="96">
        <f>'上期　26-32頁'!F310</f>
        <v>3379</v>
      </c>
      <c r="H29" s="96">
        <f>'上期　26-32頁'!G310</f>
        <v>15042</v>
      </c>
      <c r="I29" s="96">
        <f>'上期　26-32頁'!H310</f>
        <v>11363</v>
      </c>
      <c r="J29" s="96">
        <f>'上期　26-32頁'!I310</f>
        <v>5988</v>
      </c>
      <c r="K29" s="96">
        <f>'上期　26-32頁'!J310</f>
        <v>2629</v>
      </c>
      <c r="L29" s="96">
        <f>'上期　26-32頁'!K310</f>
        <v>1053</v>
      </c>
      <c r="M29" s="96">
        <f>'上期　26-32頁'!L310</f>
        <v>75</v>
      </c>
      <c r="N29" s="96">
        <f>'上期　26-32頁'!M310</f>
        <v>170</v>
      </c>
      <c r="O29" s="96">
        <f>'上期　26-32頁'!N310</f>
        <v>108</v>
      </c>
      <c r="P29" s="96">
        <f>'上期　26-32頁'!O310</f>
        <v>61</v>
      </c>
      <c r="Q29" s="96">
        <f>'上期　26-32頁'!P310</f>
        <v>38</v>
      </c>
      <c r="R29" s="96">
        <f>'上期　26-32頁'!Q310</f>
        <v>444</v>
      </c>
      <c r="S29" s="96">
        <f>'上期　26-32頁'!R310</f>
        <v>584</v>
      </c>
      <c r="T29" s="96">
        <f>'上期　26-32頁'!S310</f>
        <v>445</v>
      </c>
      <c r="U29" s="96">
        <f>'上期　26-32頁'!T310</f>
        <v>1573</v>
      </c>
      <c r="V29" s="96">
        <f>'上期　26-32頁'!U310</f>
        <v>194</v>
      </c>
      <c r="W29" s="96">
        <f>'上期　26-32頁'!V310</f>
        <v>798</v>
      </c>
      <c r="X29" s="96">
        <f>'上期　26-32頁'!W310</f>
        <v>3554</v>
      </c>
      <c r="Y29" s="97">
        <f>SUM(F29:X29)</f>
        <v>55938</v>
      </c>
    </row>
    <row r="30" spans="2:25" ht="18" customHeight="1" x14ac:dyDescent="0.15">
      <c r="B30" s="225"/>
      <c r="C30" s="226"/>
      <c r="D30" s="227"/>
      <c r="E30" s="38" t="s">
        <v>211</v>
      </c>
      <c r="F30" s="98">
        <f>'上期　26-32頁'!E311</f>
        <v>8966</v>
      </c>
      <c r="G30" s="98">
        <f>'上期　26-32頁'!F311</f>
        <v>3759</v>
      </c>
      <c r="H30" s="98">
        <f>'上期　26-32頁'!G311</f>
        <v>15915</v>
      </c>
      <c r="I30" s="98">
        <f>'上期　26-32頁'!H311</f>
        <v>11960</v>
      </c>
      <c r="J30" s="98">
        <f>'上期　26-32頁'!I311</f>
        <v>6319</v>
      </c>
      <c r="K30" s="98">
        <f>'上期　26-32頁'!J311</f>
        <v>2730</v>
      </c>
      <c r="L30" s="98">
        <f>'上期　26-32頁'!K311</f>
        <v>1103</v>
      </c>
      <c r="M30" s="98">
        <f>'上期　26-32頁'!L311</f>
        <v>82</v>
      </c>
      <c r="N30" s="98">
        <f>'上期　26-32頁'!M311</f>
        <v>215</v>
      </c>
      <c r="O30" s="98">
        <f>'上期　26-32頁'!N311</f>
        <v>128</v>
      </c>
      <c r="P30" s="98">
        <f>'上期　26-32頁'!O311</f>
        <v>61</v>
      </c>
      <c r="Q30" s="98">
        <f>'上期　26-32頁'!P311</f>
        <v>38</v>
      </c>
      <c r="R30" s="98">
        <f>'上期　26-32頁'!Q311</f>
        <v>470</v>
      </c>
      <c r="S30" s="98">
        <f>'上期　26-32頁'!R311</f>
        <v>627</v>
      </c>
      <c r="T30" s="98">
        <f>'上期　26-32頁'!S311</f>
        <v>509</v>
      </c>
      <c r="U30" s="98">
        <f>'上期　26-32頁'!T311</f>
        <v>1706</v>
      </c>
      <c r="V30" s="98">
        <f>'上期　26-32頁'!U311</f>
        <v>210</v>
      </c>
      <c r="W30" s="98">
        <f>'上期　26-32頁'!V311</f>
        <v>893</v>
      </c>
      <c r="X30" s="98">
        <f>'上期　26-32頁'!W311</f>
        <v>3967</v>
      </c>
      <c r="Y30" s="99">
        <f>SUM(F30:X30)</f>
        <v>59658</v>
      </c>
    </row>
    <row r="31" spans="2:25" ht="18" customHeight="1" x14ac:dyDescent="0.15">
      <c r="B31" s="100"/>
      <c r="C31" s="22"/>
      <c r="D31" s="220" t="str">
        <f>$D$7</f>
        <v>28年度上期</v>
      </c>
      <c r="E31" s="38" t="s">
        <v>210</v>
      </c>
      <c r="F31" s="98">
        <v>7216</v>
      </c>
      <c r="G31" s="98">
        <v>2940</v>
      </c>
      <c r="H31" s="98">
        <v>16450</v>
      </c>
      <c r="I31" s="98">
        <v>10531</v>
      </c>
      <c r="J31" s="98">
        <v>6155</v>
      </c>
      <c r="K31" s="98">
        <v>3076</v>
      </c>
      <c r="L31" s="98">
        <v>1631</v>
      </c>
      <c r="M31" s="98">
        <v>8</v>
      </c>
      <c r="N31" s="101">
        <v>117</v>
      </c>
      <c r="O31" s="101">
        <v>133</v>
      </c>
      <c r="P31" s="101">
        <v>133</v>
      </c>
      <c r="Q31" s="98">
        <v>67</v>
      </c>
      <c r="R31" s="98">
        <v>459</v>
      </c>
      <c r="S31" s="98">
        <v>710</v>
      </c>
      <c r="T31" s="98">
        <v>455</v>
      </c>
      <c r="U31" s="98">
        <v>1655</v>
      </c>
      <c r="V31" s="98">
        <v>210</v>
      </c>
      <c r="W31" s="98">
        <v>567</v>
      </c>
      <c r="X31" s="98">
        <v>2110</v>
      </c>
      <c r="Y31" s="99">
        <f>SUM(F31:X31)</f>
        <v>54623</v>
      </c>
    </row>
    <row r="32" spans="2:25" ht="18" customHeight="1" x14ac:dyDescent="0.15">
      <c r="B32" s="100"/>
      <c r="C32" s="22"/>
      <c r="D32" s="228"/>
      <c r="E32" s="38" t="s">
        <v>211</v>
      </c>
      <c r="F32" s="98">
        <v>7764</v>
      </c>
      <c r="G32" s="98">
        <v>3463</v>
      </c>
      <c r="H32" s="98">
        <v>16998</v>
      </c>
      <c r="I32" s="98">
        <v>11109</v>
      </c>
      <c r="J32" s="98">
        <v>6462</v>
      </c>
      <c r="K32" s="98">
        <v>3141</v>
      </c>
      <c r="L32" s="98">
        <v>1695</v>
      </c>
      <c r="M32" s="98">
        <v>32</v>
      </c>
      <c r="N32" s="101">
        <v>124</v>
      </c>
      <c r="O32" s="101">
        <v>156</v>
      </c>
      <c r="P32" s="101">
        <v>136</v>
      </c>
      <c r="Q32" s="98">
        <v>75</v>
      </c>
      <c r="R32" s="98">
        <v>527</v>
      </c>
      <c r="S32" s="98">
        <v>796</v>
      </c>
      <c r="T32" s="98">
        <v>505</v>
      </c>
      <c r="U32" s="98">
        <v>1808</v>
      </c>
      <c r="V32" s="98">
        <v>339</v>
      </c>
      <c r="W32" s="98">
        <v>669</v>
      </c>
      <c r="X32" s="98">
        <v>2498</v>
      </c>
      <c r="Y32" s="99">
        <f>SUM(F32:X32)</f>
        <v>58297</v>
      </c>
    </row>
    <row r="33" spans="2:25" ht="18" customHeight="1" x14ac:dyDescent="0.15">
      <c r="B33" s="100"/>
      <c r="C33" s="22"/>
      <c r="D33" s="220" t="s">
        <v>314</v>
      </c>
      <c r="E33" s="38" t="s">
        <v>210</v>
      </c>
      <c r="F33" s="102">
        <f t="shared" ref="F33:Y34" si="8">IF(F31=0,"- ",+F29/F31)</f>
        <v>1.1696230598669624</v>
      </c>
      <c r="G33" s="102">
        <f t="shared" si="8"/>
        <v>1.1493197278911564</v>
      </c>
      <c r="H33" s="102">
        <f t="shared" si="8"/>
        <v>0.91440729483282679</v>
      </c>
      <c r="I33" s="102">
        <f t="shared" si="8"/>
        <v>1.0790048428449339</v>
      </c>
      <c r="J33" s="102">
        <f t="shared" si="8"/>
        <v>0.9728675873273761</v>
      </c>
      <c r="K33" s="102">
        <f t="shared" si="8"/>
        <v>0.85468140442132645</v>
      </c>
      <c r="L33" s="102">
        <f t="shared" si="8"/>
        <v>0.64561618638871854</v>
      </c>
      <c r="M33" s="102">
        <f t="shared" si="8"/>
        <v>9.375</v>
      </c>
      <c r="N33" s="102">
        <f t="shared" si="8"/>
        <v>1.4529914529914529</v>
      </c>
      <c r="O33" s="102">
        <f t="shared" si="8"/>
        <v>0.81203007518796988</v>
      </c>
      <c r="P33" s="102">
        <f t="shared" si="8"/>
        <v>0.45864661654135336</v>
      </c>
      <c r="Q33" s="102">
        <f t="shared" si="8"/>
        <v>0.56716417910447758</v>
      </c>
      <c r="R33" s="102">
        <f t="shared" si="8"/>
        <v>0.9673202614379085</v>
      </c>
      <c r="S33" s="102">
        <f t="shared" si="8"/>
        <v>0.82253521126760565</v>
      </c>
      <c r="T33" s="102">
        <f t="shared" si="8"/>
        <v>0.97802197802197799</v>
      </c>
      <c r="U33" s="102">
        <f t="shared" si="8"/>
        <v>0.95045317220543801</v>
      </c>
      <c r="V33" s="102">
        <f t="shared" si="8"/>
        <v>0.92380952380952386</v>
      </c>
      <c r="W33" s="102">
        <f t="shared" si="8"/>
        <v>1.4074074074074074</v>
      </c>
      <c r="X33" s="102">
        <f t="shared" si="8"/>
        <v>1.6843601895734597</v>
      </c>
      <c r="Y33" s="103">
        <f t="shared" si="8"/>
        <v>1.0240741079764935</v>
      </c>
    </row>
    <row r="34" spans="2:25" ht="18" customHeight="1" thickBot="1" x14ac:dyDescent="0.2">
      <c r="B34" s="100"/>
      <c r="C34" s="104"/>
      <c r="D34" s="221"/>
      <c r="E34" s="105" t="s">
        <v>211</v>
      </c>
      <c r="F34" s="106">
        <f t="shared" si="8"/>
        <v>1.1548171045852653</v>
      </c>
      <c r="G34" s="106">
        <f t="shared" si="8"/>
        <v>1.0854750216575224</v>
      </c>
      <c r="H34" s="106">
        <f t="shared" si="8"/>
        <v>0.93628662195552415</v>
      </c>
      <c r="I34" s="106">
        <f t="shared" si="8"/>
        <v>1.0766045548654244</v>
      </c>
      <c r="J34" s="106">
        <f t="shared" si="8"/>
        <v>0.97787062828845561</v>
      </c>
      <c r="K34" s="106">
        <f t="shared" si="8"/>
        <v>0.86914995224450808</v>
      </c>
      <c r="L34" s="106">
        <f t="shared" si="8"/>
        <v>0.65073746312684366</v>
      </c>
      <c r="M34" s="106">
        <f t="shared" si="8"/>
        <v>2.5625</v>
      </c>
      <c r="N34" s="106">
        <f t="shared" si="8"/>
        <v>1.7338709677419355</v>
      </c>
      <c r="O34" s="106">
        <f t="shared" si="8"/>
        <v>0.82051282051282048</v>
      </c>
      <c r="P34" s="106">
        <f t="shared" si="8"/>
        <v>0.4485294117647059</v>
      </c>
      <c r="Q34" s="106">
        <f t="shared" si="8"/>
        <v>0.50666666666666671</v>
      </c>
      <c r="R34" s="106">
        <f t="shared" si="8"/>
        <v>0.89184060721062619</v>
      </c>
      <c r="S34" s="106">
        <f t="shared" si="8"/>
        <v>0.78768844221105527</v>
      </c>
      <c r="T34" s="106">
        <f t="shared" si="8"/>
        <v>1.0079207920792079</v>
      </c>
      <c r="U34" s="106">
        <f t="shared" si="8"/>
        <v>0.94358407079646023</v>
      </c>
      <c r="V34" s="106">
        <f t="shared" si="8"/>
        <v>0.61946902654867253</v>
      </c>
      <c r="W34" s="106">
        <f t="shared" si="8"/>
        <v>1.3348281016442451</v>
      </c>
      <c r="X34" s="106">
        <f t="shared" si="8"/>
        <v>1.588070456365092</v>
      </c>
      <c r="Y34" s="107">
        <f t="shared" si="8"/>
        <v>1.0233459697754601</v>
      </c>
    </row>
    <row r="35" spans="2:25" ht="18" customHeight="1" x14ac:dyDescent="0.15">
      <c r="B35" s="222" t="s">
        <v>316</v>
      </c>
      <c r="C35" s="223"/>
      <c r="D35" s="224"/>
      <c r="E35" s="95" t="s">
        <v>210</v>
      </c>
      <c r="F35" s="96">
        <f>'上期　26-32頁'!E355</f>
        <v>10050</v>
      </c>
      <c r="G35" s="96">
        <f>'上期　26-32頁'!F355</f>
        <v>4785</v>
      </c>
      <c r="H35" s="96">
        <f>'上期　26-32頁'!G355</f>
        <v>23112</v>
      </c>
      <c r="I35" s="96">
        <f>'上期　26-32頁'!H355</f>
        <v>9667</v>
      </c>
      <c r="J35" s="96">
        <f>'上期　26-32頁'!I355</f>
        <v>1535</v>
      </c>
      <c r="K35" s="96">
        <f>'上期　26-32頁'!J355</f>
        <v>1556</v>
      </c>
      <c r="L35" s="96">
        <f>'上期　26-32頁'!K355</f>
        <v>757</v>
      </c>
      <c r="M35" s="96">
        <f>'上期　26-32頁'!L355</f>
        <v>40</v>
      </c>
      <c r="N35" s="96">
        <f>'上期　26-32頁'!M355</f>
        <v>126</v>
      </c>
      <c r="O35" s="96">
        <f>'上期　26-32頁'!N355</f>
        <v>58</v>
      </c>
      <c r="P35" s="96">
        <f>'上期　26-32頁'!O355</f>
        <v>113</v>
      </c>
      <c r="Q35" s="96">
        <f>'上期　26-32頁'!P355</f>
        <v>29</v>
      </c>
      <c r="R35" s="96">
        <f>'上期　26-32頁'!Q355</f>
        <v>126</v>
      </c>
      <c r="S35" s="96">
        <f>'上期　26-32頁'!R355</f>
        <v>78</v>
      </c>
      <c r="T35" s="96">
        <f>'上期　26-32頁'!S355</f>
        <v>92</v>
      </c>
      <c r="U35" s="96">
        <f>'上期　26-32頁'!T355</f>
        <v>423</v>
      </c>
      <c r="V35" s="96">
        <f>'上期　26-32頁'!U355</f>
        <v>35</v>
      </c>
      <c r="W35" s="96">
        <f>'上期　26-32頁'!V355</f>
        <v>232</v>
      </c>
      <c r="X35" s="96">
        <f>'上期　26-32頁'!W355</f>
        <v>3098</v>
      </c>
      <c r="Y35" s="97">
        <f>SUM(F35:X35)</f>
        <v>55912</v>
      </c>
    </row>
    <row r="36" spans="2:25" ht="18" customHeight="1" x14ac:dyDescent="0.15">
      <c r="B36" s="225"/>
      <c r="C36" s="226"/>
      <c r="D36" s="227"/>
      <c r="E36" s="38" t="s">
        <v>211</v>
      </c>
      <c r="F36" s="98">
        <f>'上期　26-32頁'!E356</f>
        <v>12296</v>
      </c>
      <c r="G36" s="98">
        <f>'上期　26-32頁'!F356</f>
        <v>6091</v>
      </c>
      <c r="H36" s="98">
        <f>'上期　26-32頁'!G356</f>
        <v>24689</v>
      </c>
      <c r="I36" s="98">
        <f>'上期　26-32頁'!H356</f>
        <v>11118</v>
      </c>
      <c r="J36" s="98">
        <f>'上期　26-32頁'!I356</f>
        <v>2273</v>
      </c>
      <c r="K36" s="98">
        <f>'上期　26-32頁'!J356</f>
        <v>1755</v>
      </c>
      <c r="L36" s="98">
        <f>'上期　26-32頁'!K356</f>
        <v>1026</v>
      </c>
      <c r="M36" s="98">
        <f>'上期　26-32頁'!L356</f>
        <v>65</v>
      </c>
      <c r="N36" s="98">
        <f>'上期　26-32頁'!M356</f>
        <v>169</v>
      </c>
      <c r="O36" s="98">
        <f>'上期　26-32頁'!N356</f>
        <v>91</v>
      </c>
      <c r="P36" s="98">
        <f>'上期　26-32頁'!O356</f>
        <v>139</v>
      </c>
      <c r="Q36" s="98">
        <f>'上期　26-32頁'!P356</f>
        <v>40</v>
      </c>
      <c r="R36" s="98">
        <f>'上期　26-32頁'!Q356</f>
        <v>207</v>
      </c>
      <c r="S36" s="98">
        <f>'上期　26-32頁'!R356</f>
        <v>98</v>
      </c>
      <c r="T36" s="98">
        <f>'上期　26-32頁'!S356</f>
        <v>187</v>
      </c>
      <c r="U36" s="98">
        <f>'上期　26-32頁'!T356</f>
        <v>663</v>
      </c>
      <c r="V36" s="98">
        <f>'上期　26-32頁'!U356</f>
        <v>52</v>
      </c>
      <c r="W36" s="98">
        <f>'上期　26-32頁'!V356</f>
        <v>390</v>
      </c>
      <c r="X36" s="98">
        <f>'上期　26-32頁'!W356</f>
        <v>3863</v>
      </c>
      <c r="Y36" s="99">
        <f>SUM(F36:X36)</f>
        <v>65212</v>
      </c>
    </row>
    <row r="37" spans="2:25" ht="18" customHeight="1" x14ac:dyDescent="0.15">
      <c r="B37" s="100"/>
      <c r="C37" s="22"/>
      <c r="D37" s="220" t="str">
        <f>$D$7</f>
        <v>28年度上期</v>
      </c>
      <c r="E37" s="38" t="s">
        <v>210</v>
      </c>
      <c r="F37" s="98">
        <v>10747</v>
      </c>
      <c r="G37" s="98">
        <v>2622</v>
      </c>
      <c r="H37" s="98">
        <v>20774</v>
      </c>
      <c r="I37" s="98">
        <v>8130</v>
      </c>
      <c r="J37" s="98">
        <v>2666</v>
      </c>
      <c r="K37" s="98">
        <v>1918</v>
      </c>
      <c r="L37" s="98">
        <v>863</v>
      </c>
      <c r="M37" s="98">
        <v>22</v>
      </c>
      <c r="N37" s="101">
        <v>174</v>
      </c>
      <c r="O37" s="101">
        <v>3</v>
      </c>
      <c r="P37" s="101">
        <v>30</v>
      </c>
      <c r="Q37" s="98">
        <v>6</v>
      </c>
      <c r="R37" s="98">
        <v>76</v>
      </c>
      <c r="S37" s="98">
        <v>61</v>
      </c>
      <c r="T37" s="98">
        <v>52</v>
      </c>
      <c r="U37" s="98">
        <v>736</v>
      </c>
      <c r="V37" s="98">
        <v>34</v>
      </c>
      <c r="W37" s="98">
        <v>164</v>
      </c>
      <c r="X37" s="98">
        <v>2106</v>
      </c>
      <c r="Y37" s="99">
        <f>SUM(F37:X37)</f>
        <v>51184</v>
      </c>
    </row>
    <row r="38" spans="2:25" ht="18" customHeight="1" x14ac:dyDescent="0.15">
      <c r="B38" s="100"/>
      <c r="C38" s="22"/>
      <c r="D38" s="228"/>
      <c r="E38" s="38" t="s">
        <v>211</v>
      </c>
      <c r="F38" s="98">
        <v>12934</v>
      </c>
      <c r="G38" s="98">
        <v>3233</v>
      </c>
      <c r="H38" s="98">
        <v>21773</v>
      </c>
      <c r="I38" s="98">
        <v>9019</v>
      </c>
      <c r="J38" s="98">
        <v>3001</v>
      </c>
      <c r="K38" s="98">
        <v>2095</v>
      </c>
      <c r="L38" s="98">
        <v>1123</v>
      </c>
      <c r="M38" s="98">
        <v>25</v>
      </c>
      <c r="N38" s="101">
        <v>178</v>
      </c>
      <c r="O38" s="101">
        <v>3</v>
      </c>
      <c r="P38" s="101">
        <v>33</v>
      </c>
      <c r="Q38" s="98">
        <v>6</v>
      </c>
      <c r="R38" s="98">
        <v>155</v>
      </c>
      <c r="S38" s="98">
        <v>74</v>
      </c>
      <c r="T38" s="98">
        <v>109</v>
      </c>
      <c r="U38" s="98">
        <v>862</v>
      </c>
      <c r="V38" s="98">
        <v>47</v>
      </c>
      <c r="W38" s="98">
        <v>207</v>
      </c>
      <c r="X38" s="98">
        <v>3113</v>
      </c>
      <c r="Y38" s="99">
        <f>SUM(F38:X38)</f>
        <v>57990</v>
      </c>
    </row>
    <row r="39" spans="2:25" ht="18" customHeight="1" x14ac:dyDescent="0.15">
      <c r="B39" s="100"/>
      <c r="C39" s="22"/>
      <c r="D39" s="220" t="s">
        <v>314</v>
      </c>
      <c r="E39" s="38" t="s">
        <v>210</v>
      </c>
      <c r="F39" s="102">
        <f t="shared" ref="F39:Y40" si="9">IF(F37=0,"- ",+F35/F37)</f>
        <v>0.93514469154182567</v>
      </c>
      <c r="G39" s="102">
        <f t="shared" si="9"/>
        <v>1.8249427917620138</v>
      </c>
      <c r="H39" s="102">
        <f t="shared" si="9"/>
        <v>1.1125445268123617</v>
      </c>
      <c r="I39" s="102">
        <f t="shared" si="9"/>
        <v>1.1890528905289053</v>
      </c>
      <c r="J39" s="102">
        <f t="shared" si="9"/>
        <v>0.57576894223555886</v>
      </c>
      <c r="K39" s="102">
        <f t="shared" si="9"/>
        <v>0.81126173096976018</v>
      </c>
      <c r="L39" s="102">
        <f t="shared" si="9"/>
        <v>0.87717265353418306</v>
      </c>
      <c r="M39" s="102">
        <f t="shared" si="9"/>
        <v>1.8181818181818181</v>
      </c>
      <c r="N39" s="102">
        <f t="shared" si="9"/>
        <v>0.72413793103448276</v>
      </c>
      <c r="O39" s="102">
        <f t="shared" si="9"/>
        <v>19.333333333333332</v>
      </c>
      <c r="P39" s="102">
        <f t="shared" si="9"/>
        <v>3.7666666666666666</v>
      </c>
      <c r="Q39" s="102">
        <f t="shared" si="9"/>
        <v>4.833333333333333</v>
      </c>
      <c r="R39" s="102">
        <f t="shared" si="9"/>
        <v>1.6578947368421053</v>
      </c>
      <c r="S39" s="102">
        <f t="shared" si="9"/>
        <v>1.278688524590164</v>
      </c>
      <c r="T39" s="102">
        <f t="shared" si="9"/>
        <v>1.7692307692307692</v>
      </c>
      <c r="U39" s="102">
        <f t="shared" si="9"/>
        <v>0.57472826086956519</v>
      </c>
      <c r="V39" s="102">
        <f t="shared" si="9"/>
        <v>1.0294117647058822</v>
      </c>
      <c r="W39" s="102">
        <f t="shared" si="9"/>
        <v>1.4146341463414633</v>
      </c>
      <c r="X39" s="102">
        <f t="shared" si="9"/>
        <v>1.4710351377018043</v>
      </c>
      <c r="Y39" s="103">
        <f t="shared" si="9"/>
        <v>1.0923726164426384</v>
      </c>
    </row>
    <row r="40" spans="2:25" ht="18" customHeight="1" thickBot="1" x14ac:dyDescent="0.2">
      <c r="B40" s="100"/>
      <c r="C40" s="104"/>
      <c r="D40" s="221"/>
      <c r="E40" s="105" t="s">
        <v>211</v>
      </c>
      <c r="F40" s="106">
        <f t="shared" si="9"/>
        <v>0.95067264573991028</v>
      </c>
      <c r="G40" s="106">
        <f t="shared" si="9"/>
        <v>1.8840086606866688</v>
      </c>
      <c r="H40" s="106">
        <f t="shared" si="9"/>
        <v>1.1339273412024067</v>
      </c>
      <c r="I40" s="106">
        <f t="shared" si="9"/>
        <v>1.2327309014303138</v>
      </c>
      <c r="J40" s="106">
        <f t="shared" si="9"/>
        <v>0.75741419526824394</v>
      </c>
      <c r="K40" s="106">
        <f t="shared" si="9"/>
        <v>0.83770883054892598</v>
      </c>
      <c r="L40" s="106">
        <f t="shared" si="9"/>
        <v>0.91362422083704364</v>
      </c>
      <c r="M40" s="106">
        <f t="shared" si="9"/>
        <v>2.6</v>
      </c>
      <c r="N40" s="106">
        <f t="shared" si="9"/>
        <v>0.949438202247191</v>
      </c>
      <c r="O40" s="106">
        <f t="shared" si="9"/>
        <v>30.333333333333332</v>
      </c>
      <c r="P40" s="106">
        <f t="shared" si="9"/>
        <v>4.2121212121212119</v>
      </c>
      <c r="Q40" s="106">
        <f t="shared" si="9"/>
        <v>6.666666666666667</v>
      </c>
      <c r="R40" s="106">
        <f t="shared" si="9"/>
        <v>1.3354838709677419</v>
      </c>
      <c r="S40" s="106">
        <f t="shared" si="9"/>
        <v>1.3243243243243243</v>
      </c>
      <c r="T40" s="106">
        <f t="shared" si="9"/>
        <v>1.7155963302752293</v>
      </c>
      <c r="U40" s="106">
        <f t="shared" si="9"/>
        <v>0.76914153132250584</v>
      </c>
      <c r="V40" s="106">
        <f t="shared" si="9"/>
        <v>1.1063829787234043</v>
      </c>
      <c r="W40" s="106">
        <f t="shared" si="9"/>
        <v>1.8840579710144927</v>
      </c>
      <c r="X40" s="106">
        <f t="shared" si="9"/>
        <v>1.2409251525859299</v>
      </c>
      <c r="Y40" s="107">
        <f t="shared" si="9"/>
        <v>1.1245387135713054</v>
      </c>
    </row>
    <row r="41" spans="2:25" ht="18" customHeight="1" x14ac:dyDescent="0.15">
      <c r="B41" s="229" t="s">
        <v>7</v>
      </c>
      <c r="C41" s="223"/>
      <c r="D41" s="224"/>
      <c r="E41" s="95" t="s">
        <v>210</v>
      </c>
      <c r="F41" s="96">
        <f>'上期　26-32頁'!E402</f>
        <v>12993</v>
      </c>
      <c r="G41" s="96">
        <f>'上期　26-32頁'!F402</f>
        <v>3387</v>
      </c>
      <c r="H41" s="96">
        <f>'上期　26-32頁'!G402</f>
        <v>31206</v>
      </c>
      <c r="I41" s="96">
        <f>'上期　26-32頁'!H402</f>
        <v>10189</v>
      </c>
      <c r="J41" s="96">
        <f>'上期　26-32頁'!I402</f>
        <v>5469</v>
      </c>
      <c r="K41" s="96">
        <f>'上期　26-32頁'!J402</f>
        <v>3034</v>
      </c>
      <c r="L41" s="96">
        <f>'上期　26-32頁'!K402</f>
        <v>761</v>
      </c>
      <c r="M41" s="96">
        <f>'上期　26-32頁'!L402</f>
        <v>55</v>
      </c>
      <c r="N41" s="96">
        <f>'上期　26-32頁'!M402</f>
        <v>278</v>
      </c>
      <c r="O41" s="96">
        <f>'上期　26-32頁'!N402</f>
        <v>121</v>
      </c>
      <c r="P41" s="96">
        <f>'上期　26-32頁'!O402</f>
        <v>89</v>
      </c>
      <c r="Q41" s="96">
        <f>'上期　26-32頁'!P402</f>
        <v>655</v>
      </c>
      <c r="R41" s="96">
        <f>'上期　26-32頁'!Q402</f>
        <v>551</v>
      </c>
      <c r="S41" s="96">
        <f>'上期　26-32頁'!R402</f>
        <v>692</v>
      </c>
      <c r="T41" s="96">
        <f>'上期　26-32頁'!S402</f>
        <v>481</v>
      </c>
      <c r="U41" s="96">
        <f>'上期　26-32頁'!T402</f>
        <v>2132</v>
      </c>
      <c r="V41" s="96">
        <f>'上期　26-32頁'!U402</f>
        <v>270</v>
      </c>
      <c r="W41" s="96">
        <f>'上期　26-32頁'!V402</f>
        <v>946</v>
      </c>
      <c r="X41" s="96">
        <f>'上期　26-32頁'!W402</f>
        <v>3768</v>
      </c>
      <c r="Y41" s="97">
        <f>SUM(F41:X41)</f>
        <v>77077</v>
      </c>
    </row>
    <row r="42" spans="2:25" ht="18" customHeight="1" x14ac:dyDescent="0.15">
      <c r="B42" s="225"/>
      <c r="C42" s="226"/>
      <c r="D42" s="227"/>
      <c r="E42" s="38" t="s">
        <v>211</v>
      </c>
      <c r="F42" s="98">
        <f>'上期　26-32頁'!E403</f>
        <v>14096</v>
      </c>
      <c r="G42" s="98">
        <f>'上期　26-32頁'!F403</f>
        <v>3806</v>
      </c>
      <c r="H42" s="98">
        <f>'上期　26-32頁'!G403</f>
        <v>32015</v>
      </c>
      <c r="I42" s="98">
        <f>'上期　26-32頁'!H403</f>
        <v>11097</v>
      </c>
      <c r="J42" s="98">
        <f>'上期　26-32頁'!I403</f>
        <v>5683</v>
      </c>
      <c r="K42" s="98">
        <f>'上期　26-32頁'!J403</f>
        <v>3092</v>
      </c>
      <c r="L42" s="98">
        <f>'上期　26-32頁'!K403</f>
        <v>926</v>
      </c>
      <c r="M42" s="98">
        <f>'上期　26-32頁'!L403</f>
        <v>61</v>
      </c>
      <c r="N42" s="98">
        <f>'上期　26-32頁'!M403</f>
        <v>281</v>
      </c>
      <c r="O42" s="98">
        <f>'上期　26-32頁'!N403</f>
        <v>127</v>
      </c>
      <c r="P42" s="98">
        <f>'上期　26-32頁'!O403</f>
        <v>135</v>
      </c>
      <c r="Q42" s="98">
        <f>'上期　26-32頁'!P403</f>
        <v>909</v>
      </c>
      <c r="R42" s="98">
        <f>'上期　26-32頁'!Q403</f>
        <v>690</v>
      </c>
      <c r="S42" s="98">
        <f>'上期　26-32頁'!R403</f>
        <v>895</v>
      </c>
      <c r="T42" s="98">
        <f>'上期　26-32頁'!S403</f>
        <v>563</v>
      </c>
      <c r="U42" s="98">
        <f>'上期　26-32頁'!T403</f>
        <v>2503</v>
      </c>
      <c r="V42" s="98">
        <f>'上期　26-32頁'!U403</f>
        <v>329</v>
      </c>
      <c r="W42" s="98">
        <f>'上期　26-32頁'!V403</f>
        <v>1104</v>
      </c>
      <c r="X42" s="98">
        <f>'上期　26-32頁'!W403</f>
        <v>4312</v>
      </c>
      <c r="Y42" s="99">
        <f>SUM(F42:X42)</f>
        <v>82624</v>
      </c>
    </row>
    <row r="43" spans="2:25" ht="18" customHeight="1" x14ac:dyDescent="0.15">
      <c r="B43" s="100"/>
      <c r="C43" s="22"/>
      <c r="D43" s="220" t="str">
        <f>$D$7</f>
        <v>28年度上期</v>
      </c>
      <c r="E43" s="38" t="s">
        <v>210</v>
      </c>
      <c r="F43" s="98">
        <v>12732</v>
      </c>
      <c r="G43" s="98">
        <v>1833</v>
      </c>
      <c r="H43" s="98">
        <v>26019</v>
      </c>
      <c r="I43" s="98">
        <v>8065</v>
      </c>
      <c r="J43" s="98">
        <v>4993</v>
      </c>
      <c r="K43" s="98">
        <v>3995</v>
      </c>
      <c r="L43" s="98">
        <v>822</v>
      </c>
      <c r="M43" s="98">
        <v>27</v>
      </c>
      <c r="N43" s="101">
        <v>312</v>
      </c>
      <c r="O43" s="101">
        <v>204</v>
      </c>
      <c r="P43" s="101">
        <v>54</v>
      </c>
      <c r="Q43" s="98">
        <v>531</v>
      </c>
      <c r="R43" s="98">
        <v>517</v>
      </c>
      <c r="S43" s="98">
        <v>629</v>
      </c>
      <c r="T43" s="98">
        <v>367</v>
      </c>
      <c r="U43" s="98">
        <v>1334</v>
      </c>
      <c r="V43" s="98">
        <v>274</v>
      </c>
      <c r="W43" s="98">
        <v>639</v>
      </c>
      <c r="X43" s="98">
        <v>2600</v>
      </c>
      <c r="Y43" s="99">
        <f>SUM(F43:X43)</f>
        <v>65947</v>
      </c>
    </row>
    <row r="44" spans="2:25" ht="18" customHeight="1" x14ac:dyDescent="0.15">
      <c r="B44" s="100"/>
      <c r="C44" s="22"/>
      <c r="D44" s="228"/>
      <c r="E44" s="38" t="s">
        <v>211</v>
      </c>
      <c r="F44" s="98">
        <v>13705</v>
      </c>
      <c r="G44" s="98">
        <v>2347</v>
      </c>
      <c r="H44" s="98">
        <v>27163</v>
      </c>
      <c r="I44" s="98">
        <v>8788</v>
      </c>
      <c r="J44" s="98">
        <v>5325</v>
      </c>
      <c r="K44" s="98">
        <v>4202</v>
      </c>
      <c r="L44" s="98">
        <v>937</v>
      </c>
      <c r="M44" s="98">
        <v>34</v>
      </c>
      <c r="N44" s="101">
        <v>338</v>
      </c>
      <c r="O44" s="101">
        <v>212</v>
      </c>
      <c r="P44" s="101">
        <v>70</v>
      </c>
      <c r="Q44" s="98">
        <v>756</v>
      </c>
      <c r="R44" s="98">
        <v>663</v>
      </c>
      <c r="S44" s="98">
        <v>766</v>
      </c>
      <c r="T44" s="98">
        <v>441</v>
      </c>
      <c r="U44" s="98">
        <v>1600</v>
      </c>
      <c r="V44" s="98">
        <v>436</v>
      </c>
      <c r="W44" s="98">
        <v>809</v>
      </c>
      <c r="X44" s="98">
        <v>3296</v>
      </c>
      <c r="Y44" s="99">
        <f>SUM(F44:X44)</f>
        <v>71888</v>
      </c>
    </row>
    <row r="45" spans="2:25" ht="18" customHeight="1" x14ac:dyDescent="0.15">
      <c r="B45" s="100"/>
      <c r="C45" s="22"/>
      <c r="D45" s="220" t="s">
        <v>314</v>
      </c>
      <c r="E45" s="38" t="s">
        <v>210</v>
      </c>
      <c r="F45" s="102">
        <f t="shared" ref="F45:Y46" si="10">IF(F43=0,"- ",+F41/F43)</f>
        <v>1.0204995287464655</v>
      </c>
      <c r="G45" s="102">
        <f t="shared" si="10"/>
        <v>1.8477905073649754</v>
      </c>
      <c r="H45" s="102">
        <f t="shared" si="10"/>
        <v>1.1993543179983859</v>
      </c>
      <c r="I45" s="102">
        <f t="shared" si="10"/>
        <v>1.2633601983880967</v>
      </c>
      <c r="J45" s="102">
        <f t="shared" si="10"/>
        <v>1.095333466853595</v>
      </c>
      <c r="K45" s="102">
        <f t="shared" si="10"/>
        <v>0.75944931163954943</v>
      </c>
      <c r="L45" s="102">
        <f t="shared" si="10"/>
        <v>0.92579075425790758</v>
      </c>
      <c r="M45" s="102">
        <f t="shared" si="10"/>
        <v>2.0370370370370372</v>
      </c>
      <c r="N45" s="102">
        <f t="shared" si="10"/>
        <v>0.89102564102564108</v>
      </c>
      <c r="O45" s="102">
        <f t="shared" si="10"/>
        <v>0.59313725490196079</v>
      </c>
      <c r="P45" s="102">
        <f t="shared" si="10"/>
        <v>1.6481481481481481</v>
      </c>
      <c r="Q45" s="102">
        <f t="shared" si="10"/>
        <v>1.2335216572504708</v>
      </c>
      <c r="R45" s="102">
        <f t="shared" si="10"/>
        <v>1.0657640232108316</v>
      </c>
      <c r="S45" s="102">
        <f t="shared" si="10"/>
        <v>1.1001589825119238</v>
      </c>
      <c r="T45" s="102">
        <f t="shared" si="10"/>
        <v>1.3106267029972751</v>
      </c>
      <c r="U45" s="102">
        <f t="shared" si="10"/>
        <v>1.5982008995502248</v>
      </c>
      <c r="V45" s="102">
        <f t="shared" si="10"/>
        <v>0.98540145985401462</v>
      </c>
      <c r="W45" s="102">
        <f t="shared" si="10"/>
        <v>1.4804381846635368</v>
      </c>
      <c r="X45" s="102">
        <f t="shared" si="10"/>
        <v>1.4492307692307693</v>
      </c>
      <c r="Y45" s="103">
        <f t="shared" si="10"/>
        <v>1.1687718925804054</v>
      </c>
    </row>
    <row r="46" spans="2:25" ht="18" customHeight="1" thickBot="1" x14ac:dyDescent="0.2">
      <c r="B46" s="108"/>
      <c r="C46" s="104"/>
      <c r="D46" s="221"/>
      <c r="E46" s="105" t="s">
        <v>211</v>
      </c>
      <c r="F46" s="106">
        <f t="shared" si="10"/>
        <v>1.0285297336738417</v>
      </c>
      <c r="G46" s="106">
        <f t="shared" si="10"/>
        <v>1.6216446527481891</v>
      </c>
      <c r="H46" s="106">
        <f t="shared" si="10"/>
        <v>1.1786253359349115</v>
      </c>
      <c r="I46" s="106">
        <f t="shared" si="10"/>
        <v>1.2627446517979062</v>
      </c>
      <c r="J46" s="106">
        <f t="shared" si="10"/>
        <v>1.0672300469483569</v>
      </c>
      <c r="K46" s="106">
        <f t="shared" si="10"/>
        <v>0.73584007615421232</v>
      </c>
      <c r="L46" s="106">
        <f t="shared" si="10"/>
        <v>0.98826040554962646</v>
      </c>
      <c r="M46" s="106">
        <f t="shared" si="10"/>
        <v>1.7941176470588236</v>
      </c>
      <c r="N46" s="106">
        <f t="shared" si="10"/>
        <v>0.83136094674556216</v>
      </c>
      <c r="O46" s="106">
        <f t="shared" si="10"/>
        <v>0.59905660377358494</v>
      </c>
      <c r="P46" s="106">
        <f t="shared" si="10"/>
        <v>1.9285714285714286</v>
      </c>
      <c r="Q46" s="106">
        <f t="shared" si="10"/>
        <v>1.2023809523809523</v>
      </c>
      <c r="R46" s="106">
        <f t="shared" si="10"/>
        <v>1.0407239819004526</v>
      </c>
      <c r="S46" s="106">
        <f t="shared" si="10"/>
        <v>1.1684073107049608</v>
      </c>
      <c r="T46" s="106">
        <f t="shared" si="10"/>
        <v>1.2766439909297052</v>
      </c>
      <c r="U46" s="106">
        <f t="shared" si="10"/>
        <v>1.5643750000000001</v>
      </c>
      <c r="V46" s="106">
        <f t="shared" si="10"/>
        <v>0.75458715596330272</v>
      </c>
      <c r="W46" s="106">
        <f t="shared" si="10"/>
        <v>1.3646477132262052</v>
      </c>
      <c r="X46" s="106">
        <f t="shared" si="10"/>
        <v>1.308252427184466</v>
      </c>
      <c r="Y46" s="107">
        <f t="shared" si="10"/>
        <v>1.1493434231026041</v>
      </c>
    </row>
    <row r="47" spans="2:25" ht="13.5" customHeight="1" x14ac:dyDescent="0.15">
      <c r="H47" s="1" t="s">
        <v>332</v>
      </c>
    </row>
    <row r="60" spans="18:18" ht="13.5" customHeight="1" x14ac:dyDescent="0.15">
      <c r="R60" s="109"/>
    </row>
    <row r="67" spans="26:26" ht="13.5" customHeight="1" x14ac:dyDescent="0.15">
      <c r="Z67" s="24">
        <f>Z2</f>
        <v>0</v>
      </c>
    </row>
    <row r="117" spans="18:18" ht="13.5" customHeight="1" x14ac:dyDescent="0.15">
      <c r="R117" s="109"/>
    </row>
    <row r="132" spans="26:26" ht="13.5" customHeight="1" x14ac:dyDescent="0.15">
      <c r="Z132" s="24">
        <f>Z67</f>
        <v>0</v>
      </c>
    </row>
    <row r="174" spans="18:18" ht="13.5" customHeight="1" x14ac:dyDescent="0.15">
      <c r="R174" s="109"/>
    </row>
    <row r="194" spans="26:26" ht="7.5" customHeight="1" x14ac:dyDescent="0.15"/>
    <row r="197" spans="26:26" ht="13.5" customHeight="1" x14ac:dyDescent="0.15">
      <c r="Z197" s="24">
        <f>Z132</f>
        <v>0</v>
      </c>
    </row>
    <row r="231" spans="18:18" ht="13.5" customHeight="1" x14ac:dyDescent="0.15">
      <c r="R231" s="109"/>
    </row>
    <row r="259" spans="26:26" ht="6" customHeight="1" x14ac:dyDescent="0.15"/>
    <row r="262" spans="26:26" ht="13.5" customHeight="1" x14ac:dyDescent="0.15">
      <c r="Z262" s="24">
        <f>Z197</f>
        <v>0</v>
      </c>
    </row>
    <row r="288" spans="18:18" ht="13.5" customHeight="1" x14ac:dyDescent="0.15">
      <c r="R288" s="109"/>
    </row>
    <row r="324" spans="26:26" ht="6" customHeight="1" x14ac:dyDescent="0.15"/>
    <row r="327" spans="26:26" ht="13.5" customHeight="1" x14ac:dyDescent="0.15">
      <c r="Z327" s="24">
        <f>Z262</f>
        <v>0</v>
      </c>
    </row>
    <row r="345" spans="18:18" ht="13.5" customHeight="1" x14ac:dyDescent="0.15">
      <c r="R345" s="109"/>
    </row>
    <row r="389" spans="26:26" ht="6" customHeight="1" x14ac:dyDescent="0.15"/>
    <row r="392" spans="26:26" ht="13.5" customHeight="1" x14ac:dyDescent="0.15">
      <c r="Z392" s="24">
        <f>Z327</f>
        <v>0</v>
      </c>
    </row>
    <row r="402" spans="18:18" ht="13.5" customHeight="1" x14ac:dyDescent="0.15">
      <c r="R402" s="109"/>
    </row>
    <row r="459" spans="18:18" ht="13.5" customHeight="1" x14ac:dyDescent="0.15">
      <c r="R459" s="109"/>
    </row>
    <row r="516" spans="18:18" ht="13.5" customHeight="1" x14ac:dyDescent="0.15">
      <c r="R516" s="109"/>
    </row>
    <row r="573" spans="18:18" ht="13.5" customHeight="1" x14ac:dyDescent="0.15">
      <c r="R573" s="109"/>
    </row>
    <row r="630" spans="18:18" ht="13.5" customHeight="1" x14ac:dyDescent="0.15">
      <c r="R630" s="109"/>
    </row>
    <row r="687" spans="18:18" ht="13.5" customHeight="1" x14ac:dyDescent="0.15">
      <c r="R687" s="109"/>
    </row>
    <row r="744" spans="18:18" ht="13.5" customHeight="1" x14ac:dyDescent="0.15">
      <c r="R744" s="109"/>
    </row>
    <row r="801" spans="18:18" ht="13.5" customHeight="1" x14ac:dyDescent="0.15">
      <c r="R801" s="109"/>
    </row>
    <row r="858" spans="18:18" ht="13.5" customHeight="1" x14ac:dyDescent="0.15">
      <c r="R858" s="109"/>
    </row>
    <row r="915" spans="18:18" ht="13.5" customHeight="1" x14ac:dyDescent="0.15">
      <c r="R915" s="109"/>
    </row>
    <row r="972" spans="18:18" ht="13.5" customHeight="1" x14ac:dyDescent="0.15">
      <c r="R972" s="109"/>
    </row>
    <row r="1029" spans="18:18" ht="13.5" customHeight="1" x14ac:dyDescent="0.15">
      <c r="R1029" s="109"/>
    </row>
    <row r="1086" spans="18:18" ht="13.5" customHeight="1" x14ac:dyDescent="0.15">
      <c r="R1086" s="109"/>
    </row>
    <row r="1143" spans="18:18" ht="13.5" customHeight="1" x14ac:dyDescent="0.15">
      <c r="R1143" s="109"/>
    </row>
    <row r="1200" spans="18:18" ht="13.5" customHeight="1" x14ac:dyDescent="0.15">
      <c r="R1200" s="109"/>
    </row>
    <row r="1257" spans="18:18" ht="13.5" customHeight="1" x14ac:dyDescent="0.15">
      <c r="R1257" s="109"/>
    </row>
  </sheetData>
  <mergeCells count="28">
    <mergeCell ref="D15:D16"/>
    <mergeCell ref="B17:D18"/>
    <mergeCell ref="D19:D20"/>
    <mergeCell ref="D13:D14"/>
    <mergeCell ref="B3:D4"/>
    <mergeCell ref="D7:D8"/>
    <mergeCell ref="D9:D10"/>
    <mergeCell ref="B11:D12"/>
    <mergeCell ref="E3:E4"/>
    <mergeCell ref="F3:M3"/>
    <mergeCell ref="U3:V3"/>
    <mergeCell ref="Y3:Y4"/>
    <mergeCell ref="B5:D6"/>
    <mergeCell ref="W3:W4"/>
    <mergeCell ref="X3:X4"/>
    <mergeCell ref="D21:D22"/>
    <mergeCell ref="B23:D24"/>
    <mergeCell ref="D39:D40"/>
    <mergeCell ref="B41:D42"/>
    <mergeCell ref="D43:D44"/>
    <mergeCell ref="D25:D26"/>
    <mergeCell ref="D45:D46"/>
    <mergeCell ref="D27:D28"/>
    <mergeCell ref="B29:D30"/>
    <mergeCell ref="D31:D32"/>
    <mergeCell ref="D33:D34"/>
    <mergeCell ref="B35:D36"/>
    <mergeCell ref="D37:D38"/>
  </mergeCells>
  <phoneticPr fontId="3"/>
  <pageMargins left="0.43" right="0.39370078740157483" top="0.6" bottom="0.47" header="0.51181102362204722" footer="0.33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39997558519241921"/>
  </sheetPr>
  <dimension ref="A1:Z2080"/>
  <sheetViews>
    <sheetView view="pageBreakPreview" zoomScale="70" zoomScaleNormal="70" zoomScaleSheetLayoutView="70" workbookViewId="0">
      <pane xSplit="3" ySplit="3" topLeftCell="D4" activePane="bottomRight" state="frozen"/>
      <selection activeCell="O28" sqref="O28"/>
      <selection pane="topRight" activeCell="O28" sqref="O28"/>
      <selection pane="bottomLeft" activeCell="O28" sqref="O28"/>
      <selection pane="bottomRight" activeCell="O28" sqref="O28"/>
    </sheetView>
  </sheetViews>
  <sheetFormatPr defaultRowHeight="13.5" customHeight="1" x14ac:dyDescent="0.15"/>
  <cols>
    <col min="1" max="1" width="7.375" style="120" customWidth="1"/>
    <col min="2" max="2" width="7.75" style="111" customWidth="1"/>
    <col min="3" max="3" width="11.25" style="111" customWidth="1"/>
    <col min="4" max="4" width="11" style="111" customWidth="1"/>
    <col min="5" max="8" width="9.25" style="111" customWidth="1"/>
    <col min="9" max="10" width="8.5" style="111" customWidth="1"/>
    <col min="11" max="11" width="8.25" style="111" customWidth="1"/>
    <col min="12" max="23" width="8" style="111" customWidth="1"/>
    <col min="24" max="24" width="9.25" style="111" customWidth="1"/>
    <col min="25" max="25" width="8.75" style="112" customWidth="1"/>
    <col min="26" max="26" width="9" style="23"/>
    <col min="27" max="27" width="1.5" style="111" customWidth="1"/>
    <col min="28" max="16384" width="9" style="111"/>
  </cols>
  <sheetData>
    <row r="1" spans="1:26" ht="18.75" customHeight="1" x14ac:dyDescent="0.15">
      <c r="A1" s="110" t="s">
        <v>330</v>
      </c>
    </row>
    <row r="2" spans="1:26" ht="13.5" customHeight="1" thickBot="1" x14ac:dyDescent="0.2">
      <c r="A2" s="111"/>
      <c r="Z2" s="86" t="s">
        <v>308</v>
      </c>
    </row>
    <row r="3" spans="1:26" s="120" customFormat="1" ht="13.5" customHeight="1" thickBot="1" x14ac:dyDescent="0.2">
      <c r="A3" s="113" t="s">
        <v>20</v>
      </c>
      <c r="B3" s="113" t="s">
        <v>266</v>
      </c>
      <c r="C3" s="113" t="s">
        <v>21</v>
      </c>
      <c r="D3" s="114" t="s">
        <v>22</v>
      </c>
      <c r="E3" s="115" t="s">
        <v>284</v>
      </c>
      <c r="F3" s="115" t="s">
        <v>285</v>
      </c>
      <c r="G3" s="115" t="s">
        <v>286</v>
      </c>
      <c r="H3" s="115" t="s">
        <v>287</v>
      </c>
      <c r="I3" s="115" t="s">
        <v>204</v>
      </c>
      <c r="J3" s="115" t="s">
        <v>235</v>
      </c>
      <c r="K3" s="115" t="s">
        <v>236</v>
      </c>
      <c r="L3" s="115" t="s">
        <v>237</v>
      </c>
      <c r="M3" s="116" t="s">
        <v>317</v>
      </c>
      <c r="N3" s="115" t="s">
        <v>311</v>
      </c>
      <c r="O3" s="115" t="s">
        <v>312</v>
      </c>
      <c r="P3" s="115" t="s">
        <v>205</v>
      </c>
      <c r="Q3" s="115" t="s">
        <v>206</v>
      </c>
      <c r="R3" s="117" t="s">
        <v>207</v>
      </c>
      <c r="S3" s="115" t="s">
        <v>208</v>
      </c>
      <c r="T3" s="115" t="s">
        <v>282</v>
      </c>
      <c r="U3" s="115" t="s">
        <v>209</v>
      </c>
      <c r="V3" s="115" t="s">
        <v>283</v>
      </c>
      <c r="W3" s="115" t="s">
        <v>240</v>
      </c>
      <c r="X3" s="118" t="s">
        <v>265</v>
      </c>
      <c r="Y3" s="116" t="str">
        <f>'上期　1頁'!P3</f>
        <v>28年度上期</v>
      </c>
      <c r="Z3" s="119" t="s">
        <v>318</v>
      </c>
    </row>
    <row r="4" spans="1:26" ht="13.5" customHeight="1" x14ac:dyDescent="0.15">
      <c r="A4" s="248" t="s">
        <v>242</v>
      </c>
      <c r="B4" s="252"/>
      <c r="C4" s="252"/>
      <c r="D4" s="121" t="s">
        <v>263</v>
      </c>
      <c r="E4" s="122">
        <f t="shared" ref="E4:X5" si="0">E6+E168+E215+E310+E355+E402</f>
        <v>527603</v>
      </c>
      <c r="F4" s="122">
        <f t="shared" si="0"/>
        <v>526305</v>
      </c>
      <c r="G4" s="122">
        <f t="shared" si="0"/>
        <v>750711</v>
      </c>
      <c r="H4" s="122">
        <f t="shared" si="0"/>
        <v>276291</v>
      </c>
      <c r="I4" s="122">
        <f t="shared" si="0"/>
        <v>112317</v>
      </c>
      <c r="J4" s="122">
        <f t="shared" si="0"/>
        <v>93658</v>
      </c>
      <c r="K4" s="122">
        <f t="shared" si="0"/>
        <v>114447</v>
      </c>
      <c r="L4" s="122">
        <f t="shared" si="0"/>
        <v>2254</v>
      </c>
      <c r="M4" s="122">
        <f t="shared" si="0"/>
        <v>20393</v>
      </c>
      <c r="N4" s="122">
        <f t="shared" si="0"/>
        <v>12186</v>
      </c>
      <c r="O4" s="122">
        <f t="shared" si="0"/>
        <v>3321</v>
      </c>
      <c r="P4" s="122">
        <f t="shared" si="0"/>
        <v>6182</v>
      </c>
      <c r="Q4" s="122">
        <f t="shared" si="0"/>
        <v>7254</v>
      </c>
      <c r="R4" s="122">
        <f t="shared" si="0"/>
        <v>4881</v>
      </c>
      <c r="S4" s="122">
        <f t="shared" si="0"/>
        <v>4355</v>
      </c>
      <c r="T4" s="122">
        <f t="shared" si="0"/>
        <v>53773</v>
      </c>
      <c r="U4" s="122">
        <f t="shared" si="0"/>
        <v>8886</v>
      </c>
      <c r="V4" s="122">
        <f t="shared" si="0"/>
        <v>18123</v>
      </c>
      <c r="W4" s="122">
        <f t="shared" si="0"/>
        <v>91019</v>
      </c>
      <c r="X4" s="122">
        <f t="shared" si="0"/>
        <v>2633959</v>
      </c>
      <c r="Y4" s="122">
        <f>Y6+Y168+Y215+Y310+Y355+Y402</f>
        <v>2199235</v>
      </c>
      <c r="Z4" s="123">
        <f>IF(Y4=0,"－",X4/Y4*100)</f>
        <v>119.76705536243284</v>
      </c>
    </row>
    <row r="5" spans="1:26" ht="13.5" customHeight="1" thickBot="1" x14ac:dyDescent="0.2">
      <c r="A5" s="250"/>
      <c r="B5" s="253"/>
      <c r="C5" s="253"/>
      <c r="D5" s="124" t="s">
        <v>38</v>
      </c>
      <c r="E5" s="125">
        <f t="shared" si="0"/>
        <v>631206</v>
      </c>
      <c r="F5" s="125">
        <f t="shared" si="0"/>
        <v>602463</v>
      </c>
      <c r="G5" s="125">
        <f t="shared" si="0"/>
        <v>809338</v>
      </c>
      <c r="H5" s="125">
        <f t="shared" si="0"/>
        <v>331611</v>
      </c>
      <c r="I5" s="125">
        <f t="shared" si="0"/>
        <v>134135</v>
      </c>
      <c r="J5" s="125">
        <f t="shared" si="0"/>
        <v>106427</v>
      </c>
      <c r="K5" s="125">
        <f t="shared" si="0"/>
        <v>135542</v>
      </c>
      <c r="L5" s="125">
        <f t="shared" si="0"/>
        <v>2724</v>
      </c>
      <c r="M5" s="125">
        <f t="shared" si="0"/>
        <v>23665</v>
      </c>
      <c r="N5" s="125">
        <f t="shared" si="0"/>
        <v>16572</v>
      </c>
      <c r="O5" s="125">
        <f t="shared" si="0"/>
        <v>4229</v>
      </c>
      <c r="P5" s="125">
        <f t="shared" si="0"/>
        <v>9407</v>
      </c>
      <c r="Q5" s="125">
        <f t="shared" si="0"/>
        <v>9929</v>
      </c>
      <c r="R5" s="125">
        <f t="shared" si="0"/>
        <v>6233</v>
      </c>
      <c r="S5" s="125">
        <f t="shared" si="0"/>
        <v>5882</v>
      </c>
      <c r="T5" s="125">
        <f t="shared" si="0"/>
        <v>64649</v>
      </c>
      <c r="U5" s="125">
        <f t="shared" si="0"/>
        <v>10967</v>
      </c>
      <c r="V5" s="125">
        <f t="shared" si="0"/>
        <v>26598</v>
      </c>
      <c r="W5" s="125">
        <f t="shared" si="0"/>
        <v>114633</v>
      </c>
      <c r="X5" s="125">
        <f t="shared" si="0"/>
        <v>3046210</v>
      </c>
      <c r="Y5" s="125">
        <f>Y7+Y169+Y216+Y311+Y356+Y403</f>
        <v>2527336</v>
      </c>
      <c r="Z5" s="126">
        <f t="shared" ref="Z5:Z63" si="1">IF(Y5=0,"－",X5/Y5*100)</f>
        <v>120.53047161121432</v>
      </c>
    </row>
    <row r="6" spans="1:26" ht="13.5" customHeight="1" x14ac:dyDescent="0.15">
      <c r="A6" s="248" t="s">
        <v>3</v>
      </c>
      <c r="B6" s="252"/>
      <c r="C6" s="252"/>
      <c r="D6" s="121" t="s">
        <v>263</v>
      </c>
      <c r="E6" s="122">
        <f>E8+E58+E81+E123+E152</f>
        <v>375494</v>
      </c>
      <c r="F6" s="122">
        <f t="shared" ref="F6:W7" si="2">F8+F58+F81+F123+F152</f>
        <v>467561</v>
      </c>
      <c r="G6" s="122">
        <f t="shared" si="2"/>
        <v>459692</v>
      </c>
      <c r="H6" s="122">
        <f t="shared" si="2"/>
        <v>186128</v>
      </c>
      <c r="I6" s="122">
        <f t="shared" si="2"/>
        <v>67950</v>
      </c>
      <c r="J6" s="122">
        <f t="shared" si="2"/>
        <v>67137</v>
      </c>
      <c r="K6" s="122">
        <f t="shared" si="2"/>
        <v>82569</v>
      </c>
      <c r="L6" s="122">
        <f t="shared" si="2"/>
        <v>1686</v>
      </c>
      <c r="M6" s="122">
        <f t="shared" si="2"/>
        <v>14359</v>
      </c>
      <c r="N6" s="122">
        <f t="shared" si="2"/>
        <v>10348</v>
      </c>
      <c r="O6" s="122">
        <f t="shared" si="2"/>
        <v>2502</v>
      </c>
      <c r="P6" s="122">
        <f t="shared" si="2"/>
        <v>4740</v>
      </c>
      <c r="Q6" s="122">
        <f t="shared" si="2"/>
        <v>4727</v>
      </c>
      <c r="R6" s="122">
        <f t="shared" si="2"/>
        <v>2393</v>
      </c>
      <c r="S6" s="122">
        <f t="shared" si="2"/>
        <v>2421</v>
      </c>
      <c r="T6" s="122">
        <f t="shared" si="2"/>
        <v>39550</v>
      </c>
      <c r="U6" s="122">
        <f t="shared" si="2"/>
        <v>5958</v>
      </c>
      <c r="V6" s="122">
        <f t="shared" si="2"/>
        <v>12541</v>
      </c>
      <c r="W6" s="122">
        <f t="shared" si="2"/>
        <v>67209</v>
      </c>
      <c r="X6" s="122">
        <f>X8+X58+X81+X123+X152</f>
        <v>1874965</v>
      </c>
      <c r="Y6" s="122">
        <f>Y8+Y58+Y81+Y123+Y152</f>
        <v>1530403</v>
      </c>
      <c r="Z6" s="127">
        <f t="shared" si="1"/>
        <v>122.514461877035</v>
      </c>
    </row>
    <row r="7" spans="1:26" ht="13.5" customHeight="1" thickBot="1" x14ac:dyDescent="0.2">
      <c r="A7" s="250"/>
      <c r="B7" s="253"/>
      <c r="C7" s="253"/>
      <c r="D7" s="124" t="s">
        <v>38</v>
      </c>
      <c r="E7" s="125">
        <f>E9+E59+E82+E124+E153</f>
        <v>444992</v>
      </c>
      <c r="F7" s="125">
        <f t="shared" si="2"/>
        <v>536942</v>
      </c>
      <c r="G7" s="125">
        <f t="shared" si="2"/>
        <v>499643</v>
      </c>
      <c r="H7" s="125">
        <f t="shared" si="2"/>
        <v>222119</v>
      </c>
      <c r="I7" s="125">
        <f t="shared" si="2"/>
        <v>82626</v>
      </c>
      <c r="J7" s="125">
        <f t="shared" si="2"/>
        <v>76579</v>
      </c>
      <c r="K7" s="125">
        <f t="shared" si="2"/>
        <v>99919</v>
      </c>
      <c r="L7" s="125">
        <f t="shared" si="2"/>
        <v>2071</v>
      </c>
      <c r="M7" s="125">
        <f t="shared" si="2"/>
        <v>17247</v>
      </c>
      <c r="N7" s="125">
        <f t="shared" si="2"/>
        <v>14485</v>
      </c>
      <c r="O7" s="125">
        <f t="shared" si="2"/>
        <v>2964</v>
      </c>
      <c r="P7" s="125">
        <f t="shared" si="2"/>
        <v>6934</v>
      </c>
      <c r="Q7" s="125">
        <f t="shared" si="2"/>
        <v>6803</v>
      </c>
      <c r="R7" s="125">
        <f t="shared" si="2"/>
        <v>3209</v>
      </c>
      <c r="S7" s="125">
        <f t="shared" si="2"/>
        <v>3349</v>
      </c>
      <c r="T7" s="125">
        <f t="shared" si="2"/>
        <v>48066</v>
      </c>
      <c r="U7" s="125">
        <f t="shared" si="2"/>
        <v>7637</v>
      </c>
      <c r="V7" s="125">
        <f t="shared" si="2"/>
        <v>19650</v>
      </c>
      <c r="W7" s="125">
        <f t="shared" si="2"/>
        <v>85162</v>
      </c>
      <c r="X7" s="125">
        <f>X9+X59+X82+X124+X153</f>
        <v>2180397</v>
      </c>
      <c r="Y7" s="125">
        <f>Y9+Y59+Y82+Y124+Y153</f>
        <v>1773958</v>
      </c>
      <c r="Z7" s="126">
        <f t="shared" si="1"/>
        <v>122.91142180367291</v>
      </c>
    </row>
    <row r="8" spans="1:26" ht="13.5" customHeight="1" x14ac:dyDescent="0.15">
      <c r="A8" s="128"/>
      <c r="B8" s="248" t="s">
        <v>243</v>
      </c>
      <c r="C8" s="252"/>
      <c r="D8" s="121" t="s">
        <v>263</v>
      </c>
      <c r="E8" s="122">
        <f>E10+E12+E14+E16+E18+E20+E22+E24+E26+E28+E30+E32+E34+E36+E38+E40+E42+E44+E46+E48+E50+E52+E54+E56</f>
        <v>4556</v>
      </c>
      <c r="F8" s="122">
        <f t="shared" ref="F8:W9" si="3">F10+F12+F14+F16+F18+F20+F22+F24+F26+F28+F30+F32+F34+F36+F38+F40+F42+F44+F46+F48+F50+F52+F54+F56</f>
        <v>4374</v>
      </c>
      <c r="G8" s="122">
        <f t="shared" si="3"/>
        <v>13794</v>
      </c>
      <c r="H8" s="122">
        <f t="shared" si="3"/>
        <v>465</v>
      </c>
      <c r="I8" s="122">
        <f t="shared" si="3"/>
        <v>195</v>
      </c>
      <c r="J8" s="122">
        <f t="shared" si="3"/>
        <v>1415</v>
      </c>
      <c r="K8" s="122">
        <f t="shared" si="3"/>
        <v>1242</v>
      </c>
      <c r="L8" s="122">
        <f t="shared" si="3"/>
        <v>0</v>
      </c>
      <c r="M8" s="122">
        <f t="shared" si="3"/>
        <v>169</v>
      </c>
      <c r="N8" s="122">
        <f t="shared" si="3"/>
        <v>1</v>
      </c>
      <c r="O8" s="122">
        <f t="shared" si="3"/>
        <v>33</v>
      </c>
      <c r="P8" s="122">
        <f t="shared" si="3"/>
        <v>6</v>
      </c>
      <c r="Q8" s="122">
        <f t="shared" si="3"/>
        <v>10</v>
      </c>
      <c r="R8" s="122">
        <f t="shared" si="3"/>
        <v>3</v>
      </c>
      <c r="S8" s="122">
        <f t="shared" si="3"/>
        <v>9</v>
      </c>
      <c r="T8" s="122">
        <f t="shared" si="3"/>
        <v>76</v>
      </c>
      <c r="U8" s="122">
        <f t="shared" si="3"/>
        <v>26</v>
      </c>
      <c r="V8" s="122">
        <f t="shared" si="3"/>
        <v>12</v>
      </c>
      <c r="W8" s="122">
        <f t="shared" si="3"/>
        <v>396</v>
      </c>
      <c r="X8" s="122">
        <f>X10+X12+X14+X16+X18+X20+X22+X24+X26+X28+X30+X32+X34+X36+X38+X40+X42+X44+X46+X48+X50+X52+X54+X56</f>
        <v>26782</v>
      </c>
      <c r="Y8" s="122">
        <f>Y10+Y12+Y14+Y16+Y18+Y20+Y22+Y24+Y26+Y28+Y30+Y32+Y34+Y36+Y38+Y40+Y42+Y44+Y46+Y48+Y50+Y52+Y54+Y56</f>
        <v>21510</v>
      </c>
      <c r="Z8" s="127">
        <f t="shared" si="1"/>
        <v>124.50953045095305</v>
      </c>
    </row>
    <row r="9" spans="1:26" ht="13.5" customHeight="1" thickBot="1" x14ac:dyDescent="0.2">
      <c r="A9" s="128"/>
      <c r="B9" s="250"/>
      <c r="C9" s="253"/>
      <c r="D9" s="124" t="s">
        <v>38</v>
      </c>
      <c r="E9" s="125">
        <f>E11+E13+E15+E17+E19+E21+E23+E25+E27+E29+E31+E33+E35+E37+E39+E41+E43+E45+E47+E49+E51+E53+E55+E57</f>
        <v>4604</v>
      </c>
      <c r="F9" s="125">
        <f t="shared" si="3"/>
        <v>4398</v>
      </c>
      <c r="G9" s="125">
        <f t="shared" si="3"/>
        <v>13810</v>
      </c>
      <c r="H9" s="125">
        <f t="shared" si="3"/>
        <v>491</v>
      </c>
      <c r="I9" s="125">
        <f t="shared" si="3"/>
        <v>199</v>
      </c>
      <c r="J9" s="125">
        <f t="shared" si="3"/>
        <v>1415</v>
      </c>
      <c r="K9" s="125">
        <f t="shared" si="3"/>
        <v>1264</v>
      </c>
      <c r="L9" s="125">
        <f t="shared" si="3"/>
        <v>0</v>
      </c>
      <c r="M9" s="125">
        <f t="shared" si="3"/>
        <v>169</v>
      </c>
      <c r="N9" s="125">
        <f t="shared" si="3"/>
        <v>5</v>
      </c>
      <c r="O9" s="125">
        <f t="shared" si="3"/>
        <v>47</v>
      </c>
      <c r="P9" s="125">
        <f t="shared" si="3"/>
        <v>6</v>
      </c>
      <c r="Q9" s="125">
        <f t="shared" si="3"/>
        <v>10</v>
      </c>
      <c r="R9" s="125">
        <f t="shared" si="3"/>
        <v>3</v>
      </c>
      <c r="S9" s="125">
        <f t="shared" si="3"/>
        <v>11</v>
      </c>
      <c r="T9" s="125">
        <f t="shared" si="3"/>
        <v>82</v>
      </c>
      <c r="U9" s="125">
        <f t="shared" si="3"/>
        <v>26</v>
      </c>
      <c r="V9" s="125">
        <f t="shared" si="3"/>
        <v>12</v>
      </c>
      <c r="W9" s="125">
        <f t="shared" si="3"/>
        <v>1161</v>
      </c>
      <c r="X9" s="125">
        <f>X11+X13+X15+X17+X19+X21+X23+X25+X27+X29+X31+X33+X35+X37+X39+X41+X43+X45+X47+X49+X51+X53+X55+X57</f>
        <v>27713</v>
      </c>
      <c r="Y9" s="125">
        <f>Y11+Y13+Y15+Y17+Y19+Y21+Y23+Y25+Y27+Y29+Y31+Y33+Y35+Y37+Y39+Y41+Y43+Y45+Y47+Y49+Y51+Y53+Y55+Y57</f>
        <v>23071</v>
      </c>
      <c r="Z9" s="126">
        <f t="shared" si="1"/>
        <v>120.12049759438257</v>
      </c>
    </row>
    <row r="10" spans="1:26" ht="13.5" customHeight="1" x14ac:dyDescent="0.15">
      <c r="A10" s="128"/>
      <c r="B10" s="128"/>
      <c r="C10" s="251" t="s">
        <v>79</v>
      </c>
      <c r="D10" s="129" t="s">
        <v>263</v>
      </c>
      <c r="E10" s="130">
        <v>3744</v>
      </c>
      <c r="F10" s="130">
        <v>2029</v>
      </c>
      <c r="G10" s="130">
        <v>13521</v>
      </c>
      <c r="H10" s="130">
        <v>235</v>
      </c>
      <c r="I10" s="130">
        <v>125</v>
      </c>
      <c r="J10" s="130">
        <v>1360</v>
      </c>
      <c r="K10" s="130">
        <v>1132</v>
      </c>
      <c r="L10" s="130">
        <v>0</v>
      </c>
      <c r="M10" s="130">
        <v>159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248</v>
      </c>
      <c r="X10" s="131">
        <v>22553</v>
      </c>
      <c r="Y10" s="132">
        <v>17127</v>
      </c>
      <c r="Z10" s="133">
        <f t="shared" si="1"/>
        <v>131.68097156536462</v>
      </c>
    </row>
    <row r="11" spans="1:26" ht="13.5" customHeight="1" x14ac:dyDescent="0.15">
      <c r="A11" s="128"/>
      <c r="B11" s="134"/>
      <c r="C11" s="246"/>
      <c r="D11" s="135" t="s">
        <v>38</v>
      </c>
      <c r="E11" s="136">
        <v>3744</v>
      </c>
      <c r="F11" s="136">
        <v>2029</v>
      </c>
      <c r="G11" s="136">
        <v>13521</v>
      </c>
      <c r="H11" s="136">
        <v>235</v>
      </c>
      <c r="I11" s="136">
        <v>125</v>
      </c>
      <c r="J11" s="136">
        <v>1360</v>
      </c>
      <c r="K11" s="136">
        <v>1132</v>
      </c>
      <c r="L11" s="136">
        <v>0</v>
      </c>
      <c r="M11" s="136">
        <v>159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248</v>
      </c>
      <c r="X11" s="137">
        <v>22553</v>
      </c>
      <c r="Y11" s="138">
        <v>17127</v>
      </c>
      <c r="Z11" s="139">
        <f t="shared" si="1"/>
        <v>131.68097156536462</v>
      </c>
    </row>
    <row r="12" spans="1:26" ht="13.5" customHeight="1" x14ac:dyDescent="0.15">
      <c r="A12" s="128"/>
      <c r="B12" s="134"/>
      <c r="C12" s="246" t="s">
        <v>213</v>
      </c>
      <c r="D12" s="135" t="s">
        <v>263</v>
      </c>
      <c r="E12" s="136">
        <v>110</v>
      </c>
      <c r="F12" s="136">
        <v>53</v>
      </c>
      <c r="G12" s="136">
        <v>6</v>
      </c>
      <c r="H12" s="136">
        <v>27</v>
      </c>
      <c r="I12" s="136">
        <v>4</v>
      </c>
      <c r="J12" s="136">
        <v>4</v>
      </c>
      <c r="K12" s="136">
        <v>12</v>
      </c>
      <c r="L12" s="136">
        <v>0</v>
      </c>
      <c r="M12" s="136">
        <v>0</v>
      </c>
      <c r="N12" s="136">
        <v>0</v>
      </c>
      <c r="O12" s="136">
        <v>26</v>
      </c>
      <c r="P12" s="136">
        <v>2</v>
      </c>
      <c r="Q12" s="136">
        <v>0</v>
      </c>
      <c r="R12" s="136">
        <v>2</v>
      </c>
      <c r="S12" s="136">
        <v>6</v>
      </c>
      <c r="T12" s="136">
        <v>22</v>
      </c>
      <c r="U12" s="136">
        <v>1</v>
      </c>
      <c r="V12" s="136">
        <v>7</v>
      </c>
      <c r="W12" s="136">
        <v>23</v>
      </c>
      <c r="X12" s="137">
        <v>305</v>
      </c>
      <c r="Y12" s="138">
        <v>316</v>
      </c>
      <c r="Z12" s="139">
        <f t="shared" si="1"/>
        <v>96.51898734177216</v>
      </c>
    </row>
    <row r="13" spans="1:26" ht="13.5" customHeight="1" x14ac:dyDescent="0.15">
      <c r="A13" s="128"/>
      <c r="B13" s="134"/>
      <c r="C13" s="246"/>
      <c r="D13" s="135" t="s">
        <v>38</v>
      </c>
      <c r="E13" s="136">
        <v>114</v>
      </c>
      <c r="F13" s="136">
        <v>53</v>
      </c>
      <c r="G13" s="136">
        <v>6</v>
      </c>
      <c r="H13" s="136">
        <v>35</v>
      </c>
      <c r="I13" s="136">
        <v>4</v>
      </c>
      <c r="J13" s="136">
        <v>4</v>
      </c>
      <c r="K13" s="136">
        <v>18</v>
      </c>
      <c r="L13" s="136">
        <v>0</v>
      </c>
      <c r="M13" s="136">
        <v>0</v>
      </c>
      <c r="N13" s="136">
        <v>0</v>
      </c>
      <c r="O13" s="136">
        <v>38</v>
      </c>
      <c r="P13" s="136">
        <v>2</v>
      </c>
      <c r="Q13" s="136">
        <v>0</v>
      </c>
      <c r="R13" s="136">
        <v>2</v>
      </c>
      <c r="S13" s="136">
        <v>6</v>
      </c>
      <c r="T13" s="136">
        <v>23</v>
      </c>
      <c r="U13" s="136">
        <v>1</v>
      </c>
      <c r="V13" s="136">
        <v>7</v>
      </c>
      <c r="W13" s="136">
        <v>51</v>
      </c>
      <c r="X13" s="137">
        <v>364</v>
      </c>
      <c r="Y13" s="138">
        <v>398</v>
      </c>
      <c r="Z13" s="139">
        <f t="shared" si="1"/>
        <v>91.457286432160799</v>
      </c>
    </row>
    <row r="14" spans="1:26" ht="13.5" customHeight="1" x14ac:dyDescent="0.15">
      <c r="A14" s="128"/>
      <c r="B14" s="134"/>
      <c r="C14" s="246" t="s">
        <v>80</v>
      </c>
      <c r="D14" s="135" t="s">
        <v>263</v>
      </c>
      <c r="E14" s="136">
        <v>45</v>
      </c>
      <c r="F14" s="136">
        <v>12</v>
      </c>
      <c r="G14" s="136">
        <v>130</v>
      </c>
      <c r="H14" s="136">
        <v>16</v>
      </c>
      <c r="I14" s="136">
        <v>15</v>
      </c>
      <c r="J14" s="136">
        <v>0</v>
      </c>
      <c r="K14" s="136">
        <v>42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2</v>
      </c>
      <c r="R14" s="136">
        <v>0</v>
      </c>
      <c r="S14" s="136">
        <v>0</v>
      </c>
      <c r="T14" s="136">
        <v>12</v>
      </c>
      <c r="U14" s="136">
        <v>21</v>
      </c>
      <c r="V14" s="136">
        <v>0</v>
      </c>
      <c r="W14" s="136">
        <v>19</v>
      </c>
      <c r="X14" s="137">
        <v>314</v>
      </c>
      <c r="Y14" s="138">
        <v>58</v>
      </c>
      <c r="Z14" s="139">
        <f t="shared" si="1"/>
        <v>541.37931034482756</v>
      </c>
    </row>
    <row r="15" spans="1:26" ht="13.5" customHeight="1" x14ac:dyDescent="0.15">
      <c r="A15" s="128"/>
      <c r="B15" s="134"/>
      <c r="C15" s="246"/>
      <c r="D15" s="135" t="s">
        <v>38</v>
      </c>
      <c r="E15" s="136">
        <v>45</v>
      </c>
      <c r="F15" s="136">
        <v>12</v>
      </c>
      <c r="G15" s="136">
        <v>130</v>
      </c>
      <c r="H15" s="136">
        <v>16</v>
      </c>
      <c r="I15" s="136">
        <v>15</v>
      </c>
      <c r="J15" s="136">
        <v>0</v>
      </c>
      <c r="K15" s="136">
        <v>42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2</v>
      </c>
      <c r="R15" s="136">
        <v>0</v>
      </c>
      <c r="S15" s="136">
        <v>0</v>
      </c>
      <c r="T15" s="136">
        <v>12</v>
      </c>
      <c r="U15" s="136">
        <v>21</v>
      </c>
      <c r="V15" s="136">
        <v>0</v>
      </c>
      <c r="W15" s="136">
        <v>19</v>
      </c>
      <c r="X15" s="137">
        <v>314</v>
      </c>
      <c r="Y15" s="138">
        <v>58</v>
      </c>
      <c r="Z15" s="139">
        <f t="shared" si="1"/>
        <v>541.37931034482756</v>
      </c>
    </row>
    <row r="16" spans="1:26" ht="13.5" customHeight="1" x14ac:dyDescent="0.15">
      <c r="A16" s="128"/>
      <c r="B16" s="134"/>
      <c r="C16" s="246" t="s">
        <v>81</v>
      </c>
      <c r="D16" s="135" t="s">
        <v>263</v>
      </c>
      <c r="E16" s="136">
        <v>22</v>
      </c>
      <c r="F16" s="136">
        <v>31</v>
      </c>
      <c r="G16" s="136">
        <v>37</v>
      </c>
      <c r="H16" s="136">
        <v>49</v>
      </c>
      <c r="I16" s="136">
        <v>14</v>
      </c>
      <c r="J16" s="136">
        <v>8</v>
      </c>
      <c r="K16" s="136">
        <v>8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3</v>
      </c>
      <c r="R16" s="136">
        <v>0</v>
      </c>
      <c r="S16" s="136">
        <v>0</v>
      </c>
      <c r="T16" s="136">
        <v>2</v>
      </c>
      <c r="U16" s="136">
        <v>0</v>
      </c>
      <c r="V16" s="136">
        <v>0</v>
      </c>
      <c r="W16" s="136">
        <v>31</v>
      </c>
      <c r="X16" s="137">
        <v>205</v>
      </c>
      <c r="Y16" s="138">
        <v>1045</v>
      </c>
      <c r="Z16" s="139">
        <f t="shared" si="1"/>
        <v>19.617224880382775</v>
      </c>
    </row>
    <row r="17" spans="1:26" ht="13.5" customHeight="1" x14ac:dyDescent="0.15">
      <c r="A17" s="128"/>
      <c r="B17" s="134"/>
      <c r="C17" s="246"/>
      <c r="D17" s="135" t="s">
        <v>38</v>
      </c>
      <c r="E17" s="136">
        <v>28</v>
      </c>
      <c r="F17" s="136">
        <v>44</v>
      </c>
      <c r="G17" s="136">
        <v>37</v>
      </c>
      <c r="H17" s="136">
        <v>59</v>
      </c>
      <c r="I17" s="136">
        <v>18</v>
      </c>
      <c r="J17" s="136">
        <v>8</v>
      </c>
      <c r="K17" s="136">
        <v>10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3</v>
      </c>
      <c r="R17" s="136">
        <v>0</v>
      </c>
      <c r="S17" s="136">
        <v>0</v>
      </c>
      <c r="T17" s="136">
        <v>2</v>
      </c>
      <c r="U17" s="136">
        <v>0</v>
      </c>
      <c r="V17" s="136">
        <v>0</v>
      </c>
      <c r="W17" s="136">
        <v>38</v>
      </c>
      <c r="X17" s="137">
        <v>247</v>
      </c>
      <c r="Y17" s="138">
        <v>1045</v>
      </c>
      <c r="Z17" s="139">
        <f t="shared" si="1"/>
        <v>23.636363636363637</v>
      </c>
    </row>
    <row r="18" spans="1:26" ht="13.5" customHeight="1" x14ac:dyDescent="0.15">
      <c r="A18" s="128"/>
      <c r="B18" s="134"/>
      <c r="C18" s="246" t="s">
        <v>82</v>
      </c>
      <c r="D18" s="135" t="s">
        <v>263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7">
        <v>0</v>
      </c>
      <c r="Y18" s="138">
        <v>0</v>
      </c>
      <c r="Z18" s="139" t="str">
        <f t="shared" si="1"/>
        <v>－</v>
      </c>
    </row>
    <row r="19" spans="1:26" ht="13.5" customHeight="1" x14ac:dyDescent="0.15">
      <c r="A19" s="128"/>
      <c r="B19" s="134"/>
      <c r="C19" s="246"/>
      <c r="D19" s="135" t="s">
        <v>38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7">
        <v>0</v>
      </c>
      <c r="Y19" s="138">
        <v>0</v>
      </c>
      <c r="Z19" s="139" t="str">
        <f t="shared" si="1"/>
        <v>－</v>
      </c>
    </row>
    <row r="20" spans="1:26" ht="13.5" customHeight="1" x14ac:dyDescent="0.15">
      <c r="A20" s="128"/>
      <c r="B20" s="134"/>
      <c r="C20" s="246" t="s">
        <v>83</v>
      </c>
      <c r="D20" s="135" t="s">
        <v>263</v>
      </c>
      <c r="E20" s="136">
        <v>383</v>
      </c>
      <c r="F20" s="136">
        <v>64</v>
      </c>
      <c r="G20" s="136">
        <v>0</v>
      </c>
      <c r="H20" s="136">
        <v>8</v>
      </c>
      <c r="I20" s="136">
        <v>0</v>
      </c>
      <c r="J20" s="136">
        <v>25</v>
      </c>
      <c r="K20" s="136">
        <v>11</v>
      </c>
      <c r="L20" s="136">
        <v>0</v>
      </c>
      <c r="M20" s="136">
        <v>0</v>
      </c>
      <c r="N20" s="136">
        <v>0</v>
      </c>
      <c r="O20" s="136">
        <v>6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7">
        <v>497</v>
      </c>
      <c r="Y20" s="138">
        <v>37</v>
      </c>
      <c r="Z20" s="139">
        <f t="shared" si="1"/>
        <v>1343.2432432432431</v>
      </c>
    </row>
    <row r="21" spans="1:26" ht="13.5" customHeight="1" x14ac:dyDescent="0.15">
      <c r="A21" s="128"/>
      <c r="B21" s="134"/>
      <c r="C21" s="246"/>
      <c r="D21" s="135" t="s">
        <v>38</v>
      </c>
      <c r="E21" s="136">
        <v>383</v>
      </c>
      <c r="F21" s="136">
        <v>64</v>
      </c>
      <c r="G21" s="136">
        <v>0</v>
      </c>
      <c r="H21" s="136">
        <v>8</v>
      </c>
      <c r="I21" s="136">
        <v>0</v>
      </c>
      <c r="J21" s="136">
        <v>25</v>
      </c>
      <c r="K21" s="136">
        <v>11</v>
      </c>
      <c r="L21" s="136">
        <v>0</v>
      </c>
      <c r="M21" s="136">
        <v>0</v>
      </c>
      <c r="N21" s="136">
        <v>0</v>
      </c>
      <c r="O21" s="136">
        <v>6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7">
        <v>497</v>
      </c>
      <c r="Y21" s="138">
        <v>37</v>
      </c>
      <c r="Z21" s="139">
        <f t="shared" si="1"/>
        <v>1343.2432432432431</v>
      </c>
    </row>
    <row r="22" spans="1:26" ht="13.5" customHeight="1" x14ac:dyDescent="0.15">
      <c r="A22" s="128"/>
      <c r="B22" s="134"/>
      <c r="C22" s="246" t="s">
        <v>84</v>
      </c>
      <c r="D22" s="135" t="s">
        <v>263</v>
      </c>
      <c r="E22" s="136">
        <v>111</v>
      </c>
      <c r="F22" s="136">
        <v>19</v>
      </c>
      <c r="G22" s="136">
        <v>55</v>
      </c>
      <c r="H22" s="136">
        <v>20</v>
      </c>
      <c r="I22" s="136">
        <v>14</v>
      </c>
      <c r="J22" s="136">
        <v>1</v>
      </c>
      <c r="K22" s="136">
        <v>25</v>
      </c>
      <c r="L22" s="136">
        <v>0</v>
      </c>
      <c r="M22" s="136">
        <v>10</v>
      </c>
      <c r="N22" s="136">
        <v>1</v>
      </c>
      <c r="O22" s="136">
        <v>1</v>
      </c>
      <c r="P22" s="136">
        <v>3</v>
      </c>
      <c r="Q22" s="136">
        <v>4</v>
      </c>
      <c r="R22" s="136">
        <v>0</v>
      </c>
      <c r="S22" s="136">
        <v>0</v>
      </c>
      <c r="T22" s="136">
        <v>29</v>
      </c>
      <c r="U22" s="136">
        <v>1</v>
      </c>
      <c r="V22" s="136">
        <v>0</v>
      </c>
      <c r="W22" s="136">
        <v>53</v>
      </c>
      <c r="X22" s="137">
        <v>347</v>
      </c>
      <c r="Y22" s="138">
        <v>363</v>
      </c>
      <c r="Z22" s="139">
        <f t="shared" si="1"/>
        <v>95.592286501377416</v>
      </c>
    </row>
    <row r="23" spans="1:26" ht="13.5" customHeight="1" x14ac:dyDescent="0.15">
      <c r="A23" s="128"/>
      <c r="B23" s="134"/>
      <c r="C23" s="246"/>
      <c r="D23" s="135" t="s">
        <v>38</v>
      </c>
      <c r="E23" s="136">
        <v>113</v>
      </c>
      <c r="F23" s="136">
        <v>19</v>
      </c>
      <c r="G23" s="136">
        <v>61</v>
      </c>
      <c r="H23" s="136">
        <v>26</v>
      </c>
      <c r="I23" s="136">
        <v>14</v>
      </c>
      <c r="J23" s="136">
        <v>1</v>
      </c>
      <c r="K23" s="136">
        <v>39</v>
      </c>
      <c r="L23" s="136">
        <v>0</v>
      </c>
      <c r="M23" s="136">
        <v>10</v>
      </c>
      <c r="N23" s="136">
        <v>5</v>
      </c>
      <c r="O23" s="136">
        <v>3</v>
      </c>
      <c r="P23" s="136">
        <v>3</v>
      </c>
      <c r="Q23" s="136">
        <v>4</v>
      </c>
      <c r="R23" s="136">
        <v>0</v>
      </c>
      <c r="S23" s="136">
        <v>0</v>
      </c>
      <c r="T23" s="136">
        <v>34</v>
      </c>
      <c r="U23" s="136">
        <v>1</v>
      </c>
      <c r="V23" s="136">
        <v>0</v>
      </c>
      <c r="W23" s="136">
        <v>780</v>
      </c>
      <c r="X23" s="137">
        <v>1113</v>
      </c>
      <c r="Y23" s="138">
        <v>1621</v>
      </c>
      <c r="Z23" s="139">
        <f t="shared" si="1"/>
        <v>68.661320172732871</v>
      </c>
    </row>
    <row r="24" spans="1:26" ht="13.5" customHeight="1" x14ac:dyDescent="0.15">
      <c r="A24" s="128"/>
      <c r="B24" s="134"/>
      <c r="C24" s="246" t="s">
        <v>85</v>
      </c>
      <c r="D24" s="135" t="s">
        <v>263</v>
      </c>
      <c r="E24" s="136">
        <v>1</v>
      </c>
      <c r="F24" s="136">
        <v>0</v>
      </c>
      <c r="G24" s="136">
        <v>1</v>
      </c>
      <c r="H24" s="136">
        <v>2</v>
      </c>
      <c r="I24" s="136">
        <v>0</v>
      </c>
      <c r="J24" s="136">
        <v>1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1</v>
      </c>
      <c r="Q24" s="136">
        <v>0</v>
      </c>
      <c r="R24" s="136">
        <v>0</v>
      </c>
      <c r="S24" s="136">
        <v>2</v>
      </c>
      <c r="T24" s="136">
        <v>0</v>
      </c>
      <c r="U24" s="136">
        <v>0</v>
      </c>
      <c r="V24" s="136">
        <v>0</v>
      </c>
      <c r="W24" s="136">
        <v>3</v>
      </c>
      <c r="X24" s="137">
        <v>11</v>
      </c>
      <c r="Y24" s="138">
        <v>25</v>
      </c>
      <c r="Z24" s="139">
        <f t="shared" si="1"/>
        <v>44</v>
      </c>
    </row>
    <row r="25" spans="1:26" ht="13.5" customHeight="1" x14ac:dyDescent="0.15">
      <c r="A25" s="128"/>
      <c r="B25" s="134"/>
      <c r="C25" s="246"/>
      <c r="D25" s="135" t="s">
        <v>38</v>
      </c>
      <c r="E25" s="136">
        <v>3</v>
      </c>
      <c r="F25" s="136">
        <v>0</v>
      </c>
      <c r="G25" s="136">
        <v>1</v>
      </c>
      <c r="H25" s="136">
        <v>2</v>
      </c>
      <c r="I25" s="136">
        <v>0</v>
      </c>
      <c r="J25" s="136">
        <v>1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1</v>
      </c>
      <c r="Q25" s="136">
        <v>0</v>
      </c>
      <c r="R25" s="136">
        <v>0</v>
      </c>
      <c r="S25" s="136">
        <v>2</v>
      </c>
      <c r="T25" s="136">
        <v>0</v>
      </c>
      <c r="U25" s="136">
        <v>0</v>
      </c>
      <c r="V25" s="136">
        <v>0</v>
      </c>
      <c r="W25" s="136">
        <v>3</v>
      </c>
      <c r="X25" s="137">
        <v>13</v>
      </c>
      <c r="Y25" s="138">
        <v>56</v>
      </c>
      <c r="Z25" s="139">
        <f t="shared" si="1"/>
        <v>23.214285714285715</v>
      </c>
    </row>
    <row r="26" spans="1:26" ht="13.5" customHeight="1" x14ac:dyDescent="0.15">
      <c r="A26" s="128"/>
      <c r="B26" s="140"/>
      <c r="C26" s="246" t="s">
        <v>86</v>
      </c>
      <c r="D26" s="135" t="s">
        <v>263</v>
      </c>
      <c r="E26" s="136">
        <v>60</v>
      </c>
      <c r="F26" s="136">
        <v>9</v>
      </c>
      <c r="G26" s="136">
        <v>5</v>
      </c>
      <c r="H26" s="136">
        <v>0</v>
      </c>
      <c r="I26" s="136">
        <v>0</v>
      </c>
      <c r="J26" s="136">
        <v>0</v>
      </c>
      <c r="K26" s="136">
        <v>3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1</v>
      </c>
      <c r="U26" s="136">
        <v>0</v>
      </c>
      <c r="V26" s="136">
        <v>0</v>
      </c>
      <c r="W26" s="136">
        <v>0</v>
      </c>
      <c r="X26" s="137">
        <v>78</v>
      </c>
      <c r="Y26" s="138">
        <v>58</v>
      </c>
      <c r="Z26" s="139">
        <f t="shared" si="1"/>
        <v>134.48275862068965</v>
      </c>
    </row>
    <row r="27" spans="1:26" ht="13.5" customHeight="1" x14ac:dyDescent="0.15">
      <c r="A27" s="128"/>
      <c r="B27" s="140"/>
      <c r="C27" s="246"/>
      <c r="D27" s="135" t="s">
        <v>38</v>
      </c>
      <c r="E27" s="136">
        <v>87</v>
      </c>
      <c r="F27" s="136">
        <v>14</v>
      </c>
      <c r="G27" s="136">
        <v>5</v>
      </c>
      <c r="H27" s="136">
        <v>0</v>
      </c>
      <c r="I27" s="136">
        <v>0</v>
      </c>
      <c r="J27" s="136">
        <v>0</v>
      </c>
      <c r="K27" s="136">
        <v>3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1</v>
      </c>
      <c r="U27" s="136">
        <v>0</v>
      </c>
      <c r="V27" s="136">
        <v>0</v>
      </c>
      <c r="W27" s="136">
        <v>0</v>
      </c>
      <c r="X27" s="137">
        <v>110</v>
      </c>
      <c r="Y27" s="138">
        <v>69</v>
      </c>
      <c r="Z27" s="139">
        <f t="shared" si="1"/>
        <v>159.42028985507247</v>
      </c>
    </row>
    <row r="28" spans="1:26" ht="13.5" customHeight="1" x14ac:dyDescent="0.15">
      <c r="A28" s="128"/>
      <c r="B28" s="134"/>
      <c r="C28" s="246" t="s">
        <v>87</v>
      </c>
      <c r="D28" s="135" t="s">
        <v>263</v>
      </c>
      <c r="E28" s="136">
        <v>1</v>
      </c>
      <c r="F28" s="136">
        <v>23</v>
      </c>
      <c r="G28" s="136">
        <v>6</v>
      </c>
      <c r="H28" s="136">
        <v>15</v>
      </c>
      <c r="I28" s="136">
        <v>0</v>
      </c>
      <c r="J28" s="136">
        <v>3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1</v>
      </c>
      <c r="T28" s="136">
        <v>2</v>
      </c>
      <c r="U28" s="136">
        <v>0</v>
      </c>
      <c r="V28" s="136">
        <v>5</v>
      </c>
      <c r="W28" s="136">
        <v>1</v>
      </c>
      <c r="X28" s="137">
        <v>57</v>
      </c>
      <c r="Y28" s="138">
        <v>54</v>
      </c>
      <c r="Z28" s="139">
        <f t="shared" si="1"/>
        <v>105.55555555555556</v>
      </c>
    </row>
    <row r="29" spans="1:26" ht="13.5" customHeight="1" x14ac:dyDescent="0.15">
      <c r="A29" s="128"/>
      <c r="B29" s="134"/>
      <c r="C29" s="246"/>
      <c r="D29" s="135" t="s">
        <v>38</v>
      </c>
      <c r="E29" s="136">
        <v>1</v>
      </c>
      <c r="F29" s="136">
        <v>24</v>
      </c>
      <c r="G29" s="136">
        <v>16</v>
      </c>
      <c r="H29" s="136">
        <v>15</v>
      </c>
      <c r="I29" s="136">
        <v>0</v>
      </c>
      <c r="J29" s="136">
        <v>3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3</v>
      </c>
      <c r="T29" s="136">
        <v>2</v>
      </c>
      <c r="U29" s="136">
        <v>0</v>
      </c>
      <c r="V29" s="136">
        <v>5</v>
      </c>
      <c r="W29" s="136">
        <v>3</v>
      </c>
      <c r="X29" s="137">
        <v>72</v>
      </c>
      <c r="Y29" s="138">
        <v>107</v>
      </c>
      <c r="Z29" s="139">
        <f t="shared" si="1"/>
        <v>67.289719626168221</v>
      </c>
    </row>
    <row r="30" spans="1:26" ht="13.5" customHeight="1" x14ac:dyDescent="0.15">
      <c r="A30" s="128"/>
      <c r="B30" s="134"/>
      <c r="C30" s="246" t="s">
        <v>88</v>
      </c>
      <c r="D30" s="135" t="s">
        <v>263</v>
      </c>
      <c r="E30" s="136">
        <v>0</v>
      </c>
      <c r="F30" s="136">
        <v>11</v>
      </c>
      <c r="G30" s="136">
        <v>6</v>
      </c>
      <c r="H30" s="136">
        <v>11</v>
      </c>
      <c r="I30" s="136">
        <v>4</v>
      </c>
      <c r="J30" s="136">
        <v>9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9</v>
      </c>
      <c r="X30" s="137">
        <v>50</v>
      </c>
      <c r="Y30" s="138">
        <v>96</v>
      </c>
      <c r="Z30" s="139">
        <f t="shared" si="1"/>
        <v>52.083333333333336</v>
      </c>
    </row>
    <row r="31" spans="1:26" ht="13.5" customHeight="1" x14ac:dyDescent="0.15">
      <c r="A31" s="128"/>
      <c r="B31" s="134"/>
      <c r="C31" s="246"/>
      <c r="D31" s="135" t="s">
        <v>38</v>
      </c>
      <c r="E31" s="136">
        <v>0</v>
      </c>
      <c r="F31" s="136">
        <v>11</v>
      </c>
      <c r="G31" s="136">
        <v>6</v>
      </c>
      <c r="H31" s="136">
        <v>13</v>
      </c>
      <c r="I31" s="136">
        <v>4</v>
      </c>
      <c r="J31" s="136">
        <v>9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9</v>
      </c>
      <c r="X31" s="137">
        <v>52</v>
      </c>
      <c r="Y31" s="138">
        <v>139</v>
      </c>
      <c r="Z31" s="139">
        <f t="shared" si="1"/>
        <v>37.410071942446045</v>
      </c>
    </row>
    <row r="32" spans="1:26" ht="13.5" customHeight="1" x14ac:dyDescent="0.15">
      <c r="A32" s="128"/>
      <c r="B32" s="134"/>
      <c r="C32" s="246" t="s">
        <v>89</v>
      </c>
      <c r="D32" s="135" t="s">
        <v>263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7">
        <v>0</v>
      </c>
      <c r="Y32" s="138">
        <v>0</v>
      </c>
      <c r="Z32" s="139" t="str">
        <f t="shared" si="1"/>
        <v>－</v>
      </c>
    </row>
    <row r="33" spans="1:26" ht="13.5" customHeight="1" x14ac:dyDescent="0.15">
      <c r="A33" s="128"/>
      <c r="B33" s="134"/>
      <c r="C33" s="246"/>
      <c r="D33" s="135" t="s">
        <v>38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7">
        <v>0</v>
      </c>
      <c r="Y33" s="138">
        <v>0</v>
      </c>
      <c r="Z33" s="139" t="str">
        <f t="shared" si="1"/>
        <v>－</v>
      </c>
    </row>
    <row r="34" spans="1:26" ht="13.5" customHeight="1" x14ac:dyDescent="0.15">
      <c r="A34" s="128"/>
      <c r="B34" s="134"/>
      <c r="C34" s="246" t="s">
        <v>90</v>
      </c>
      <c r="D34" s="135" t="s">
        <v>263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7">
        <v>0</v>
      </c>
      <c r="Y34" s="138">
        <v>0</v>
      </c>
      <c r="Z34" s="139" t="str">
        <f t="shared" si="1"/>
        <v>－</v>
      </c>
    </row>
    <row r="35" spans="1:26" ht="13.5" customHeight="1" x14ac:dyDescent="0.15">
      <c r="A35" s="128"/>
      <c r="B35" s="134"/>
      <c r="C35" s="246"/>
      <c r="D35" s="135" t="s">
        <v>38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7">
        <v>0</v>
      </c>
      <c r="Y35" s="138">
        <v>0</v>
      </c>
      <c r="Z35" s="139" t="str">
        <f t="shared" si="1"/>
        <v>－</v>
      </c>
    </row>
    <row r="36" spans="1:26" ht="13.5" customHeight="1" x14ac:dyDescent="0.15">
      <c r="A36" s="128"/>
      <c r="B36" s="134"/>
      <c r="C36" s="246" t="s">
        <v>91</v>
      </c>
      <c r="D36" s="135" t="s">
        <v>263</v>
      </c>
      <c r="E36" s="136">
        <v>15</v>
      </c>
      <c r="F36" s="136">
        <v>31</v>
      </c>
      <c r="G36" s="136">
        <v>25</v>
      </c>
      <c r="H36" s="136">
        <v>48</v>
      </c>
      <c r="I36" s="136">
        <v>18</v>
      </c>
      <c r="J36" s="136">
        <v>4</v>
      </c>
      <c r="K36" s="136">
        <v>9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1</v>
      </c>
      <c r="R36" s="136">
        <v>0</v>
      </c>
      <c r="S36" s="136">
        <v>0</v>
      </c>
      <c r="T36" s="136">
        <v>7</v>
      </c>
      <c r="U36" s="136">
        <v>3</v>
      </c>
      <c r="V36" s="136">
        <v>0</v>
      </c>
      <c r="W36" s="136">
        <v>2</v>
      </c>
      <c r="X36" s="137">
        <v>163</v>
      </c>
      <c r="Y36" s="138">
        <v>57</v>
      </c>
      <c r="Z36" s="139">
        <f t="shared" si="1"/>
        <v>285.96491228070175</v>
      </c>
    </row>
    <row r="37" spans="1:26" ht="13.5" customHeight="1" x14ac:dyDescent="0.15">
      <c r="A37" s="128"/>
      <c r="B37" s="134"/>
      <c r="C37" s="246"/>
      <c r="D37" s="135" t="s">
        <v>38</v>
      </c>
      <c r="E37" s="136">
        <v>22</v>
      </c>
      <c r="F37" s="136">
        <v>32</v>
      </c>
      <c r="G37" s="136">
        <v>25</v>
      </c>
      <c r="H37" s="136">
        <v>48</v>
      </c>
      <c r="I37" s="136">
        <v>18</v>
      </c>
      <c r="J37" s="136">
        <v>4</v>
      </c>
      <c r="K37" s="136">
        <v>9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1</v>
      </c>
      <c r="R37" s="136">
        <v>0</v>
      </c>
      <c r="S37" s="136">
        <v>0</v>
      </c>
      <c r="T37" s="136">
        <v>7</v>
      </c>
      <c r="U37" s="136">
        <v>3</v>
      </c>
      <c r="V37" s="136">
        <v>0</v>
      </c>
      <c r="W37" s="136">
        <v>3</v>
      </c>
      <c r="X37" s="137">
        <v>172</v>
      </c>
      <c r="Y37" s="138">
        <v>57</v>
      </c>
      <c r="Z37" s="139">
        <f t="shared" si="1"/>
        <v>301.75438596491227</v>
      </c>
    </row>
    <row r="38" spans="1:26" ht="13.5" customHeight="1" x14ac:dyDescent="0.15">
      <c r="A38" s="128"/>
      <c r="B38" s="134"/>
      <c r="C38" s="246" t="s">
        <v>92</v>
      </c>
      <c r="D38" s="135" t="s">
        <v>263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7">
        <v>0</v>
      </c>
      <c r="Y38" s="138">
        <v>0</v>
      </c>
      <c r="Z38" s="139" t="str">
        <f t="shared" si="1"/>
        <v>－</v>
      </c>
    </row>
    <row r="39" spans="1:26" ht="13.5" customHeight="1" x14ac:dyDescent="0.15">
      <c r="A39" s="128"/>
      <c r="B39" s="134"/>
      <c r="C39" s="246"/>
      <c r="D39" s="135" t="s">
        <v>38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  <c r="T39" s="136">
        <v>0</v>
      </c>
      <c r="U39" s="136">
        <v>0</v>
      </c>
      <c r="V39" s="136">
        <v>0</v>
      </c>
      <c r="W39" s="136">
        <v>0</v>
      </c>
      <c r="X39" s="137">
        <v>0</v>
      </c>
      <c r="Y39" s="138">
        <v>0</v>
      </c>
      <c r="Z39" s="139" t="str">
        <f t="shared" si="1"/>
        <v>－</v>
      </c>
    </row>
    <row r="40" spans="1:26" ht="13.5" customHeight="1" x14ac:dyDescent="0.15">
      <c r="A40" s="128"/>
      <c r="B40" s="140"/>
      <c r="C40" s="246" t="s">
        <v>93</v>
      </c>
      <c r="D40" s="135" t="s">
        <v>263</v>
      </c>
      <c r="E40" s="136">
        <v>14</v>
      </c>
      <c r="F40" s="136">
        <v>2090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7">
        <v>2104</v>
      </c>
      <c r="Y40" s="138">
        <v>2154</v>
      </c>
      <c r="Z40" s="139">
        <f t="shared" si="1"/>
        <v>97.678737233054775</v>
      </c>
    </row>
    <row r="41" spans="1:26" ht="13.5" customHeight="1" x14ac:dyDescent="0.15">
      <c r="A41" s="128"/>
      <c r="B41" s="140"/>
      <c r="C41" s="246"/>
      <c r="D41" s="135" t="s">
        <v>38</v>
      </c>
      <c r="E41" s="136">
        <v>14</v>
      </c>
      <c r="F41" s="136">
        <v>2090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7">
        <v>2104</v>
      </c>
      <c r="Y41" s="138">
        <v>2237</v>
      </c>
      <c r="Z41" s="139">
        <f t="shared" si="1"/>
        <v>94.054537326776938</v>
      </c>
    </row>
    <row r="42" spans="1:26" ht="13.5" customHeight="1" x14ac:dyDescent="0.15">
      <c r="A42" s="128"/>
      <c r="B42" s="134"/>
      <c r="C42" s="246" t="s">
        <v>94</v>
      </c>
      <c r="D42" s="135" t="s">
        <v>263</v>
      </c>
      <c r="E42" s="136">
        <v>4</v>
      </c>
      <c r="F42" s="136">
        <v>0</v>
      </c>
      <c r="G42" s="136">
        <v>0</v>
      </c>
      <c r="H42" s="136">
        <v>2</v>
      </c>
      <c r="I42" s="136">
        <v>1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1</v>
      </c>
      <c r="U42" s="136">
        <v>0</v>
      </c>
      <c r="V42" s="136">
        <v>0</v>
      </c>
      <c r="W42" s="136">
        <v>0</v>
      </c>
      <c r="X42" s="137">
        <v>8</v>
      </c>
      <c r="Y42" s="138">
        <v>8</v>
      </c>
      <c r="Z42" s="139">
        <f t="shared" si="1"/>
        <v>100</v>
      </c>
    </row>
    <row r="43" spans="1:26" ht="13.5" customHeight="1" x14ac:dyDescent="0.15">
      <c r="A43" s="128"/>
      <c r="B43" s="134"/>
      <c r="C43" s="246"/>
      <c r="D43" s="135" t="s">
        <v>38</v>
      </c>
      <c r="E43" s="136">
        <v>4</v>
      </c>
      <c r="F43" s="136">
        <v>0</v>
      </c>
      <c r="G43" s="136">
        <v>0</v>
      </c>
      <c r="H43" s="136">
        <v>2</v>
      </c>
      <c r="I43" s="136">
        <v>1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1</v>
      </c>
      <c r="U43" s="136">
        <v>0</v>
      </c>
      <c r="V43" s="136">
        <v>0</v>
      </c>
      <c r="W43" s="136">
        <v>0</v>
      </c>
      <c r="X43" s="137">
        <v>8</v>
      </c>
      <c r="Y43" s="138">
        <v>8</v>
      </c>
      <c r="Z43" s="139">
        <f t="shared" si="1"/>
        <v>100</v>
      </c>
    </row>
    <row r="44" spans="1:26" ht="13.5" customHeight="1" x14ac:dyDescent="0.15">
      <c r="A44" s="128"/>
      <c r="B44" s="134"/>
      <c r="C44" s="246" t="s">
        <v>95</v>
      </c>
      <c r="D44" s="135" t="s">
        <v>263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7">
        <v>0</v>
      </c>
      <c r="Y44" s="138">
        <v>0</v>
      </c>
      <c r="Z44" s="139" t="str">
        <f t="shared" si="1"/>
        <v>－</v>
      </c>
    </row>
    <row r="45" spans="1:26" ht="13.5" customHeight="1" x14ac:dyDescent="0.15">
      <c r="A45" s="128"/>
      <c r="B45" s="134"/>
      <c r="C45" s="246"/>
      <c r="D45" s="135" t="s">
        <v>38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7">
        <v>0</v>
      </c>
      <c r="Y45" s="138">
        <v>0</v>
      </c>
      <c r="Z45" s="139" t="str">
        <f t="shared" si="1"/>
        <v>－</v>
      </c>
    </row>
    <row r="46" spans="1:26" ht="13.5" customHeight="1" x14ac:dyDescent="0.15">
      <c r="A46" s="128"/>
      <c r="B46" s="134"/>
      <c r="C46" s="246" t="s">
        <v>96</v>
      </c>
      <c r="D46" s="135" t="s">
        <v>263</v>
      </c>
      <c r="E46" s="136">
        <v>33</v>
      </c>
      <c r="F46" s="136">
        <v>2</v>
      </c>
      <c r="G46" s="136">
        <v>2</v>
      </c>
      <c r="H46" s="136">
        <v>21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7">
        <v>58</v>
      </c>
      <c r="Y46" s="138">
        <v>104</v>
      </c>
      <c r="Z46" s="139">
        <f t="shared" si="1"/>
        <v>55.769230769230774</v>
      </c>
    </row>
    <row r="47" spans="1:26" ht="13.5" customHeight="1" x14ac:dyDescent="0.15">
      <c r="A47" s="128"/>
      <c r="B47" s="134"/>
      <c r="C47" s="246"/>
      <c r="D47" s="135" t="s">
        <v>38</v>
      </c>
      <c r="E47" s="136">
        <v>33</v>
      </c>
      <c r="F47" s="136">
        <v>6</v>
      </c>
      <c r="G47" s="136">
        <v>2</v>
      </c>
      <c r="H47" s="136">
        <v>21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7">
        <v>62</v>
      </c>
      <c r="Y47" s="138">
        <v>104</v>
      </c>
      <c r="Z47" s="139">
        <f t="shared" si="1"/>
        <v>59.615384615384613</v>
      </c>
    </row>
    <row r="48" spans="1:26" ht="13.5" customHeight="1" x14ac:dyDescent="0.15">
      <c r="A48" s="128"/>
      <c r="B48" s="134"/>
      <c r="C48" s="246" t="s">
        <v>97</v>
      </c>
      <c r="D48" s="135" t="s">
        <v>263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7">
        <v>0</v>
      </c>
      <c r="Y48" s="138">
        <v>0</v>
      </c>
      <c r="Z48" s="139" t="str">
        <f t="shared" si="1"/>
        <v>－</v>
      </c>
    </row>
    <row r="49" spans="1:26" ht="13.5" customHeight="1" x14ac:dyDescent="0.15">
      <c r="A49" s="128"/>
      <c r="B49" s="134"/>
      <c r="C49" s="246"/>
      <c r="D49" s="135" t="s">
        <v>38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7">
        <v>0</v>
      </c>
      <c r="Y49" s="138">
        <v>0</v>
      </c>
      <c r="Z49" s="139" t="str">
        <f t="shared" si="1"/>
        <v>－</v>
      </c>
    </row>
    <row r="50" spans="1:26" ht="13.5" customHeight="1" x14ac:dyDescent="0.15">
      <c r="A50" s="128"/>
      <c r="B50" s="134"/>
      <c r="C50" s="246" t="s">
        <v>98</v>
      </c>
      <c r="D50" s="135" t="s">
        <v>263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7">
        <v>0</v>
      </c>
      <c r="Y50" s="138">
        <v>0</v>
      </c>
      <c r="Z50" s="139" t="str">
        <f t="shared" si="1"/>
        <v>－</v>
      </c>
    </row>
    <row r="51" spans="1:26" ht="13.5" customHeight="1" x14ac:dyDescent="0.15">
      <c r="A51" s="128"/>
      <c r="B51" s="134"/>
      <c r="C51" s="246"/>
      <c r="D51" s="135" t="s">
        <v>38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7">
        <v>0</v>
      </c>
      <c r="Y51" s="138">
        <v>0</v>
      </c>
      <c r="Z51" s="139" t="str">
        <f t="shared" si="1"/>
        <v>－</v>
      </c>
    </row>
    <row r="52" spans="1:26" ht="13.5" customHeight="1" x14ac:dyDescent="0.15">
      <c r="A52" s="128"/>
      <c r="B52" s="134"/>
      <c r="C52" s="246" t="s">
        <v>99</v>
      </c>
      <c r="D52" s="135" t="s">
        <v>263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7</v>
      </c>
      <c r="X52" s="137">
        <v>7</v>
      </c>
      <c r="Y52" s="138">
        <v>0</v>
      </c>
      <c r="Z52" s="139" t="str">
        <f t="shared" si="1"/>
        <v>－</v>
      </c>
    </row>
    <row r="53" spans="1:26" ht="13.5" customHeight="1" x14ac:dyDescent="0.15">
      <c r="A53" s="128"/>
      <c r="B53" s="134"/>
      <c r="C53" s="246"/>
      <c r="D53" s="135" t="s">
        <v>38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W53" s="136">
        <v>7</v>
      </c>
      <c r="X53" s="137">
        <v>7</v>
      </c>
      <c r="Y53" s="138">
        <v>0</v>
      </c>
      <c r="Z53" s="139" t="str">
        <f t="shared" si="1"/>
        <v>－</v>
      </c>
    </row>
    <row r="54" spans="1:26" ht="13.5" customHeight="1" x14ac:dyDescent="0.15">
      <c r="A54" s="128"/>
      <c r="B54" s="134"/>
      <c r="C54" s="246" t="s">
        <v>100</v>
      </c>
      <c r="D54" s="135" t="s">
        <v>263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7">
        <v>0</v>
      </c>
      <c r="Y54" s="138">
        <v>0</v>
      </c>
      <c r="Z54" s="139" t="str">
        <f t="shared" si="1"/>
        <v>－</v>
      </c>
    </row>
    <row r="55" spans="1:26" ht="13.5" customHeight="1" x14ac:dyDescent="0.15">
      <c r="A55" s="128"/>
      <c r="B55" s="134"/>
      <c r="C55" s="246"/>
      <c r="D55" s="135" t="s">
        <v>38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7">
        <v>0</v>
      </c>
      <c r="Y55" s="138">
        <v>0</v>
      </c>
      <c r="Z55" s="139" t="str">
        <f t="shared" si="1"/>
        <v>－</v>
      </c>
    </row>
    <row r="56" spans="1:26" ht="13.5" customHeight="1" x14ac:dyDescent="0.15">
      <c r="A56" s="128"/>
      <c r="B56" s="134"/>
      <c r="C56" s="246" t="s">
        <v>101</v>
      </c>
      <c r="D56" s="135" t="s">
        <v>263</v>
      </c>
      <c r="E56" s="136">
        <v>13</v>
      </c>
      <c r="F56" s="136">
        <v>0</v>
      </c>
      <c r="G56" s="136">
        <v>0</v>
      </c>
      <c r="H56" s="136">
        <v>11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1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7">
        <v>25</v>
      </c>
      <c r="Y56" s="138">
        <v>8</v>
      </c>
      <c r="Z56" s="139">
        <f t="shared" si="1"/>
        <v>312.5</v>
      </c>
    </row>
    <row r="57" spans="1:26" ht="13.5" customHeight="1" thickBot="1" x14ac:dyDescent="0.2">
      <c r="A57" s="128"/>
      <c r="B57" s="134"/>
      <c r="C57" s="247"/>
      <c r="D57" s="141" t="s">
        <v>38</v>
      </c>
      <c r="E57" s="125">
        <v>13</v>
      </c>
      <c r="F57" s="125">
        <v>0</v>
      </c>
      <c r="G57" s="125">
        <v>0</v>
      </c>
      <c r="H57" s="125">
        <v>11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1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42">
        <v>25</v>
      </c>
      <c r="Y57" s="143">
        <v>8</v>
      </c>
      <c r="Z57" s="126">
        <f t="shared" si="1"/>
        <v>312.5</v>
      </c>
    </row>
    <row r="58" spans="1:26" ht="13.5" customHeight="1" x14ac:dyDescent="0.15">
      <c r="A58" s="128"/>
      <c r="B58" s="248" t="s">
        <v>244</v>
      </c>
      <c r="C58" s="249"/>
      <c r="D58" s="129" t="s">
        <v>263</v>
      </c>
      <c r="E58" s="130">
        <f>E60+E62+E69+E71+E73+E75+E77+E79</f>
        <v>260002</v>
      </c>
      <c r="F58" s="130">
        <f t="shared" ref="F58:W59" si="4">F60+F62+F69+F71+F73+F75+F77+F79</f>
        <v>285511</v>
      </c>
      <c r="G58" s="130">
        <f t="shared" si="4"/>
        <v>256626</v>
      </c>
      <c r="H58" s="130">
        <f t="shared" si="4"/>
        <v>119891</v>
      </c>
      <c r="I58" s="130">
        <f t="shared" si="4"/>
        <v>43275</v>
      </c>
      <c r="J58" s="130">
        <f t="shared" si="4"/>
        <v>46175</v>
      </c>
      <c r="K58" s="130">
        <f t="shared" si="4"/>
        <v>57461</v>
      </c>
      <c r="L58" s="130">
        <f t="shared" si="4"/>
        <v>1423</v>
      </c>
      <c r="M58" s="130">
        <f t="shared" si="4"/>
        <v>11518</v>
      </c>
      <c r="N58" s="130">
        <f t="shared" si="4"/>
        <v>8067</v>
      </c>
      <c r="O58" s="130">
        <f t="shared" si="4"/>
        <v>1947</v>
      </c>
      <c r="P58" s="130">
        <f t="shared" si="4"/>
        <v>3809</v>
      </c>
      <c r="Q58" s="130">
        <f t="shared" si="4"/>
        <v>3335</v>
      </c>
      <c r="R58" s="130">
        <f t="shared" si="4"/>
        <v>1780</v>
      </c>
      <c r="S58" s="130">
        <f t="shared" si="4"/>
        <v>1827</v>
      </c>
      <c r="T58" s="130">
        <f t="shared" si="4"/>
        <v>32092</v>
      </c>
      <c r="U58" s="130">
        <f t="shared" si="4"/>
        <v>4483</v>
      </c>
      <c r="V58" s="130">
        <f t="shared" si="4"/>
        <v>8546</v>
      </c>
      <c r="W58" s="130">
        <f t="shared" si="4"/>
        <v>38427</v>
      </c>
      <c r="X58" s="144">
        <f>X60+X62+X69+X71+X73+X75+X77+X79</f>
        <v>1186195</v>
      </c>
      <c r="Y58" s="144">
        <f>Y60+Y62+Y69+Y71+Y73+Y75+Y77+Y79</f>
        <v>957661</v>
      </c>
      <c r="Z58" s="133">
        <f t="shared" si="1"/>
        <v>123.86376807659497</v>
      </c>
    </row>
    <row r="59" spans="1:26" ht="13.5" customHeight="1" thickBot="1" x14ac:dyDescent="0.2">
      <c r="A59" s="128"/>
      <c r="B59" s="250"/>
      <c r="C59" s="249"/>
      <c r="D59" s="145" t="s">
        <v>38</v>
      </c>
      <c r="E59" s="130">
        <f>E61+E63+E70+E72+E74+E76+E78+E80</f>
        <v>313828</v>
      </c>
      <c r="F59" s="130">
        <f t="shared" si="4"/>
        <v>329110</v>
      </c>
      <c r="G59" s="130">
        <f t="shared" si="4"/>
        <v>288529</v>
      </c>
      <c r="H59" s="130">
        <f t="shared" si="4"/>
        <v>142187</v>
      </c>
      <c r="I59" s="130">
        <f t="shared" si="4"/>
        <v>53157</v>
      </c>
      <c r="J59" s="130">
        <f t="shared" si="4"/>
        <v>53611</v>
      </c>
      <c r="K59" s="130">
        <f t="shared" si="4"/>
        <v>70838</v>
      </c>
      <c r="L59" s="130">
        <f t="shared" si="4"/>
        <v>1742</v>
      </c>
      <c r="M59" s="130">
        <f t="shared" si="4"/>
        <v>14076</v>
      </c>
      <c r="N59" s="130">
        <f t="shared" si="4"/>
        <v>11571</v>
      </c>
      <c r="O59" s="130">
        <f t="shared" si="4"/>
        <v>2353</v>
      </c>
      <c r="P59" s="130">
        <f t="shared" si="4"/>
        <v>5568</v>
      </c>
      <c r="Q59" s="130">
        <f t="shared" si="4"/>
        <v>4310</v>
      </c>
      <c r="R59" s="130">
        <f t="shared" si="4"/>
        <v>2240</v>
      </c>
      <c r="S59" s="130">
        <f t="shared" si="4"/>
        <v>2379</v>
      </c>
      <c r="T59" s="130">
        <f t="shared" si="4"/>
        <v>38345</v>
      </c>
      <c r="U59" s="130">
        <f t="shared" si="4"/>
        <v>5529</v>
      </c>
      <c r="V59" s="130">
        <f t="shared" si="4"/>
        <v>10802</v>
      </c>
      <c r="W59" s="130">
        <f t="shared" si="4"/>
        <v>50448</v>
      </c>
      <c r="X59" s="144">
        <f>X61+X63+X70+X72+X74+X76+X78+X80</f>
        <v>1400623</v>
      </c>
      <c r="Y59" s="144">
        <f>Y61+Y63+Y70+Y72+Y74+Y76+Y78+Y80</f>
        <v>1137437</v>
      </c>
      <c r="Z59" s="146">
        <f t="shared" si="1"/>
        <v>123.13851228683434</v>
      </c>
    </row>
    <row r="60" spans="1:26" ht="13.5" customHeight="1" x14ac:dyDescent="0.15">
      <c r="A60" s="128"/>
      <c r="B60" s="128"/>
      <c r="C60" s="251" t="s">
        <v>264</v>
      </c>
      <c r="D60" s="147" t="s">
        <v>263</v>
      </c>
      <c r="E60" s="148">
        <v>230621</v>
      </c>
      <c r="F60" s="148">
        <v>276650</v>
      </c>
      <c r="G60" s="148">
        <v>250240</v>
      </c>
      <c r="H60" s="148">
        <v>114639</v>
      </c>
      <c r="I60" s="148">
        <v>37963</v>
      </c>
      <c r="J60" s="148">
        <v>37438</v>
      </c>
      <c r="K60" s="122">
        <v>52905</v>
      </c>
      <c r="L60" s="122">
        <v>1344</v>
      </c>
      <c r="M60" s="122">
        <v>10362</v>
      </c>
      <c r="N60" s="122">
        <v>7867</v>
      </c>
      <c r="O60" s="122">
        <v>1784</v>
      </c>
      <c r="P60" s="122">
        <v>3648</v>
      </c>
      <c r="Q60" s="122">
        <v>3034</v>
      </c>
      <c r="R60" s="149">
        <v>1559</v>
      </c>
      <c r="S60" s="122">
        <v>1692</v>
      </c>
      <c r="T60" s="122">
        <v>28630</v>
      </c>
      <c r="U60" s="122">
        <v>4088</v>
      </c>
      <c r="V60" s="122">
        <v>7851</v>
      </c>
      <c r="W60" s="122">
        <v>36869</v>
      </c>
      <c r="X60" s="150">
        <v>1109184</v>
      </c>
      <c r="Y60" s="151">
        <v>894019</v>
      </c>
      <c r="Z60" s="127">
        <f t="shared" si="1"/>
        <v>124.06716188358413</v>
      </c>
    </row>
    <row r="61" spans="1:26" ht="13.5" customHeight="1" x14ac:dyDescent="0.15">
      <c r="A61" s="128"/>
      <c r="B61" s="134"/>
      <c r="C61" s="246"/>
      <c r="D61" s="135" t="s">
        <v>38</v>
      </c>
      <c r="E61" s="152">
        <v>281488</v>
      </c>
      <c r="F61" s="152">
        <v>318940</v>
      </c>
      <c r="G61" s="152">
        <v>281145</v>
      </c>
      <c r="H61" s="152">
        <v>135904</v>
      </c>
      <c r="I61" s="152">
        <v>46819</v>
      </c>
      <c r="J61" s="152">
        <v>44179</v>
      </c>
      <c r="K61" s="136">
        <v>65334</v>
      </c>
      <c r="L61" s="136">
        <v>1659</v>
      </c>
      <c r="M61" s="136">
        <v>12866</v>
      </c>
      <c r="N61" s="136">
        <v>11274</v>
      </c>
      <c r="O61" s="136">
        <v>2182</v>
      </c>
      <c r="P61" s="136">
        <v>5377</v>
      </c>
      <c r="Q61" s="136">
        <v>3952</v>
      </c>
      <c r="R61" s="136">
        <v>2004</v>
      </c>
      <c r="S61" s="136">
        <v>2114</v>
      </c>
      <c r="T61" s="136">
        <v>34335</v>
      </c>
      <c r="U61" s="136">
        <v>5084</v>
      </c>
      <c r="V61" s="136">
        <v>10023</v>
      </c>
      <c r="W61" s="136">
        <v>48410</v>
      </c>
      <c r="X61" s="137">
        <v>1313089</v>
      </c>
      <c r="Y61" s="138">
        <v>1067304</v>
      </c>
      <c r="Z61" s="139">
        <f t="shared" si="1"/>
        <v>123.02858417095786</v>
      </c>
    </row>
    <row r="62" spans="1:26" ht="13.5" customHeight="1" x14ac:dyDescent="0.15">
      <c r="A62" s="128"/>
      <c r="B62" s="134"/>
      <c r="C62" s="246" t="s">
        <v>54</v>
      </c>
      <c r="D62" s="135" t="s">
        <v>263</v>
      </c>
      <c r="E62" s="136">
        <v>0</v>
      </c>
      <c r="F62" s="136">
        <v>0</v>
      </c>
      <c r="G62" s="136">
        <v>4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7">
        <v>4</v>
      </c>
      <c r="Y62" s="138">
        <v>0</v>
      </c>
      <c r="Z62" s="139" t="str">
        <f t="shared" si="1"/>
        <v>－</v>
      </c>
    </row>
    <row r="63" spans="1:26" ht="13.5" customHeight="1" x14ac:dyDescent="0.15">
      <c r="A63" s="128"/>
      <c r="B63" s="134"/>
      <c r="C63" s="246"/>
      <c r="D63" s="135" t="s">
        <v>38</v>
      </c>
      <c r="E63" s="136">
        <v>0</v>
      </c>
      <c r="F63" s="136">
        <v>0</v>
      </c>
      <c r="G63" s="136">
        <v>4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7">
        <v>4</v>
      </c>
      <c r="Y63" s="138">
        <v>0</v>
      </c>
      <c r="Z63" s="139" t="str">
        <f t="shared" si="1"/>
        <v>－</v>
      </c>
    </row>
    <row r="64" spans="1:26" s="157" customFormat="1" ht="6" customHeight="1" x14ac:dyDescent="0.15">
      <c r="A64" s="134"/>
      <c r="B64" s="134"/>
      <c r="C64" s="153"/>
      <c r="D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6"/>
    </row>
    <row r="65" spans="1:26" s="157" customFormat="1" ht="9.75" customHeight="1" x14ac:dyDescent="0.15">
      <c r="A65" s="134"/>
      <c r="B65" s="134"/>
      <c r="C65" s="158"/>
      <c r="D65" s="134"/>
      <c r="Y65" s="159"/>
    </row>
    <row r="66" spans="1:26" ht="18.75" customHeight="1" x14ac:dyDescent="0.15">
      <c r="A66" s="110" t="str">
        <f>$A$1</f>
        <v>４　平成29年度上期　市町村別・国別訪日外国人宿泊者数</v>
      </c>
    </row>
    <row r="67" spans="1:26" ht="13.5" customHeight="1" thickBot="1" x14ac:dyDescent="0.2">
      <c r="A67" s="111"/>
      <c r="Z67" s="160" t="str">
        <f>Z2</f>
        <v>単位：宿泊客数→人、宿泊客延数→人泊、対前年比→％</v>
      </c>
    </row>
    <row r="68" spans="1:26" s="120" customFormat="1" ht="13.5" customHeight="1" thickBot="1" x14ac:dyDescent="0.2">
      <c r="A68" s="113" t="s">
        <v>20</v>
      </c>
      <c r="B68" s="113" t="s">
        <v>266</v>
      </c>
      <c r="C68" s="113" t="s">
        <v>21</v>
      </c>
      <c r="D68" s="114" t="s">
        <v>22</v>
      </c>
      <c r="E68" s="115" t="s">
        <v>284</v>
      </c>
      <c r="F68" s="115" t="s">
        <v>285</v>
      </c>
      <c r="G68" s="115" t="s">
        <v>286</v>
      </c>
      <c r="H68" s="115" t="s">
        <v>287</v>
      </c>
      <c r="I68" s="115" t="s">
        <v>204</v>
      </c>
      <c r="J68" s="115" t="s">
        <v>235</v>
      </c>
      <c r="K68" s="115" t="s">
        <v>236</v>
      </c>
      <c r="L68" s="115" t="s">
        <v>237</v>
      </c>
      <c r="M68" s="116" t="s">
        <v>291</v>
      </c>
      <c r="N68" s="115" t="s">
        <v>311</v>
      </c>
      <c r="O68" s="115" t="s">
        <v>312</v>
      </c>
      <c r="P68" s="115" t="s">
        <v>205</v>
      </c>
      <c r="Q68" s="115" t="s">
        <v>206</v>
      </c>
      <c r="R68" s="115" t="s">
        <v>207</v>
      </c>
      <c r="S68" s="115" t="s">
        <v>208</v>
      </c>
      <c r="T68" s="115" t="s">
        <v>282</v>
      </c>
      <c r="U68" s="115" t="s">
        <v>209</v>
      </c>
      <c r="V68" s="115" t="s">
        <v>283</v>
      </c>
      <c r="W68" s="115" t="s">
        <v>240</v>
      </c>
      <c r="X68" s="118" t="s">
        <v>265</v>
      </c>
      <c r="Y68" s="161" t="str">
        <f>Y3</f>
        <v>28年度上期</v>
      </c>
      <c r="Z68" s="162" t="str">
        <f>Z3</f>
        <v>対前年比</v>
      </c>
    </row>
    <row r="69" spans="1:26" ht="13.5" customHeight="1" x14ac:dyDescent="0.15">
      <c r="A69" s="255" t="s">
        <v>245</v>
      </c>
      <c r="B69" s="255" t="s">
        <v>241</v>
      </c>
      <c r="C69" s="256" t="s">
        <v>55</v>
      </c>
      <c r="D69" s="129" t="s">
        <v>263</v>
      </c>
      <c r="E69" s="130">
        <v>20509</v>
      </c>
      <c r="F69" s="130">
        <v>6265</v>
      </c>
      <c r="G69" s="130">
        <v>5489</v>
      </c>
      <c r="H69" s="130">
        <v>4733</v>
      </c>
      <c r="I69" s="130">
        <v>4907</v>
      </c>
      <c r="J69" s="130">
        <v>7009</v>
      </c>
      <c r="K69" s="130">
        <v>4467</v>
      </c>
      <c r="L69" s="130">
        <v>79</v>
      </c>
      <c r="M69" s="130">
        <v>1108</v>
      </c>
      <c r="N69" s="130">
        <v>200</v>
      </c>
      <c r="O69" s="130">
        <v>163</v>
      </c>
      <c r="P69" s="130">
        <v>161</v>
      </c>
      <c r="Q69" s="130">
        <v>299</v>
      </c>
      <c r="R69" s="130">
        <v>212</v>
      </c>
      <c r="S69" s="130">
        <v>135</v>
      </c>
      <c r="T69" s="130">
        <v>3447</v>
      </c>
      <c r="U69" s="130">
        <v>390</v>
      </c>
      <c r="V69" s="130">
        <v>689</v>
      </c>
      <c r="W69" s="130">
        <v>1285</v>
      </c>
      <c r="X69" s="131">
        <v>61547</v>
      </c>
      <c r="Y69" s="132">
        <v>45054</v>
      </c>
      <c r="Z69" s="163">
        <f t="shared" ref="Z69:Z128" si="5">IF(Y69=0,"－",X69/Y69*100)</f>
        <v>136.60718249212056</v>
      </c>
    </row>
    <row r="70" spans="1:26" ht="13.5" customHeight="1" x14ac:dyDescent="0.15">
      <c r="A70" s="255"/>
      <c r="B70" s="255"/>
      <c r="C70" s="246"/>
      <c r="D70" s="135" t="s">
        <v>38</v>
      </c>
      <c r="E70" s="136">
        <v>23017</v>
      </c>
      <c r="F70" s="136">
        <v>7468</v>
      </c>
      <c r="G70" s="136">
        <v>6440</v>
      </c>
      <c r="H70" s="136">
        <v>5739</v>
      </c>
      <c r="I70" s="136">
        <v>5917</v>
      </c>
      <c r="J70" s="136">
        <v>7639</v>
      </c>
      <c r="K70" s="136">
        <v>5412</v>
      </c>
      <c r="L70" s="136">
        <v>83</v>
      </c>
      <c r="M70" s="136">
        <v>1156</v>
      </c>
      <c r="N70" s="136">
        <v>297</v>
      </c>
      <c r="O70" s="136">
        <v>171</v>
      </c>
      <c r="P70" s="136">
        <v>191</v>
      </c>
      <c r="Q70" s="136">
        <v>356</v>
      </c>
      <c r="R70" s="136">
        <v>227</v>
      </c>
      <c r="S70" s="136">
        <v>265</v>
      </c>
      <c r="T70" s="136">
        <v>3994</v>
      </c>
      <c r="U70" s="136">
        <v>439</v>
      </c>
      <c r="V70" s="136">
        <v>773</v>
      </c>
      <c r="W70" s="136">
        <v>1757</v>
      </c>
      <c r="X70" s="137">
        <v>71341</v>
      </c>
      <c r="Y70" s="138">
        <v>50547</v>
      </c>
      <c r="Z70" s="164">
        <f t="shared" si="5"/>
        <v>141.13795081805051</v>
      </c>
    </row>
    <row r="71" spans="1:26" ht="13.5" customHeight="1" x14ac:dyDescent="0.15">
      <c r="A71" s="128"/>
      <c r="B71" s="134"/>
      <c r="C71" s="246" t="s">
        <v>56</v>
      </c>
      <c r="D71" s="135" t="s">
        <v>263</v>
      </c>
      <c r="E71" s="152">
        <v>7</v>
      </c>
      <c r="F71" s="152">
        <v>3</v>
      </c>
      <c r="G71" s="152">
        <v>2</v>
      </c>
      <c r="H71" s="152">
        <v>5</v>
      </c>
      <c r="I71" s="152">
        <v>0</v>
      </c>
      <c r="J71" s="152">
        <v>0</v>
      </c>
      <c r="K71" s="136">
        <v>1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1</v>
      </c>
      <c r="S71" s="136">
        <v>0</v>
      </c>
      <c r="T71" s="136">
        <v>2</v>
      </c>
      <c r="U71" s="136">
        <v>1</v>
      </c>
      <c r="V71" s="136">
        <v>0</v>
      </c>
      <c r="W71" s="136">
        <v>4</v>
      </c>
      <c r="X71" s="137">
        <v>26</v>
      </c>
      <c r="Y71" s="138">
        <v>178</v>
      </c>
      <c r="Z71" s="164">
        <f t="shared" si="5"/>
        <v>14.606741573033707</v>
      </c>
    </row>
    <row r="72" spans="1:26" ht="13.5" customHeight="1" x14ac:dyDescent="0.15">
      <c r="A72" s="128"/>
      <c r="B72" s="134"/>
      <c r="C72" s="246"/>
      <c r="D72" s="135" t="s">
        <v>38</v>
      </c>
      <c r="E72" s="152">
        <v>11</v>
      </c>
      <c r="F72" s="152">
        <v>4</v>
      </c>
      <c r="G72" s="152">
        <v>2</v>
      </c>
      <c r="H72" s="152">
        <v>5</v>
      </c>
      <c r="I72" s="152">
        <v>0</v>
      </c>
      <c r="J72" s="152">
        <v>0</v>
      </c>
      <c r="K72" s="136">
        <v>1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1</v>
      </c>
      <c r="S72" s="136">
        <v>0</v>
      </c>
      <c r="T72" s="136">
        <v>3</v>
      </c>
      <c r="U72" s="136">
        <v>2</v>
      </c>
      <c r="V72" s="136">
        <v>0</v>
      </c>
      <c r="W72" s="136">
        <v>9</v>
      </c>
      <c r="X72" s="137">
        <v>38</v>
      </c>
      <c r="Y72" s="138">
        <v>232</v>
      </c>
      <c r="Z72" s="164">
        <f t="shared" si="5"/>
        <v>16.379310344827587</v>
      </c>
    </row>
    <row r="73" spans="1:26" ht="13.5" customHeight="1" x14ac:dyDescent="0.15">
      <c r="A73" s="128"/>
      <c r="B73" s="134"/>
      <c r="C73" s="246" t="s">
        <v>57</v>
      </c>
      <c r="D73" s="135" t="s">
        <v>263</v>
      </c>
      <c r="E73" s="136">
        <v>8595</v>
      </c>
      <c r="F73" s="136">
        <v>2267</v>
      </c>
      <c r="G73" s="136">
        <v>855</v>
      </c>
      <c r="H73" s="136">
        <v>514</v>
      </c>
      <c r="I73" s="136">
        <v>405</v>
      </c>
      <c r="J73" s="136">
        <v>1728</v>
      </c>
      <c r="K73" s="136">
        <v>80</v>
      </c>
      <c r="L73" s="136">
        <v>0</v>
      </c>
      <c r="M73" s="136">
        <v>48</v>
      </c>
      <c r="N73" s="136">
        <v>0</v>
      </c>
      <c r="O73" s="136">
        <v>0</v>
      </c>
      <c r="P73" s="136">
        <v>0</v>
      </c>
      <c r="Q73" s="136">
        <v>2</v>
      </c>
      <c r="R73" s="136">
        <v>8</v>
      </c>
      <c r="S73" s="136">
        <v>0</v>
      </c>
      <c r="T73" s="136">
        <v>13</v>
      </c>
      <c r="U73" s="136">
        <v>4</v>
      </c>
      <c r="V73" s="136">
        <v>6</v>
      </c>
      <c r="W73" s="136">
        <v>267</v>
      </c>
      <c r="X73" s="137">
        <v>14792</v>
      </c>
      <c r="Y73" s="138">
        <v>18134</v>
      </c>
      <c r="Z73" s="164">
        <f t="shared" si="5"/>
        <v>81.570530495202391</v>
      </c>
    </row>
    <row r="74" spans="1:26" ht="13.5" customHeight="1" x14ac:dyDescent="0.15">
      <c r="A74" s="128"/>
      <c r="B74" s="134"/>
      <c r="C74" s="246"/>
      <c r="D74" s="135" t="s">
        <v>38</v>
      </c>
      <c r="E74" s="136">
        <v>9042</v>
      </c>
      <c r="F74" s="136">
        <v>2316</v>
      </c>
      <c r="G74" s="136">
        <v>902</v>
      </c>
      <c r="H74" s="136">
        <v>539</v>
      </c>
      <c r="I74" s="136">
        <v>421</v>
      </c>
      <c r="J74" s="136">
        <v>1793</v>
      </c>
      <c r="K74" s="136">
        <v>83</v>
      </c>
      <c r="L74" s="136">
        <v>0</v>
      </c>
      <c r="M74" s="136">
        <v>54</v>
      </c>
      <c r="N74" s="136">
        <v>0</v>
      </c>
      <c r="O74" s="136">
        <v>0</v>
      </c>
      <c r="P74" s="136">
        <v>0</v>
      </c>
      <c r="Q74" s="136">
        <v>2</v>
      </c>
      <c r="R74" s="136">
        <v>8</v>
      </c>
      <c r="S74" s="136">
        <v>0</v>
      </c>
      <c r="T74" s="136">
        <v>13</v>
      </c>
      <c r="U74" s="136">
        <v>4</v>
      </c>
      <c r="V74" s="136">
        <v>6</v>
      </c>
      <c r="W74" s="136">
        <v>267</v>
      </c>
      <c r="X74" s="137">
        <v>15450</v>
      </c>
      <c r="Y74" s="138">
        <v>19019</v>
      </c>
      <c r="Z74" s="164">
        <f t="shared" si="5"/>
        <v>81.23455491876544</v>
      </c>
    </row>
    <row r="75" spans="1:26" ht="13.5" customHeight="1" x14ac:dyDescent="0.15">
      <c r="A75" s="128"/>
      <c r="B75" s="134"/>
      <c r="C75" s="246" t="s">
        <v>226</v>
      </c>
      <c r="D75" s="135" t="s">
        <v>263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v>0</v>
      </c>
      <c r="V75" s="136">
        <v>0</v>
      </c>
      <c r="W75" s="136">
        <v>0</v>
      </c>
      <c r="X75" s="137">
        <v>0</v>
      </c>
      <c r="Y75" s="138">
        <v>0</v>
      </c>
      <c r="Z75" s="164" t="str">
        <f t="shared" si="5"/>
        <v>－</v>
      </c>
    </row>
    <row r="76" spans="1:26" ht="13.5" customHeight="1" x14ac:dyDescent="0.15">
      <c r="A76" s="128"/>
      <c r="B76" s="134"/>
      <c r="C76" s="246"/>
      <c r="D76" s="135" t="s">
        <v>38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7">
        <v>0</v>
      </c>
      <c r="Y76" s="138">
        <v>0</v>
      </c>
      <c r="Z76" s="164" t="str">
        <f t="shared" si="5"/>
        <v>－</v>
      </c>
    </row>
    <row r="77" spans="1:26" ht="13.5" customHeight="1" x14ac:dyDescent="0.15">
      <c r="A77" s="128"/>
      <c r="B77" s="140"/>
      <c r="C77" s="246" t="s">
        <v>58</v>
      </c>
      <c r="D77" s="135" t="s">
        <v>263</v>
      </c>
      <c r="E77" s="136">
        <v>270</v>
      </c>
      <c r="F77" s="136">
        <v>324</v>
      </c>
      <c r="G77" s="136">
        <v>1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2</v>
      </c>
      <c r="X77" s="137">
        <v>597</v>
      </c>
      <c r="Y77" s="138">
        <v>150</v>
      </c>
      <c r="Z77" s="164">
        <f t="shared" si="5"/>
        <v>398</v>
      </c>
    </row>
    <row r="78" spans="1:26" ht="13.5" customHeight="1" x14ac:dyDescent="0.15">
      <c r="A78" s="128"/>
      <c r="B78" s="140"/>
      <c r="C78" s="246"/>
      <c r="D78" s="135" t="s">
        <v>38</v>
      </c>
      <c r="E78" s="136">
        <v>270</v>
      </c>
      <c r="F78" s="136">
        <v>380</v>
      </c>
      <c r="G78" s="136">
        <v>1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5</v>
      </c>
      <c r="X78" s="137">
        <v>656</v>
      </c>
      <c r="Y78" s="138">
        <v>209</v>
      </c>
      <c r="Z78" s="164">
        <f t="shared" si="5"/>
        <v>313.8755980861244</v>
      </c>
    </row>
    <row r="79" spans="1:26" ht="13.5" customHeight="1" x14ac:dyDescent="0.15">
      <c r="A79" s="128"/>
      <c r="B79" s="134"/>
      <c r="C79" s="246" t="s">
        <v>59</v>
      </c>
      <c r="D79" s="135" t="s">
        <v>263</v>
      </c>
      <c r="E79" s="136">
        <v>0</v>
      </c>
      <c r="F79" s="136">
        <v>2</v>
      </c>
      <c r="G79" s="136">
        <v>35</v>
      </c>
      <c r="H79" s="136">
        <v>0</v>
      </c>
      <c r="I79" s="136">
        <v>0</v>
      </c>
      <c r="J79" s="136">
        <v>0</v>
      </c>
      <c r="K79" s="136">
        <v>8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7">
        <v>45</v>
      </c>
      <c r="Y79" s="138">
        <v>126</v>
      </c>
      <c r="Z79" s="164">
        <f t="shared" si="5"/>
        <v>35.714285714285715</v>
      </c>
    </row>
    <row r="80" spans="1:26" ht="13.5" customHeight="1" thickBot="1" x14ac:dyDescent="0.2">
      <c r="A80" s="128"/>
      <c r="B80" s="134"/>
      <c r="C80" s="247"/>
      <c r="D80" s="145" t="s">
        <v>38</v>
      </c>
      <c r="E80" s="136">
        <v>0</v>
      </c>
      <c r="F80" s="136">
        <v>2</v>
      </c>
      <c r="G80" s="136">
        <v>35</v>
      </c>
      <c r="H80" s="136">
        <v>0</v>
      </c>
      <c r="I80" s="136">
        <v>0</v>
      </c>
      <c r="J80" s="136">
        <v>0</v>
      </c>
      <c r="K80" s="136">
        <v>8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7">
        <v>45</v>
      </c>
      <c r="Y80" s="165">
        <v>126</v>
      </c>
      <c r="Z80" s="166">
        <f t="shared" si="5"/>
        <v>35.714285714285715</v>
      </c>
    </row>
    <row r="81" spans="1:26" ht="13.5" customHeight="1" x14ac:dyDescent="0.15">
      <c r="A81" s="128"/>
      <c r="B81" s="248" t="s">
        <v>246</v>
      </c>
      <c r="C81" s="249"/>
      <c r="D81" s="121" t="s">
        <v>263</v>
      </c>
      <c r="E81" s="122">
        <f>E83+E85+E87+E89+E91+E93+E95+E97+E99+E101+E103+E105+E107+E109+E111+E113+E115+E117+E119+E121</f>
        <v>39258</v>
      </c>
      <c r="F81" s="122">
        <f t="shared" ref="F81:W82" si="6">F83+F85+F87+F89+F91+F93+F95+F97+F99+F101+F103+F105+F107+F109+F111+F113+F115+F117+F119+F121</f>
        <v>48328</v>
      </c>
      <c r="G81" s="122">
        <f t="shared" si="6"/>
        <v>31910</v>
      </c>
      <c r="H81" s="122">
        <f t="shared" si="6"/>
        <v>27395</v>
      </c>
      <c r="I81" s="122">
        <f t="shared" si="6"/>
        <v>8922</v>
      </c>
      <c r="J81" s="122">
        <f t="shared" si="6"/>
        <v>5195</v>
      </c>
      <c r="K81" s="122">
        <f t="shared" si="6"/>
        <v>13002</v>
      </c>
      <c r="L81" s="122">
        <f t="shared" si="6"/>
        <v>66</v>
      </c>
      <c r="M81" s="122">
        <f t="shared" si="6"/>
        <v>1104</v>
      </c>
      <c r="N81" s="122">
        <f t="shared" si="6"/>
        <v>593</v>
      </c>
      <c r="O81" s="122">
        <f t="shared" si="6"/>
        <v>136</v>
      </c>
      <c r="P81" s="122">
        <f t="shared" si="6"/>
        <v>293</v>
      </c>
      <c r="Q81" s="122">
        <f t="shared" si="6"/>
        <v>977</v>
      </c>
      <c r="R81" s="122">
        <f t="shared" si="6"/>
        <v>246</v>
      </c>
      <c r="S81" s="122">
        <f t="shared" si="6"/>
        <v>345</v>
      </c>
      <c r="T81" s="122">
        <f t="shared" si="6"/>
        <v>3131</v>
      </c>
      <c r="U81" s="122">
        <f t="shared" si="6"/>
        <v>868</v>
      </c>
      <c r="V81" s="122">
        <f t="shared" si="6"/>
        <v>2483</v>
      </c>
      <c r="W81" s="122">
        <f t="shared" si="6"/>
        <v>5493</v>
      </c>
      <c r="X81" s="167">
        <f>X83+X85+X87+X89+X91+X93+X95+X97+X99+X101+X103+X105+X107+X109+X111+X113+X115+X117+X119+X121</f>
        <v>189745</v>
      </c>
      <c r="Y81" s="167">
        <f>Y83+Y85+Y87+Y89+Y91+Y93+Y95+Y97+Y99+Y101+Y103+Y105+Y107+Y109+Y111+Y113+Y115+Y117+Y119+Y121</f>
        <v>145767</v>
      </c>
      <c r="Z81" s="168">
        <f t="shared" si="5"/>
        <v>130.17006592713028</v>
      </c>
    </row>
    <row r="82" spans="1:26" ht="13.5" customHeight="1" thickBot="1" x14ac:dyDescent="0.2">
      <c r="A82" s="128"/>
      <c r="B82" s="250"/>
      <c r="C82" s="249"/>
      <c r="D82" s="124" t="s">
        <v>38</v>
      </c>
      <c r="E82" s="169">
        <f>E84+E86+E88+E90+E92+E94+E96+E98+E100+E102+E104+E106+E108+E110+E112+E114+E116+E118+E120+E122</f>
        <v>49613</v>
      </c>
      <c r="F82" s="169">
        <f t="shared" si="6"/>
        <v>71893</v>
      </c>
      <c r="G82" s="169">
        <f t="shared" si="6"/>
        <v>37583</v>
      </c>
      <c r="H82" s="169">
        <f t="shared" si="6"/>
        <v>38200</v>
      </c>
      <c r="I82" s="169">
        <f t="shared" si="6"/>
        <v>12945</v>
      </c>
      <c r="J82" s="169">
        <f t="shared" si="6"/>
        <v>6926</v>
      </c>
      <c r="K82" s="169">
        <f t="shared" si="6"/>
        <v>16639</v>
      </c>
      <c r="L82" s="169">
        <f t="shared" si="6"/>
        <v>105</v>
      </c>
      <c r="M82" s="169">
        <f t="shared" si="6"/>
        <v>1373</v>
      </c>
      <c r="N82" s="169">
        <f t="shared" si="6"/>
        <v>1057</v>
      </c>
      <c r="O82" s="169">
        <f t="shared" si="6"/>
        <v>149</v>
      </c>
      <c r="P82" s="169">
        <f t="shared" si="6"/>
        <v>502</v>
      </c>
      <c r="Q82" s="169">
        <f t="shared" si="6"/>
        <v>2031</v>
      </c>
      <c r="R82" s="169">
        <f t="shared" si="6"/>
        <v>473</v>
      </c>
      <c r="S82" s="169">
        <f t="shared" si="6"/>
        <v>669</v>
      </c>
      <c r="T82" s="169">
        <f t="shared" si="6"/>
        <v>4744</v>
      </c>
      <c r="U82" s="169">
        <f t="shared" si="6"/>
        <v>1444</v>
      </c>
      <c r="V82" s="169">
        <f t="shared" si="6"/>
        <v>7146</v>
      </c>
      <c r="W82" s="169">
        <f t="shared" si="6"/>
        <v>9710</v>
      </c>
      <c r="X82" s="170">
        <f>X84+X86+X88+X90+X92+X94+X96+X98+X100+X102+X104+X106+X108+X110+X112+X114+X116+X118+X120+X122</f>
        <v>263202</v>
      </c>
      <c r="Y82" s="170">
        <f>Y84+Y86+Y88+Y90+Y92+Y94+Y96+Y98+Y100+Y102+Y104+Y106+Y108+Y110+Y112+Y114+Y116+Y118+Y120+Y122</f>
        <v>196188</v>
      </c>
      <c r="Z82" s="171">
        <f t="shared" si="5"/>
        <v>134.15805248027402</v>
      </c>
    </row>
    <row r="83" spans="1:26" ht="13.5" customHeight="1" x14ac:dyDescent="0.15">
      <c r="A83" s="128"/>
      <c r="B83" s="128"/>
      <c r="C83" s="251" t="s">
        <v>60</v>
      </c>
      <c r="D83" s="147" t="s">
        <v>263</v>
      </c>
      <c r="E83" s="122">
        <v>19505</v>
      </c>
      <c r="F83" s="122">
        <v>18345</v>
      </c>
      <c r="G83" s="122">
        <v>11043</v>
      </c>
      <c r="H83" s="122">
        <v>14105</v>
      </c>
      <c r="I83" s="122">
        <v>5780</v>
      </c>
      <c r="J83" s="122">
        <v>2896</v>
      </c>
      <c r="K83" s="122">
        <v>4982</v>
      </c>
      <c r="L83" s="122">
        <v>19</v>
      </c>
      <c r="M83" s="122">
        <v>346</v>
      </c>
      <c r="N83" s="122">
        <v>356</v>
      </c>
      <c r="O83" s="122">
        <v>40</v>
      </c>
      <c r="P83" s="122">
        <v>235</v>
      </c>
      <c r="Q83" s="122">
        <v>187</v>
      </c>
      <c r="R83" s="122">
        <v>86</v>
      </c>
      <c r="S83" s="122">
        <v>220</v>
      </c>
      <c r="T83" s="122">
        <v>1599</v>
      </c>
      <c r="U83" s="122">
        <v>508</v>
      </c>
      <c r="V83" s="122">
        <v>542</v>
      </c>
      <c r="W83" s="122">
        <v>966</v>
      </c>
      <c r="X83" s="150">
        <v>81760</v>
      </c>
      <c r="Y83" s="151">
        <v>61561</v>
      </c>
      <c r="Z83" s="168">
        <f t="shared" si="5"/>
        <v>132.81135784019102</v>
      </c>
    </row>
    <row r="84" spans="1:26" ht="13.5" customHeight="1" x14ac:dyDescent="0.15">
      <c r="A84" s="128"/>
      <c r="B84" s="134"/>
      <c r="C84" s="246"/>
      <c r="D84" s="135" t="s">
        <v>38</v>
      </c>
      <c r="E84" s="136">
        <v>21867</v>
      </c>
      <c r="F84" s="136">
        <v>19686</v>
      </c>
      <c r="G84" s="136">
        <v>12364</v>
      </c>
      <c r="H84" s="136">
        <v>16196</v>
      </c>
      <c r="I84" s="136">
        <v>6703</v>
      </c>
      <c r="J84" s="136">
        <v>3356</v>
      </c>
      <c r="K84" s="136">
        <v>5478</v>
      </c>
      <c r="L84" s="136">
        <v>22</v>
      </c>
      <c r="M84" s="136">
        <v>373</v>
      </c>
      <c r="N84" s="136">
        <v>384</v>
      </c>
      <c r="O84" s="136">
        <v>40</v>
      </c>
      <c r="P84" s="136">
        <v>417</v>
      </c>
      <c r="Q84" s="136">
        <v>209</v>
      </c>
      <c r="R84" s="136">
        <v>152</v>
      </c>
      <c r="S84" s="136">
        <v>280</v>
      </c>
      <c r="T84" s="136">
        <v>2008</v>
      </c>
      <c r="U84" s="136">
        <v>634</v>
      </c>
      <c r="V84" s="136">
        <v>735</v>
      </c>
      <c r="W84" s="136">
        <v>1157</v>
      </c>
      <c r="X84" s="137">
        <v>92061</v>
      </c>
      <c r="Y84" s="138">
        <v>68383</v>
      </c>
      <c r="Z84" s="164">
        <f t="shared" si="5"/>
        <v>134.62556483336502</v>
      </c>
    </row>
    <row r="85" spans="1:26" ht="13.5" customHeight="1" x14ac:dyDescent="0.15">
      <c r="A85" s="128"/>
      <c r="B85" s="134"/>
      <c r="C85" s="246" t="s">
        <v>61</v>
      </c>
      <c r="D85" s="135" t="s">
        <v>263</v>
      </c>
      <c r="E85" s="136">
        <v>0</v>
      </c>
      <c r="F85" s="136">
        <v>0</v>
      </c>
      <c r="G85" s="136">
        <v>0</v>
      </c>
      <c r="H85" s="136">
        <v>2</v>
      </c>
      <c r="I85" s="136">
        <v>0</v>
      </c>
      <c r="J85" s="136">
        <v>0</v>
      </c>
      <c r="K85" s="136">
        <v>0</v>
      </c>
      <c r="L85" s="136">
        <v>0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2</v>
      </c>
      <c r="U85" s="136">
        <v>0</v>
      </c>
      <c r="V85" s="136">
        <v>5</v>
      </c>
      <c r="W85" s="136">
        <v>1</v>
      </c>
      <c r="X85" s="172">
        <v>10</v>
      </c>
      <c r="Y85" s="138">
        <v>5</v>
      </c>
      <c r="Z85" s="164">
        <f t="shared" si="5"/>
        <v>200</v>
      </c>
    </row>
    <row r="86" spans="1:26" ht="13.5" customHeight="1" x14ac:dyDescent="0.15">
      <c r="A86" s="128"/>
      <c r="B86" s="134"/>
      <c r="C86" s="246"/>
      <c r="D86" s="135" t="s">
        <v>38</v>
      </c>
      <c r="E86" s="136">
        <v>0</v>
      </c>
      <c r="F86" s="136">
        <v>0</v>
      </c>
      <c r="G86" s="136">
        <v>0</v>
      </c>
      <c r="H86" s="136">
        <v>2</v>
      </c>
      <c r="I86" s="136">
        <v>0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2</v>
      </c>
      <c r="U86" s="136">
        <v>0</v>
      </c>
      <c r="V86" s="136">
        <v>5</v>
      </c>
      <c r="W86" s="136">
        <v>1</v>
      </c>
      <c r="X86" s="172">
        <v>10</v>
      </c>
      <c r="Y86" s="138">
        <v>5</v>
      </c>
      <c r="Z86" s="164">
        <f t="shared" si="5"/>
        <v>200</v>
      </c>
    </row>
    <row r="87" spans="1:26" ht="13.5" customHeight="1" x14ac:dyDescent="0.15">
      <c r="A87" s="128"/>
      <c r="B87" s="134"/>
      <c r="C87" s="246" t="s">
        <v>62</v>
      </c>
      <c r="D87" s="135" t="s">
        <v>263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0</v>
      </c>
      <c r="S87" s="136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138">
        <v>0</v>
      </c>
      <c r="Z87" s="164" t="str">
        <f t="shared" si="5"/>
        <v>－</v>
      </c>
    </row>
    <row r="88" spans="1:26" ht="13.5" customHeight="1" x14ac:dyDescent="0.15">
      <c r="A88" s="128"/>
      <c r="B88" s="134"/>
      <c r="C88" s="246"/>
      <c r="D88" s="135" t="s">
        <v>38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138">
        <v>0</v>
      </c>
      <c r="Z88" s="164" t="str">
        <f t="shared" si="5"/>
        <v>－</v>
      </c>
    </row>
    <row r="89" spans="1:26" ht="13.5" customHeight="1" x14ac:dyDescent="0.15">
      <c r="A89" s="128"/>
      <c r="B89" s="134"/>
      <c r="C89" s="246" t="s">
        <v>63</v>
      </c>
      <c r="D89" s="135" t="s">
        <v>263</v>
      </c>
      <c r="E89" s="136">
        <v>9</v>
      </c>
      <c r="F89" s="136">
        <v>0</v>
      </c>
      <c r="G89" s="136">
        <v>49</v>
      </c>
      <c r="H89" s="136">
        <v>7</v>
      </c>
      <c r="I89" s="136">
        <v>7</v>
      </c>
      <c r="J89" s="136">
        <v>0</v>
      </c>
      <c r="K89" s="136">
        <v>1</v>
      </c>
      <c r="L89" s="136">
        <v>0</v>
      </c>
      <c r="M89" s="136">
        <v>0</v>
      </c>
      <c r="N89" s="136">
        <v>0</v>
      </c>
      <c r="O89" s="136">
        <v>0</v>
      </c>
      <c r="P89" s="136">
        <v>0</v>
      </c>
      <c r="Q89" s="136">
        <v>7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11</v>
      </c>
      <c r="X89" s="172">
        <v>91</v>
      </c>
      <c r="Y89" s="138">
        <v>62</v>
      </c>
      <c r="Z89" s="164">
        <f t="shared" si="5"/>
        <v>146.7741935483871</v>
      </c>
    </row>
    <row r="90" spans="1:26" ht="13.5" customHeight="1" x14ac:dyDescent="0.15">
      <c r="A90" s="128"/>
      <c r="B90" s="134"/>
      <c r="C90" s="246"/>
      <c r="D90" s="135" t="s">
        <v>38</v>
      </c>
      <c r="E90" s="136">
        <v>17</v>
      </c>
      <c r="F90" s="136">
        <v>0</v>
      </c>
      <c r="G90" s="136">
        <v>207</v>
      </c>
      <c r="H90" s="136">
        <v>25</v>
      </c>
      <c r="I90" s="136">
        <v>14</v>
      </c>
      <c r="J90" s="136">
        <v>0</v>
      </c>
      <c r="K90" s="136">
        <v>1</v>
      </c>
      <c r="L90" s="136">
        <v>0</v>
      </c>
      <c r="M90" s="136">
        <v>0</v>
      </c>
      <c r="N90" s="136">
        <v>0</v>
      </c>
      <c r="O90" s="136">
        <v>0</v>
      </c>
      <c r="P90" s="136">
        <v>0</v>
      </c>
      <c r="Q90" s="136">
        <v>14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174</v>
      </c>
      <c r="X90" s="172">
        <v>452</v>
      </c>
      <c r="Y90" s="138">
        <v>468</v>
      </c>
      <c r="Z90" s="164">
        <f t="shared" si="5"/>
        <v>96.581196581196579</v>
      </c>
    </row>
    <row r="91" spans="1:26" ht="13.5" customHeight="1" x14ac:dyDescent="0.15">
      <c r="A91" s="128"/>
      <c r="B91" s="134"/>
      <c r="C91" s="246" t="s">
        <v>64</v>
      </c>
      <c r="D91" s="135" t="s">
        <v>263</v>
      </c>
      <c r="E91" s="136">
        <v>40</v>
      </c>
      <c r="F91" s="136">
        <v>10</v>
      </c>
      <c r="G91" s="136">
        <v>4</v>
      </c>
      <c r="H91" s="136">
        <v>24</v>
      </c>
      <c r="I91" s="136">
        <v>0</v>
      </c>
      <c r="J91" s="136">
        <v>0</v>
      </c>
      <c r="K91" s="136">
        <v>4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  <c r="Q91" s="136">
        <v>2</v>
      </c>
      <c r="R91" s="136">
        <v>0</v>
      </c>
      <c r="S91" s="136">
        <v>2</v>
      </c>
      <c r="T91" s="136">
        <v>6</v>
      </c>
      <c r="U91" s="136">
        <v>0</v>
      </c>
      <c r="V91" s="136">
        <v>5</v>
      </c>
      <c r="W91" s="136">
        <v>0</v>
      </c>
      <c r="X91" s="137">
        <v>97</v>
      </c>
      <c r="Y91" s="138">
        <v>88</v>
      </c>
      <c r="Z91" s="164">
        <f t="shared" si="5"/>
        <v>110.22727272727273</v>
      </c>
    </row>
    <row r="92" spans="1:26" ht="13.5" customHeight="1" x14ac:dyDescent="0.15">
      <c r="A92" s="128"/>
      <c r="B92" s="134"/>
      <c r="C92" s="246"/>
      <c r="D92" s="135" t="s">
        <v>38</v>
      </c>
      <c r="E92" s="136">
        <v>40</v>
      </c>
      <c r="F92" s="136">
        <v>10</v>
      </c>
      <c r="G92" s="136">
        <v>4</v>
      </c>
      <c r="H92" s="136">
        <v>27</v>
      </c>
      <c r="I92" s="136">
        <v>0</v>
      </c>
      <c r="J92" s="136">
        <v>0</v>
      </c>
      <c r="K92" s="136">
        <v>4</v>
      </c>
      <c r="L92" s="136">
        <v>0</v>
      </c>
      <c r="M92" s="136">
        <v>0</v>
      </c>
      <c r="N92" s="136">
        <v>0</v>
      </c>
      <c r="O92" s="136">
        <v>0</v>
      </c>
      <c r="P92" s="136">
        <v>0</v>
      </c>
      <c r="Q92" s="136">
        <v>2</v>
      </c>
      <c r="R92" s="136">
        <v>0</v>
      </c>
      <c r="S92" s="136">
        <v>2</v>
      </c>
      <c r="T92" s="136">
        <v>6</v>
      </c>
      <c r="U92" s="136">
        <v>0</v>
      </c>
      <c r="V92" s="136">
        <v>5</v>
      </c>
      <c r="W92" s="136">
        <v>0</v>
      </c>
      <c r="X92" s="137">
        <v>100</v>
      </c>
      <c r="Y92" s="138">
        <v>92</v>
      </c>
      <c r="Z92" s="164">
        <f t="shared" si="5"/>
        <v>108.69565217391303</v>
      </c>
    </row>
    <row r="93" spans="1:26" ht="13.5" customHeight="1" x14ac:dyDescent="0.15">
      <c r="A93" s="128"/>
      <c r="B93" s="134"/>
      <c r="C93" s="246" t="s">
        <v>65</v>
      </c>
      <c r="D93" s="135" t="s">
        <v>263</v>
      </c>
      <c r="E93" s="136">
        <v>5832</v>
      </c>
      <c r="F93" s="136">
        <v>13418</v>
      </c>
      <c r="G93" s="136">
        <v>9743</v>
      </c>
      <c r="H93" s="136">
        <v>6121</v>
      </c>
      <c r="I93" s="136">
        <v>713</v>
      </c>
      <c r="J93" s="136">
        <v>674</v>
      </c>
      <c r="K93" s="136">
        <v>2025</v>
      </c>
      <c r="L93" s="136">
        <v>4</v>
      </c>
      <c r="M93" s="136">
        <v>73</v>
      </c>
      <c r="N93" s="136">
        <v>46</v>
      </c>
      <c r="O93" s="136">
        <v>17</v>
      </c>
      <c r="P93" s="136">
        <v>18</v>
      </c>
      <c r="Q93" s="136">
        <v>193</v>
      </c>
      <c r="R93" s="136">
        <v>53</v>
      </c>
      <c r="S93" s="136">
        <v>61</v>
      </c>
      <c r="T93" s="136">
        <v>409</v>
      </c>
      <c r="U93" s="136">
        <v>52</v>
      </c>
      <c r="V93" s="136">
        <v>203</v>
      </c>
      <c r="W93" s="136">
        <v>171</v>
      </c>
      <c r="X93" s="137">
        <v>39826</v>
      </c>
      <c r="Y93" s="138">
        <v>35542</v>
      </c>
      <c r="Z93" s="164">
        <f t="shared" si="5"/>
        <v>112.05334533791007</v>
      </c>
    </row>
    <row r="94" spans="1:26" ht="13.5" customHeight="1" x14ac:dyDescent="0.15">
      <c r="A94" s="128"/>
      <c r="B94" s="134"/>
      <c r="C94" s="246"/>
      <c r="D94" s="135" t="s">
        <v>38</v>
      </c>
      <c r="E94" s="136">
        <v>9907</v>
      </c>
      <c r="F94" s="136">
        <v>18744</v>
      </c>
      <c r="G94" s="136">
        <v>12146</v>
      </c>
      <c r="H94" s="136">
        <v>8006</v>
      </c>
      <c r="I94" s="136">
        <v>1194</v>
      </c>
      <c r="J94" s="136">
        <v>1104</v>
      </c>
      <c r="K94" s="136">
        <v>2557</v>
      </c>
      <c r="L94" s="136">
        <v>4</v>
      </c>
      <c r="M94" s="136">
        <v>105</v>
      </c>
      <c r="N94" s="136">
        <v>79</v>
      </c>
      <c r="O94" s="136">
        <v>24</v>
      </c>
      <c r="P94" s="136">
        <v>35</v>
      </c>
      <c r="Q94" s="136">
        <v>255</v>
      </c>
      <c r="R94" s="136">
        <v>78</v>
      </c>
      <c r="S94" s="136">
        <v>100</v>
      </c>
      <c r="T94" s="136">
        <v>571</v>
      </c>
      <c r="U94" s="136">
        <v>64</v>
      </c>
      <c r="V94" s="136">
        <v>299</v>
      </c>
      <c r="W94" s="136">
        <v>337</v>
      </c>
      <c r="X94" s="137">
        <v>55609</v>
      </c>
      <c r="Y94" s="138">
        <v>51391</v>
      </c>
      <c r="Z94" s="164">
        <f t="shared" si="5"/>
        <v>108.2076628203382</v>
      </c>
    </row>
    <row r="95" spans="1:26" ht="13.5" customHeight="1" x14ac:dyDescent="0.15">
      <c r="A95" s="128"/>
      <c r="B95" s="134"/>
      <c r="C95" s="246" t="s">
        <v>66</v>
      </c>
      <c r="D95" s="135" t="s">
        <v>263</v>
      </c>
      <c r="E95" s="136">
        <v>0</v>
      </c>
      <c r="F95" s="136">
        <v>0</v>
      </c>
      <c r="G95" s="136">
        <v>26</v>
      </c>
      <c r="H95" s="136">
        <v>4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5</v>
      </c>
      <c r="R95" s="136">
        <v>2</v>
      </c>
      <c r="S95" s="136">
        <v>1</v>
      </c>
      <c r="T95" s="136">
        <v>0</v>
      </c>
      <c r="U95" s="136">
        <v>0</v>
      </c>
      <c r="V95" s="136">
        <v>1</v>
      </c>
      <c r="W95" s="136">
        <v>3</v>
      </c>
      <c r="X95" s="137">
        <v>42</v>
      </c>
      <c r="Y95" s="138">
        <v>41</v>
      </c>
      <c r="Z95" s="164">
        <f t="shared" si="5"/>
        <v>102.4390243902439</v>
      </c>
    </row>
    <row r="96" spans="1:26" ht="13.5" customHeight="1" x14ac:dyDescent="0.15">
      <c r="A96" s="128"/>
      <c r="B96" s="134"/>
      <c r="C96" s="246"/>
      <c r="D96" s="135" t="s">
        <v>38</v>
      </c>
      <c r="E96" s="136">
        <v>0</v>
      </c>
      <c r="F96" s="136">
        <v>0</v>
      </c>
      <c r="G96" s="136">
        <v>43</v>
      </c>
      <c r="H96" s="136">
        <v>10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36">
        <v>15</v>
      </c>
      <c r="R96" s="136">
        <v>6</v>
      </c>
      <c r="S96" s="136">
        <v>1</v>
      </c>
      <c r="T96" s="136">
        <v>0</v>
      </c>
      <c r="U96" s="136">
        <v>0</v>
      </c>
      <c r="V96" s="136">
        <v>1</v>
      </c>
      <c r="W96" s="136">
        <v>6</v>
      </c>
      <c r="X96" s="137">
        <v>82</v>
      </c>
      <c r="Y96" s="138">
        <v>93</v>
      </c>
      <c r="Z96" s="164">
        <f t="shared" si="5"/>
        <v>88.172043010752688</v>
      </c>
    </row>
    <row r="97" spans="1:26" ht="13.5" customHeight="1" x14ac:dyDescent="0.15">
      <c r="A97" s="128"/>
      <c r="B97" s="134"/>
      <c r="C97" s="246" t="s">
        <v>67</v>
      </c>
      <c r="D97" s="135" t="s">
        <v>263</v>
      </c>
      <c r="E97" s="136">
        <v>5473</v>
      </c>
      <c r="F97" s="136">
        <v>8117</v>
      </c>
      <c r="G97" s="136">
        <v>1572</v>
      </c>
      <c r="H97" s="136">
        <v>1243</v>
      </c>
      <c r="I97" s="136">
        <v>634</v>
      </c>
      <c r="J97" s="136">
        <v>868</v>
      </c>
      <c r="K97" s="136">
        <v>1072</v>
      </c>
      <c r="L97" s="136">
        <v>20</v>
      </c>
      <c r="M97" s="136">
        <v>511</v>
      </c>
      <c r="N97" s="136">
        <v>20</v>
      </c>
      <c r="O97" s="136">
        <v>67</v>
      </c>
      <c r="P97" s="136">
        <v>24</v>
      </c>
      <c r="Q97" s="136">
        <v>15</v>
      </c>
      <c r="R97" s="136">
        <v>4</v>
      </c>
      <c r="S97" s="136">
        <v>0</v>
      </c>
      <c r="T97" s="136">
        <v>373</v>
      </c>
      <c r="U97" s="136">
        <v>42</v>
      </c>
      <c r="V97" s="136">
        <v>60</v>
      </c>
      <c r="W97" s="136">
        <v>910</v>
      </c>
      <c r="X97" s="137">
        <v>21025</v>
      </c>
      <c r="Y97" s="138">
        <v>24677</v>
      </c>
      <c r="Z97" s="164">
        <f t="shared" si="5"/>
        <v>85.20079426186328</v>
      </c>
    </row>
    <row r="98" spans="1:26" ht="13.5" customHeight="1" x14ac:dyDescent="0.15">
      <c r="A98" s="128"/>
      <c r="B98" s="134"/>
      <c r="C98" s="246"/>
      <c r="D98" s="135" t="s">
        <v>38</v>
      </c>
      <c r="E98" s="136">
        <v>6366</v>
      </c>
      <c r="F98" s="136">
        <v>23224</v>
      </c>
      <c r="G98" s="136">
        <v>1624</v>
      </c>
      <c r="H98" s="136">
        <v>1297</v>
      </c>
      <c r="I98" s="136">
        <v>732</v>
      </c>
      <c r="J98" s="136">
        <v>916</v>
      </c>
      <c r="K98" s="136">
        <v>1203</v>
      </c>
      <c r="L98" s="136">
        <v>20</v>
      </c>
      <c r="M98" s="136">
        <v>537</v>
      </c>
      <c r="N98" s="136">
        <v>20</v>
      </c>
      <c r="O98" s="136">
        <v>67</v>
      </c>
      <c r="P98" s="136">
        <v>24</v>
      </c>
      <c r="Q98" s="136">
        <v>15</v>
      </c>
      <c r="R98" s="136">
        <v>4</v>
      </c>
      <c r="S98" s="136">
        <v>0</v>
      </c>
      <c r="T98" s="136">
        <v>411</v>
      </c>
      <c r="U98" s="136">
        <v>42</v>
      </c>
      <c r="V98" s="136">
        <v>60</v>
      </c>
      <c r="W98" s="136">
        <v>930</v>
      </c>
      <c r="X98" s="137">
        <v>37492</v>
      </c>
      <c r="Y98" s="138">
        <v>38807</v>
      </c>
      <c r="Z98" s="164">
        <f t="shared" si="5"/>
        <v>96.611436081119379</v>
      </c>
    </row>
    <row r="99" spans="1:26" ht="13.5" customHeight="1" x14ac:dyDescent="0.15">
      <c r="A99" s="128"/>
      <c r="B99" s="134"/>
      <c r="C99" s="246" t="s">
        <v>68</v>
      </c>
      <c r="D99" s="135" t="s">
        <v>263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7">
        <v>0</v>
      </c>
      <c r="Y99" s="138">
        <v>0</v>
      </c>
      <c r="Z99" s="164" t="str">
        <f t="shared" si="5"/>
        <v>－</v>
      </c>
    </row>
    <row r="100" spans="1:26" ht="13.5" customHeight="1" x14ac:dyDescent="0.15">
      <c r="A100" s="128"/>
      <c r="B100" s="134"/>
      <c r="C100" s="246"/>
      <c r="D100" s="135" t="s">
        <v>38</v>
      </c>
      <c r="E100" s="136">
        <v>0</v>
      </c>
      <c r="F100" s="136">
        <v>0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L100" s="136">
        <v>0</v>
      </c>
      <c r="M100" s="136">
        <v>0</v>
      </c>
      <c r="N100" s="136">
        <v>0</v>
      </c>
      <c r="O100" s="136">
        <v>0</v>
      </c>
      <c r="P100" s="136">
        <v>0</v>
      </c>
      <c r="Q100" s="136">
        <v>0</v>
      </c>
      <c r="R100" s="136">
        <v>0</v>
      </c>
      <c r="S100" s="136">
        <v>0</v>
      </c>
      <c r="T100" s="136">
        <v>0</v>
      </c>
      <c r="U100" s="136">
        <v>0</v>
      </c>
      <c r="V100" s="136">
        <v>0</v>
      </c>
      <c r="W100" s="136">
        <v>0</v>
      </c>
      <c r="X100" s="137">
        <v>0</v>
      </c>
      <c r="Y100" s="138">
        <v>0</v>
      </c>
      <c r="Z100" s="164" t="str">
        <f t="shared" si="5"/>
        <v>－</v>
      </c>
    </row>
    <row r="101" spans="1:26" ht="13.5" customHeight="1" x14ac:dyDescent="0.15">
      <c r="A101" s="128"/>
      <c r="B101" s="134"/>
      <c r="C101" s="246" t="s">
        <v>69</v>
      </c>
      <c r="D101" s="135" t="s">
        <v>263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0</v>
      </c>
      <c r="U101" s="136">
        <v>0</v>
      </c>
      <c r="V101" s="136">
        <v>0</v>
      </c>
      <c r="W101" s="136">
        <v>0</v>
      </c>
      <c r="X101" s="137">
        <v>0</v>
      </c>
      <c r="Y101" s="138">
        <v>0</v>
      </c>
      <c r="Z101" s="164" t="str">
        <f t="shared" si="5"/>
        <v>－</v>
      </c>
    </row>
    <row r="102" spans="1:26" ht="13.5" customHeight="1" x14ac:dyDescent="0.15">
      <c r="A102" s="128"/>
      <c r="B102" s="134"/>
      <c r="C102" s="246"/>
      <c r="D102" s="135" t="s">
        <v>38</v>
      </c>
      <c r="E102" s="136">
        <v>0</v>
      </c>
      <c r="F102" s="136">
        <v>0</v>
      </c>
      <c r="G102" s="136">
        <v>0</v>
      </c>
      <c r="H102" s="136">
        <v>0</v>
      </c>
      <c r="I102" s="136">
        <v>0</v>
      </c>
      <c r="J102" s="136">
        <v>0</v>
      </c>
      <c r="K102" s="136">
        <v>0</v>
      </c>
      <c r="L102" s="136">
        <v>0</v>
      </c>
      <c r="M102" s="136">
        <v>0</v>
      </c>
      <c r="N102" s="136">
        <v>0</v>
      </c>
      <c r="O102" s="136">
        <v>0</v>
      </c>
      <c r="P102" s="136">
        <v>0</v>
      </c>
      <c r="Q102" s="136">
        <v>0</v>
      </c>
      <c r="R102" s="136">
        <v>0</v>
      </c>
      <c r="S102" s="136">
        <v>0</v>
      </c>
      <c r="T102" s="136">
        <v>0</v>
      </c>
      <c r="U102" s="136">
        <v>0</v>
      </c>
      <c r="V102" s="136">
        <v>0</v>
      </c>
      <c r="W102" s="136">
        <v>0</v>
      </c>
      <c r="X102" s="137">
        <v>0</v>
      </c>
      <c r="Y102" s="138">
        <v>0</v>
      </c>
      <c r="Z102" s="164" t="str">
        <f t="shared" si="5"/>
        <v>－</v>
      </c>
    </row>
    <row r="103" spans="1:26" ht="13.5" customHeight="1" x14ac:dyDescent="0.15">
      <c r="A103" s="128"/>
      <c r="B103" s="134"/>
      <c r="C103" s="246" t="s">
        <v>70</v>
      </c>
      <c r="D103" s="135" t="s">
        <v>263</v>
      </c>
      <c r="E103" s="136">
        <v>2516</v>
      </c>
      <c r="F103" s="136">
        <v>1130</v>
      </c>
      <c r="G103" s="136">
        <v>1494</v>
      </c>
      <c r="H103" s="136">
        <v>3484</v>
      </c>
      <c r="I103" s="136">
        <v>1246</v>
      </c>
      <c r="J103" s="136">
        <v>474</v>
      </c>
      <c r="K103" s="136">
        <v>895</v>
      </c>
      <c r="L103" s="136">
        <v>10</v>
      </c>
      <c r="M103" s="136">
        <v>132</v>
      </c>
      <c r="N103" s="136">
        <v>169</v>
      </c>
      <c r="O103" s="136">
        <v>12</v>
      </c>
      <c r="P103" s="136">
        <v>12</v>
      </c>
      <c r="Q103" s="136">
        <v>462</v>
      </c>
      <c r="R103" s="136">
        <v>42</v>
      </c>
      <c r="S103" s="136">
        <v>47</v>
      </c>
      <c r="T103" s="136">
        <v>555</v>
      </c>
      <c r="U103" s="136">
        <v>252</v>
      </c>
      <c r="V103" s="136">
        <v>1564</v>
      </c>
      <c r="W103" s="136">
        <v>1986</v>
      </c>
      <c r="X103" s="137">
        <v>16482</v>
      </c>
      <c r="Y103" s="138">
        <v>10951</v>
      </c>
      <c r="Z103" s="164">
        <f t="shared" si="5"/>
        <v>150.50680303168659</v>
      </c>
    </row>
    <row r="104" spans="1:26" ht="13.5" customHeight="1" x14ac:dyDescent="0.15">
      <c r="A104" s="128"/>
      <c r="B104" s="134"/>
      <c r="C104" s="246"/>
      <c r="D104" s="135" t="s">
        <v>38</v>
      </c>
      <c r="E104" s="136">
        <v>4749</v>
      </c>
      <c r="F104" s="136">
        <v>1874</v>
      </c>
      <c r="G104" s="136">
        <v>2894</v>
      </c>
      <c r="H104" s="136">
        <v>9449</v>
      </c>
      <c r="I104" s="136">
        <v>3558</v>
      </c>
      <c r="J104" s="136">
        <v>1215</v>
      </c>
      <c r="K104" s="136">
        <v>2242</v>
      </c>
      <c r="L104" s="136">
        <v>34</v>
      </c>
      <c r="M104" s="136">
        <v>295</v>
      </c>
      <c r="N104" s="136">
        <v>568</v>
      </c>
      <c r="O104" s="136">
        <v>18</v>
      </c>
      <c r="P104" s="136">
        <v>20</v>
      </c>
      <c r="Q104" s="136">
        <v>1367</v>
      </c>
      <c r="R104" s="136">
        <v>167</v>
      </c>
      <c r="S104" s="136">
        <v>243</v>
      </c>
      <c r="T104" s="136">
        <v>1430</v>
      </c>
      <c r="U104" s="136">
        <v>686</v>
      </c>
      <c r="V104" s="136">
        <v>5784</v>
      </c>
      <c r="W104" s="136">
        <v>5245</v>
      </c>
      <c r="X104" s="137">
        <v>41838</v>
      </c>
      <c r="Y104" s="138">
        <v>24105</v>
      </c>
      <c r="Z104" s="164">
        <f t="shared" si="5"/>
        <v>173.5656502800249</v>
      </c>
    </row>
    <row r="105" spans="1:26" ht="13.5" customHeight="1" x14ac:dyDescent="0.15">
      <c r="A105" s="128"/>
      <c r="B105" s="134"/>
      <c r="C105" s="246" t="s">
        <v>71</v>
      </c>
      <c r="D105" s="135" t="s">
        <v>263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7">
        <v>0</v>
      </c>
      <c r="Y105" s="138">
        <v>0</v>
      </c>
      <c r="Z105" s="164" t="str">
        <f t="shared" si="5"/>
        <v>－</v>
      </c>
    </row>
    <row r="106" spans="1:26" ht="13.5" customHeight="1" x14ac:dyDescent="0.15">
      <c r="A106" s="128"/>
      <c r="B106" s="134"/>
      <c r="C106" s="246"/>
      <c r="D106" s="135" t="s">
        <v>38</v>
      </c>
      <c r="E106" s="136">
        <v>0</v>
      </c>
      <c r="F106" s="136">
        <v>0</v>
      </c>
      <c r="G106" s="136">
        <v>0</v>
      </c>
      <c r="H106" s="136">
        <v>0</v>
      </c>
      <c r="I106" s="136">
        <v>0</v>
      </c>
      <c r="J106" s="136">
        <v>0</v>
      </c>
      <c r="K106" s="136">
        <v>0</v>
      </c>
      <c r="L106" s="136">
        <v>0</v>
      </c>
      <c r="M106" s="136">
        <v>0</v>
      </c>
      <c r="N106" s="136"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v>0</v>
      </c>
      <c r="T106" s="136">
        <v>0</v>
      </c>
      <c r="U106" s="136">
        <v>0</v>
      </c>
      <c r="V106" s="136">
        <v>0</v>
      </c>
      <c r="W106" s="136">
        <v>0</v>
      </c>
      <c r="X106" s="137">
        <v>0</v>
      </c>
      <c r="Y106" s="138">
        <v>0</v>
      </c>
      <c r="Z106" s="164" t="str">
        <f t="shared" si="5"/>
        <v>－</v>
      </c>
    </row>
    <row r="107" spans="1:26" ht="13.5" customHeight="1" x14ac:dyDescent="0.15">
      <c r="A107" s="128"/>
      <c r="B107" s="134"/>
      <c r="C107" s="246" t="s">
        <v>72</v>
      </c>
      <c r="D107" s="135" t="s">
        <v>263</v>
      </c>
      <c r="E107" s="136">
        <v>41</v>
      </c>
      <c r="F107" s="136">
        <v>6</v>
      </c>
      <c r="G107" s="136">
        <v>2</v>
      </c>
      <c r="H107" s="136">
        <v>17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0</v>
      </c>
      <c r="P107" s="136">
        <v>0</v>
      </c>
      <c r="Q107" s="136">
        <v>0</v>
      </c>
      <c r="R107" s="136">
        <v>0</v>
      </c>
      <c r="S107" s="136">
        <v>4</v>
      </c>
      <c r="T107" s="136">
        <v>8</v>
      </c>
      <c r="U107" s="136">
        <v>1</v>
      </c>
      <c r="V107" s="136">
        <v>1</v>
      </c>
      <c r="W107" s="136">
        <v>1</v>
      </c>
      <c r="X107" s="137">
        <v>81</v>
      </c>
      <c r="Y107" s="138">
        <v>97</v>
      </c>
      <c r="Z107" s="164">
        <f t="shared" si="5"/>
        <v>83.505154639175259</v>
      </c>
    </row>
    <row r="108" spans="1:26" ht="13.5" customHeight="1" x14ac:dyDescent="0.15">
      <c r="A108" s="128"/>
      <c r="B108" s="134"/>
      <c r="C108" s="246"/>
      <c r="D108" s="135" t="s">
        <v>38</v>
      </c>
      <c r="E108" s="136">
        <v>41</v>
      </c>
      <c r="F108" s="136">
        <v>6</v>
      </c>
      <c r="G108" s="136">
        <v>2</v>
      </c>
      <c r="H108" s="136">
        <v>17</v>
      </c>
      <c r="I108" s="136">
        <v>0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36">
        <v>0</v>
      </c>
      <c r="Q108" s="136">
        <v>0</v>
      </c>
      <c r="R108" s="136">
        <v>0</v>
      </c>
      <c r="S108" s="136">
        <v>25</v>
      </c>
      <c r="T108" s="136">
        <v>8</v>
      </c>
      <c r="U108" s="136">
        <v>1</v>
      </c>
      <c r="V108" s="136">
        <v>1</v>
      </c>
      <c r="W108" s="136">
        <v>1</v>
      </c>
      <c r="X108" s="137">
        <v>102</v>
      </c>
      <c r="Y108" s="138">
        <v>99</v>
      </c>
      <c r="Z108" s="164">
        <f t="shared" si="5"/>
        <v>103.03030303030303</v>
      </c>
    </row>
    <row r="109" spans="1:26" ht="13.5" customHeight="1" x14ac:dyDescent="0.15">
      <c r="A109" s="128"/>
      <c r="B109" s="134"/>
      <c r="C109" s="246" t="s">
        <v>73</v>
      </c>
      <c r="D109" s="135" t="s">
        <v>263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0</v>
      </c>
      <c r="Q109" s="136">
        <v>0</v>
      </c>
      <c r="R109" s="136">
        <v>0</v>
      </c>
      <c r="S109" s="136">
        <v>0</v>
      </c>
      <c r="T109" s="136">
        <v>0</v>
      </c>
      <c r="U109" s="136">
        <v>0</v>
      </c>
      <c r="V109" s="136">
        <v>0</v>
      </c>
      <c r="W109" s="136">
        <v>0</v>
      </c>
      <c r="X109" s="137">
        <v>0</v>
      </c>
      <c r="Y109" s="138">
        <v>0</v>
      </c>
      <c r="Z109" s="164" t="str">
        <f t="shared" si="5"/>
        <v>－</v>
      </c>
    </row>
    <row r="110" spans="1:26" ht="13.5" customHeight="1" x14ac:dyDescent="0.15">
      <c r="A110" s="128"/>
      <c r="B110" s="134"/>
      <c r="C110" s="246"/>
      <c r="D110" s="135" t="s">
        <v>38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0</v>
      </c>
      <c r="Q110" s="136">
        <v>0</v>
      </c>
      <c r="R110" s="136">
        <v>0</v>
      </c>
      <c r="S110" s="136">
        <v>0</v>
      </c>
      <c r="T110" s="136">
        <v>0</v>
      </c>
      <c r="U110" s="136">
        <v>0</v>
      </c>
      <c r="V110" s="136">
        <v>0</v>
      </c>
      <c r="W110" s="136">
        <v>0</v>
      </c>
      <c r="X110" s="137">
        <v>0</v>
      </c>
      <c r="Y110" s="138">
        <v>0</v>
      </c>
      <c r="Z110" s="164" t="str">
        <f t="shared" si="5"/>
        <v>－</v>
      </c>
    </row>
    <row r="111" spans="1:26" ht="13.5" customHeight="1" x14ac:dyDescent="0.15">
      <c r="A111" s="128"/>
      <c r="B111" s="134"/>
      <c r="C111" s="246" t="s">
        <v>224</v>
      </c>
      <c r="D111" s="135" t="s">
        <v>263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136">
        <v>0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0</v>
      </c>
      <c r="X111" s="137">
        <v>0</v>
      </c>
      <c r="Y111" s="138">
        <v>9</v>
      </c>
      <c r="Z111" s="164">
        <f t="shared" si="5"/>
        <v>0</v>
      </c>
    </row>
    <row r="112" spans="1:26" ht="13.5" customHeight="1" x14ac:dyDescent="0.15">
      <c r="A112" s="128"/>
      <c r="B112" s="134"/>
      <c r="C112" s="246"/>
      <c r="D112" s="135" t="s">
        <v>38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136">
        <v>0</v>
      </c>
      <c r="S112" s="136">
        <v>0</v>
      </c>
      <c r="T112" s="136">
        <v>0</v>
      </c>
      <c r="U112" s="136">
        <v>0</v>
      </c>
      <c r="V112" s="136">
        <v>0</v>
      </c>
      <c r="W112" s="136">
        <v>0</v>
      </c>
      <c r="X112" s="137">
        <v>0</v>
      </c>
      <c r="Y112" s="138">
        <v>9</v>
      </c>
      <c r="Z112" s="164">
        <f t="shared" si="5"/>
        <v>0</v>
      </c>
    </row>
    <row r="113" spans="1:26" ht="13.5" customHeight="1" x14ac:dyDescent="0.15">
      <c r="A113" s="128"/>
      <c r="B113" s="134"/>
      <c r="C113" s="246" t="s">
        <v>74</v>
      </c>
      <c r="D113" s="135" t="s">
        <v>263</v>
      </c>
      <c r="E113" s="136">
        <v>18</v>
      </c>
      <c r="F113" s="136">
        <v>20</v>
      </c>
      <c r="G113" s="136">
        <v>43</v>
      </c>
      <c r="H113" s="136">
        <v>130</v>
      </c>
      <c r="I113" s="136">
        <v>10</v>
      </c>
      <c r="J113" s="136">
        <v>30</v>
      </c>
      <c r="K113" s="136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1</v>
      </c>
      <c r="R113" s="136">
        <v>0</v>
      </c>
      <c r="S113" s="136">
        <v>0</v>
      </c>
      <c r="T113" s="136">
        <v>2</v>
      </c>
      <c r="U113" s="136">
        <v>0</v>
      </c>
      <c r="V113" s="136">
        <v>0</v>
      </c>
      <c r="W113" s="136">
        <v>4</v>
      </c>
      <c r="X113" s="137">
        <v>258</v>
      </c>
      <c r="Y113" s="138">
        <v>258</v>
      </c>
      <c r="Z113" s="164">
        <f t="shared" si="5"/>
        <v>100</v>
      </c>
    </row>
    <row r="114" spans="1:26" ht="13.5" customHeight="1" x14ac:dyDescent="0.15">
      <c r="A114" s="128"/>
      <c r="B114" s="134"/>
      <c r="C114" s="246"/>
      <c r="D114" s="135" t="s">
        <v>38</v>
      </c>
      <c r="E114" s="136">
        <v>25</v>
      </c>
      <c r="F114" s="136">
        <v>53</v>
      </c>
      <c r="G114" s="136">
        <v>48</v>
      </c>
      <c r="H114" s="136">
        <v>133</v>
      </c>
      <c r="I114" s="136">
        <v>10</v>
      </c>
      <c r="J114" s="136">
        <v>30</v>
      </c>
      <c r="K114" s="136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1</v>
      </c>
      <c r="R114" s="136">
        <v>0</v>
      </c>
      <c r="S114" s="136">
        <v>0</v>
      </c>
      <c r="T114" s="136">
        <v>2</v>
      </c>
      <c r="U114" s="136">
        <v>0</v>
      </c>
      <c r="V114" s="136">
        <v>0</v>
      </c>
      <c r="W114" s="136">
        <v>5</v>
      </c>
      <c r="X114" s="137">
        <v>307</v>
      </c>
      <c r="Y114" s="138">
        <v>258</v>
      </c>
      <c r="Z114" s="164">
        <f t="shared" si="5"/>
        <v>118.99224806201549</v>
      </c>
    </row>
    <row r="115" spans="1:26" ht="13.5" customHeight="1" x14ac:dyDescent="0.15">
      <c r="A115" s="128"/>
      <c r="B115" s="134"/>
      <c r="C115" s="246" t="s">
        <v>75</v>
      </c>
      <c r="D115" s="135" t="s">
        <v>263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136">
        <v>0</v>
      </c>
      <c r="K115" s="136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7">
        <v>0</v>
      </c>
      <c r="Y115" s="138">
        <v>0</v>
      </c>
      <c r="Z115" s="164" t="str">
        <f t="shared" si="5"/>
        <v>－</v>
      </c>
    </row>
    <row r="116" spans="1:26" ht="13.5" customHeight="1" x14ac:dyDescent="0.15">
      <c r="A116" s="128"/>
      <c r="B116" s="134"/>
      <c r="C116" s="246"/>
      <c r="D116" s="135" t="s">
        <v>38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136">
        <v>0</v>
      </c>
      <c r="S116" s="136">
        <v>0</v>
      </c>
      <c r="T116" s="136">
        <v>0</v>
      </c>
      <c r="U116" s="136">
        <v>0</v>
      </c>
      <c r="V116" s="136">
        <v>0</v>
      </c>
      <c r="W116" s="136">
        <v>0</v>
      </c>
      <c r="X116" s="137">
        <v>0</v>
      </c>
      <c r="Y116" s="138">
        <v>0</v>
      </c>
      <c r="Z116" s="164" t="str">
        <f t="shared" si="5"/>
        <v>－</v>
      </c>
    </row>
    <row r="117" spans="1:26" ht="13.5" customHeight="1" x14ac:dyDescent="0.15">
      <c r="A117" s="128"/>
      <c r="B117" s="134"/>
      <c r="C117" s="246" t="s">
        <v>76</v>
      </c>
      <c r="D117" s="135" t="s">
        <v>263</v>
      </c>
      <c r="E117" s="136">
        <v>4</v>
      </c>
      <c r="F117" s="136">
        <v>22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15</v>
      </c>
      <c r="X117" s="137">
        <v>41</v>
      </c>
      <c r="Y117" s="138">
        <v>5</v>
      </c>
      <c r="Z117" s="164">
        <f t="shared" si="5"/>
        <v>819.99999999999989</v>
      </c>
    </row>
    <row r="118" spans="1:26" ht="13.5" customHeight="1" x14ac:dyDescent="0.15">
      <c r="A118" s="128"/>
      <c r="B118" s="134"/>
      <c r="C118" s="246"/>
      <c r="D118" s="135" t="s">
        <v>38</v>
      </c>
      <c r="E118" s="136">
        <v>4</v>
      </c>
      <c r="F118" s="136">
        <v>32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W118" s="136">
        <v>15</v>
      </c>
      <c r="X118" s="137">
        <v>51</v>
      </c>
      <c r="Y118" s="138">
        <v>5</v>
      </c>
      <c r="Z118" s="164">
        <f t="shared" si="5"/>
        <v>1019.9999999999999</v>
      </c>
    </row>
    <row r="119" spans="1:26" ht="13.5" customHeight="1" x14ac:dyDescent="0.15">
      <c r="A119" s="128"/>
      <c r="B119" s="134"/>
      <c r="C119" s="246" t="s">
        <v>77</v>
      </c>
      <c r="D119" s="135" t="s">
        <v>263</v>
      </c>
      <c r="E119" s="136">
        <v>512</v>
      </c>
      <c r="F119" s="136">
        <v>434</v>
      </c>
      <c r="G119" s="136">
        <v>149</v>
      </c>
      <c r="H119" s="136">
        <v>6</v>
      </c>
      <c r="I119" s="136">
        <v>8</v>
      </c>
      <c r="J119" s="136">
        <v>22</v>
      </c>
      <c r="K119" s="136">
        <v>5</v>
      </c>
      <c r="L119" s="136">
        <v>2</v>
      </c>
      <c r="M119" s="136">
        <v>0</v>
      </c>
      <c r="N119" s="136">
        <v>0</v>
      </c>
      <c r="O119" s="136">
        <v>0</v>
      </c>
      <c r="P119" s="136">
        <v>0</v>
      </c>
      <c r="Q119" s="136">
        <v>75</v>
      </c>
      <c r="R119" s="136">
        <v>43</v>
      </c>
      <c r="S119" s="136">
        <v>0</v>
      </c>
      <c r="T119" s="136">
        <v>1</v>
      </c>
      <c r="U119" s="136">
        <v>4</v>
      </c>
      <c r="V119" s="136">
        <v>0</v>
      </c>
      <c r="W119" s="136">
        <v>3</v>
      </c>
      <c r="X119" s="137">
        <v>1264</v>
      </c>
      <c r="Y119" s="138">
        <v>108</v>
      </c>
      <c r="Z119" s="164">
        <f t="shared" si="5"/>
        <v>1170.3703703703704</v>
      </c>
    </row>
    <row r="120" spans="1:26" ht="13.5" customHeight="1" x14ac:dyDescent="0.15">
      <c r="A120" s="128"/>
      <c r="B120" s="134"/>
      <c r="C120" s="246"/>
      <c r="D120" s="135" t="s">
        <v>38</v>
      </c>
      <c r="E120" s="136">
        <v>698</v>
      </c>
      <c r="F120" s="136">
        <v>642</v>
      </c>
      <c r="G120" s="136">
        <v>153</v>
      </c>
      <c r="H120" s="136">
        <v>6</v>
      </c>
      <c r="I120" s="136">
        <v>8</v>
      </c>
      <c r="J120" s="136">
        <v>23</v>
      </c>
      <c r="K120" s="136">
        <v>5</v>
      </c>
      <c r="L120" s="136">
        <v>2</v>
      </c>
      <c r="M120" s="136">
        <v>0</v>
      </c>
      <c r="N120" s="136">
        <v>0</v>
      </c>
      <c r="O120" s="136">
        <v>0</v>
      </c>
      <c r="P120" s="136">
        <v>0</v>
      </c>
      <c r="Q120" s="136">
        <v>81</v>
      </c>
      <c r="R120" s="136">
        <v>46</v>
      </c>
      <c r="S120" s="136">
        <v>0</v>
      </c>
      <c r="T120" s="136">
        <v>1</v>
      </c>
      <c r="U120" s="136">
        <v>4</v>
      </c>
      <c r="V120" s="136">
        <v>0</v>
      </c>
      <c r="W120" s="136">
        <v>8</v>
      </c>
      <c r="X120" s="137">
        <v>1677</v>
      </c>
      <c r="Y120" s="138">
        <v>110</v>
      </c>
      <c r="Z120" s="164">
        <f t="shared" si="5"/>
        <v>1524.5454545454545</v>
      </c>
    </row>
    <row r="121" spans="1:26" ht="13.5" customHeight="1" x14ac:dyDescent="0.15">
      <c r="A121" s="128"/>
      <c r="B121" s="134"/>
      <c r="C121" s="246" t="s">
        <v>78</v>
      </c>
      <c r="D121" s="135" t="s">
        <v>263</v>
      </c>
      <c r="E121" s="136">
        <v>5308</v>
      </c>
      <c r="F121" s="136">
        <v>6826</v>
      </c>
      <c r="G121" s="136">
        <v>7785</v>
      </c>
      <c r="H121" s="136">
        <v>2252</v>
      </c>
      <c r="I121" s="136">
        <v>524</v>
      </c>
      <c r="J121" s="136">
        <v>231</v>
      </c>
      <c r="K121" s="136">
        <v>4018</v>
      </c>
      <c r="L121" s="136">
        <v>11</v>
      </c>
      <c r="M121" s="136">
        <v>42</v>
      </c>
      <c r="N121" s="136">
        <v>2</v>
      </c>
      <c r="O121" s="136">
        <v>0</v>
      </c>
      <c r="P121" s="136">
        <v>4</v>
      </c>
      <c r="Q121" s="136">
        <v>30</v>
      </c>
      <c r="R121" s="136">
        <v>16</v>
      </c>
      <c r="S121" s="136">
        <v>10</v>
      </c>
      <c r="T121" s="136">
        <v>176</v>
      </c>
      <c r="U121" s="136">
        <v>9</v>
      </c>
      <c r="V121" s="136">
        <v>102</v>
      </c>
      <c r="W121" s="136">
        <v>1422</v>
      </c>
      <c r="X121" s="137">
        <v>28768</v>
      </c>
      <c r="Y121" s="138">
        <v>12363</v>
      </c>
      <c r="Z121" s="164">
        <f t="shared" si="5"/>
        <v>232.69432985521314</v>
      </c>
    </row>
    <row r="122" spans="1:26" ht="13.5" customHeight="1" thickBot="1" x14ac:dyDescent="0.2">
      <c r="A122" s="128"/>
      <c r="B122" s="134"/>
      <c r="C122" s="247"/>
      <c r="D122" s="141" t="s">
        <v>38</v>
      </c>
      <c r="E122" s="125">
        <v>5899</v>
      </c>
      <c r="F122" s="125">
        <v>7622</v>
      </c>
      <c r="G122" s="125">
        <v>8098</v>
      </c>
      <c r="H122" s="125">
        <v>3032</v>
      </c>
      <c r="I122" s="125">
        <v>726</v>
      </c>
      <c r="J122" s="125">
        <v>282</v>
      </c>
      <c r="K122" s="125">
        <v>5149</v>
      </c>
      <c r="L122" s="125">
        <v>23</v>
      </c>
      <c r="M122" s="125">
        <v>63</v>
      </c>
      <c r="N122" s="125">
        <v>6</v>
      </c>
      <c r="O122" s="125">
        <v>0</v>
      </c>
      <c r="P122" s="125">
        <v>6</v>
      </c>
      <c r="Q122" s="125">
        <v>72</v>
      </c>
      <c r="R122" s="125">
        <v>20</v>
      </c>
      <c r="S122" s="125">
        <v>18</v>
      </c>
      <c r="T122" s="125">
        <v>305</v>
      </c>
      <c r="U122" s="125">
        <v>13</v>
      </c>
      <c r="V122" s="125">
        <v>256</v>
      </c>
      <c r="W122" s="125">
        <v>1831</v>
      </c>
      <c r="X122" s="142">
        <v>33421</v>
      </c>
      <c r="Y122" s="143">
        <v>12363</v>
      </c>
      <c r="Z122" s="171">
        <f t="shared" si="5"/>
        <v>270.33082585133059</v>
      </c>
    </row>
    <row r="123" spans="1:26" ht="13.5" customHeight="1" x14ac:dyDescent="0.15">
      <c r="A123" s="128"/>
      <c r="B123" s="248" t="s">
        <v>247</v>
      </c>
      <c r="C123" s="249"/>
      <c r="D123" s="129" t="s">
        <v>263</v>
      </c>
      <c r="E123" s="130">
        <f>E125+E127+E134+E136+E138+E140+E142+E144+E146+E148+E150</f>
        <v>71492</v>
      </c>
      <c r="F123" s="130">
        <f t="shared" ref="F123:W124" si="7">F125+F127+F134+F136+F138+F140+F142+F144+F146+F148+F150</f>
        <v>129255</v>
      </c>
      <c r="G123" s="130">
        <f t="shared" si="7"/>
        <v>157296</v>
      </c>
      <c r="H123" s="130">
        <f t="shared" si="7"/>
        <v>38293</v>
      </c>
      <c r="I123" s="130">
        <f t="shared" si="7"/>
        <v>15547</v>
      </c>
      <c r="J123" s="130">
        <f t="shared" si="7"/>
        <v>14334</v>
      </c>
      <c r="K123" s="130">
        <f t="shared" si="7"/>
        <v>10705</v>
      </c>
      <c r="L123" s="130">
        <f t="shared" si="7"/>
        <v>189</v>
      </c>
      <c r="M123" s="130">
        <f t="shared" si="7"/>
        <v>1564</v>
      </c>
      <c r="N123" s="130">
        <f t="shared" si="7"/>
        <v>1683</v>
      </c>
      <c r="O123" s="130">
        <f t="shared" si="7"/>
        <v>383</v>
      </c>
      <c r="P123" s="130">
        <f t="shared" si="7"/>
        <v>621</v>
      </c>
      <c r="Q123" s="130">
        <f t="shared" si="7"/>
        <v>389</v>
      </c>
      <c r="R123" s="130">
        <f t="shared" si="7"/>
        <v>357</v>
      </c>
      <c r="S123" s="130">
        <f t="shared" si="7"/>
        <v>237</v>
      </c>
      <c r="T123" s="130">
        <f t="shared" si="7"/>
        <v>4227</v>
      </c>
      <c r="U123" s="130">
        <f t="shared" si="7"/>
        <v>553</v>
      </c>
      <c r="V123" s="130">
        <f t="shared" si="7"/>
        <v>1482</v>
      </c>
      <c r="W123" s="130">
        <f t="shared" si="7"/>
        <v>22871</v>
      </c>
      <c r="X123" s="144">
        <f>X125+X127+X134+X136+X138+X140+X142+X144+X146+X148+X150</f>
        <v>471478</v>
      </c>
      <c r="Y123" s="144">
        <f>Y125+Y127+Y134+Y136+Y138+Y140+Y142+Y144+Y146+Y148+Y150</f>
        <v>404171</v>
      </c>
      <c r="Z123" s="163">
        <f t="shared" si="5"/>
        <v>116.65309980181655</v>
      </c>
    </row>
    <row r="124" spans="1:26" ht="13.5" customHeight="1" thickBot="1" x14ac:dyDescent="0.2">
      <c r="A124" s="128"/>
      <c r="B124" s="250"/>
      <c r="C124" s="249"/>
      <c r="D124" s="145" t="s">
        <v>38</v>
      </c>
      <c r="E124" s="130">
        <f>E126+E128+E135+E137+E139+E141+E143+E145+E147+E149+E151</f>
        <v>76607</v>
      </c>
      <c r="F124" s="130">
        <f t="shared" si="7"/>
        <v>131432</v>
      </c>
      <c r="G124" s="130">
        <f t="shared" si="7"/>
        <v>159579</v>
      </c>
      <c r="H124" s="130">
        <f t="shared" si="7"/>
        <v>41157</v>
      </c>
      <c r="I124" s="130">
        <f t="shared" si="7"/>
        <v>16314</v>
      </c>
      <c r="J124" s="130">
        <f t="shared" si="7"/>
        <v>14609</v>
      </c>
      <c r="K124" s="130">
        <f t="shared" si="7"/>
        <v>11019</v>
      </c>
      <c r="L124" s="130">
        <f t="shared" si="7"/>
        <v>189</v>
      </c>
      <c r="M124" s="130">
        <f t="shared" si="7"/>
        <v>1622</v>
      </c>
      <c r="N124" s="130">
        <f t="shared" si="7"/>
        <v>1848</v>
      </c>
      <c r="O124" s="130">
        <f t="shared" si="7"/>
        <v>385</v>
      </c>
      <c r="P124" s="130">
        <f t="shared" si="7"/>
        <v>834</v>
      </c>
      <c r="Q124" s="130">
        <f t="shared" si="7"/>
        <v>435</v>
      </c>
      <c r="R124" s="130">
        <f t="shared" si="7"/>
        <v>486</v>
      </c>
      <c r="S124" s="130">
        <f t="shared" si="7"/>
        <v>286</v>
      </c>
      <c r="T124" s="130">
        <f t="shared" si="7"/>
        <v>4854</v>
      </c>
      <c r="U124" s="130">
        <f t="shared" si="7"/>
        <v>604</v>
      </c>
      <c r="V124" s="130">
        <f t="shared" si="7"/>
        <v>1652</v>
      </c>
      <c r="W124" s="130">
        <f t="shared" si="7"/>
        <v>23805</v>
      </c>
      <c r="X124" s="144">
        <f>X126+X128+X135+X137+X139+X141+X143+X145+X147+X149+X151</f>
        <v>487717</v>
      </c>
      <c r="Y124" s="144">
        <f>Y126+Y128+Y135+Y137+Y139+Y141+Y143+Y145+Y147+Y149+Y151</f>
        <v>415576</v>
      </c>
      <c r="Z124" s="166">
        <f t="shared" si="5"/>
        <v>117.35927965041293</v>
      </c>
    </row>
    <row r="125" spans="1:26" ht="13.5" customHeight="1" x14ac:dyDescent="0.15">
      <c r="A125" s="128"/>
      <c r="B125" s="128"/>
      <c r="C125" s="251" t="s">
        <v>103</v>
      </c>
      <c r="D125" s="147" t="s">
        <v>263</v>
      </c>
      <c r="E125" s="122">
        <v>2676</v>
      </c>
      <c r="F125" s="122">
        <v>116</v>
      </c>
      <c r="G125" s="122">
        <v>879</v>
      </c>
      <c r="H125" s="122">
        <v>224</v>
      </c>
      <c r="I125" s="122">
        <v>55</v>
      </c>
      <c r="J125" s="122">
        <v>22</v>
      </c>
      <c r="K125" s="122">
        <v>17</v>
      </c>
      <c r="L125" s="122">
        <v>4</v>
      </c>
      <c r="M125" s="122">
        <v>0</v>
      </c>
      <c r="N125" s="122">
        <v>17</v>
      </c>
      <c r="O125" s="122">
        <v>0</v>
      </c>
      <c r="P125" s="122">
        <v>24</v>
      </c>
      <c r="Q125" s="122">
        <v>9</v>
      </c>
      <c r="R125" s="122">
        <v>7</v>
      </c>
      <c r="S125" s="122">
        <v>4</v>
      </c>
      <c r="T125" s="122">
        <v>18</v>
      </c>
      <c r="U125" s="122">
        <v>7</v>
      </c>
      <c r="V125" s="122">
        <v>0</v>
      </c>
      <c r="W125" s="122">
        <v>340</v>
      </c>
      <c r="X125" s="150">
        <v>4419</v>
      </c>
      <c r="Y125" s="151">
        <v>6079</v>
      </c>
      <c r="Z125" s="168">
        <f t="shared" si="5"/>
        <v>72.692877117947035</v>
      </c>
    </row>
    <row r="126" spans="1:26" ht="13.5" customHeight="1" x14ac:dyDescent="0.15">
      <c r="A126" s="128"/>
      <c r="B126" s="134"/>
      <c r="C126" s="246"/>
      <c r="D126" s="135" t="s">
        <v>38</v>
      </c>
      <c r="E126" s="136">
        <v>3093</v>
      </c>
      <c r="F126" s="136">
        <v>129</v>
      </c>
      <c r="G126" s="136">
        <v>962</v>
      </c>
      <c r="H126" s="136">
        <v>241</v>
      </c>
      <c r="I126" s="136">
        <v>65</v>
      </c>
      <c r="J126" s="136">
        <v>22</v>
      </c>
      <c r="K126" s="136">
        <v>19</v>
      </c>
      <c r="L126" s="136">
        <v>4</v>
      </c>
      <c r="M126" s="136">
        <v>0</v>
      </c>
      <c r="N126" s="136">
        <v>17</v>
      </c>
      <c r="O126" s="136">
        <v>0</v>
      </c>
      <c r="P126" s="136">
        <v>35</v>
      </c>
      <c r="Q126" s="136">
        <v>10</v>
      </c>
      <c r="R126" s="136">
        <v>28</v>
      </c>
      <c r="S126" s="136">
        <v>4</v>
      </c>
      <c r="T126" s="136">
        <v>20</v>
      </c>
      <c r="U126" s="136">
        <v>7</v>
      </c>
      <c r="V126" s="136">
        <v>0</v>
      </c>
      <c r="W126" s="136">
        <v>372</v>
      </c>
      <c r="X126" s="137">
        <v>5028</v>
      </c>
      <c r="Y126" s="138">
        <v>6745</v>
      </c>
      <c r="Z126" s="164">
        <f t="shared" si="5"/>
        <v>74.544106745737579</v>
      </c>
    </row>
    <row r="127" spans="1:26" ht="13.5" customHeight="1" x14ac:dyDescent="0.15">
      <c r="A127" s="128"/>
      <c r="B127" s="134"/>
      <c r="C127" s="246" t="s">
        <v>104</v>
      </c>
      <c r="D127" s="135" t="s">
        <v>263</v>
      </c>
      <c r="E127" s="136">
        <v>2407</v>
      </c>
      <c r="F127" s="136">
        <v>4702</v>
      </c>
      <c r="G127" s="136">
        <v>2390</v>
      </c>
      <c r="H127" s="136">
        <v>4170</v>
      </c>
      <c r="I127" s="136">
        <v>416</v>
      </c>
      <c r="J127" s="136">
        <v>138</v>
      </c>
      <c r="K127" s="136">
        <v>181</v>
      </c>
      <c r="L127" s="136">
        <v>21</v>
      </c>
      <c r="M127" s="136">
        <v>0</v>
      </c>
      <c r="N127" s="136">
        <v>106</v>
      </c>
      <c r="O127" s="136">
        <v>38</v>
      </c>
      <c r="P127" s="136">
        <v>183</v>
      </c>
      <c r="Q127" s="136">
        <v>73</v>
      </c>
      <c r="R127" s="136">
        <v>35</v>
      </c>
      <c r="S127" s="136">
        <v>68</v>
      </c>
      <c r="T127" s="136">
        <v>310</v>
      </c>
      <c r="U127" s="136">
        <v>38</v>
      </c>
      <c r="V127" s="136">
        <v>61</v>
      </c>
      <c r="W127" s="136">
        <v>458</v>
      </c>
      <c r="X127" s="137">
        <v>15795</v>
      </c>
      <c r="Y127" s="138">
        <v>13875</v>
      </c>
      <c r="Z127" s="164">
        <f t="shared" si="5"/>
        <v>113.83783783783782</v>
      </c>
    </row>
    <row r="128" spans="1:26" ht="13.5" customHeight="1" x14ac:dyDescent="0.15">
      <c r="A128" s="128"/>
      <c r="B128" s="134"/>
      <c r="C128" s="246"/>
      <c r="D128" s="135" t="s">
        <v>38</v>
      </c>
      <c r="E128" s="136">
        <v>2667</v>
      </c>
      <c r="F128" s="136">
        <v>4786</v>
      </c>
      <c r="G128" s="136">
        <v>2613</v>
      </c>
      <c r="H128" s="136">
        <v>4194</v>
      </c>
      <c r="I128" s="136">
        <v>438</v>
      </c>
      <c r="J128" s="136">
        <v>148</v>
      </c>
      <c r="K128" s="136">
        <v>193</v>
      </c>
      <c r="L128" s="136">
        <v>21</v>
      </c>
      <c r="M128" s="136">
        <v>0</v>
      </c>
      <c r="N128" s="136">
        <v>106</v>
      </c>
      <c r="O128" s="136">
        <v>40</v>
      </c>
      <c r="P128" s="136">
        <v>183</v>
      </c>
      <c r="Q128" s="136">
        <v>73</v>
      </c>
      <c r="R128" s="136">
        <v>35</v>
      </c>
      <c r="S128" s="136">
        <v>70</v>
      </c>
      <c r="T128" s="136">
        <v>329</v>
      </c>
      <c r="U128" s="136">
        <v>46</v>
      </c>
      <c r="V128" s="136">
        <v>67</v>
      </c>
      <c r="W128" s="136">
        <v>460</v>
      </c>
      <c r="X128" s="137">
        <v>16469</v>
      </c>
      <c r="Y128" s="138">
        <v>14076</v>
      </c>
      <c r="Z128" s="164">
        <f t="shared" si="5"/>
        <v>117.00056834327934</v>
      </c>
    </row>
    <row r="129" spans="1:26" s="157" customFormat="1" ht="6" customHeight="1" x14ac:dyDescent="0.15">
      <c r="A129" s="134"/>
      <c r="B129" s="134"/>
      <c r="C129" s="153"/>
      <c r="D129" s="154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56"/>
    </row>
    <row r="130" spans="1:26" s="157" customFormat="1" ht="13.5" customHeight="1" x14ac:dyDescent="0.15">
      <c r="A130" s="134"/>
      <c r="B130" s="134"/>
      <c r="C130" s="158"/>
      <c r="D130" s="134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59"/>
    </row>
    <row r="131" spans="1:26" ht="18.75" customHeight="1" x14ac:dyDescent="0.15">
      <c r="A131" s="110" t="str">
        <f>$A$1</f>
        <v>４　平成29年度上期　市町村別・国別訪日外国人宿泊者数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12"/>
    </row>
    <row r="132" spans="1:26" ht="13.5" customHeight="1" thickBot="1" x14ac:dyDescent="0.2">
      <c r="A132" s="111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60" t="str">
        <f>Z67</f>
        <v>単位：宿泊客数→人、宿泊客延数→人泊、対前年比→％</v>
      </c>
    </row>
    <row r="133" spans="1:26" s="120" customFormat="1" ht="13.5" customHeight="1" thickBot="1" x14ac:dyDescent="0.2">
      <c r="A133" s="113" t="s">
        <v>20</v>
      </c>
      <c r="B133" s="113" t="s">
        <v>266</v>
      </c>
      <c r="C133" s="113" t="s">
        <v>21</v>
      </c>
      <c r="D133" s="178" t="s">
        <v>22</v>
      </c>
      <c r="E133" s="115" t="s">
        <v>284</v>
      </c>
      <c r="F133" s="115" t="s">
        <v>285</v>
      </c>
      <c r="G133" s="115" t="s">
        <v>286</v>
      </c>
      <c r="H133" s="115" t="s">
        <v>287</v>
      </c>
      <c r="I133" s="115" t="s">
        <v>204</v>
      </c>
      <c r="J133" s="115" t="s">
        <v>235</v>
      </c>
      <c r="K133" s="115" t="s">
        <v>236</v>
      </c>
      <c r="L133" s="115" t="s">
        <v>237</v>
      </c>
      <c r="M133" s="116" t="s">
        <v>291</v>
      </c>
      <c r="N133" s="115" t="s">
        <v>311</v>
      </c>
      <c r="O133" s="115" t="s">
        <v>312</v>
      </c>
      <c r="P133" s="115" t="s">
        <v>205</v>
      </c>
      <c r="Q133" s="115" t="s">
        <v>206</v>
      </c>
      <c r="R133" s="115" t="s">
        <v>207</v>
      </c>
      <c r="S133" s="115" t="s">
        <v>208</v>
      </c>
      <c r="T133" s="115" t="s">
        <v>282</v>
      </c>
      <c r="U133" s="115" t="s">
        <v>209</v>
      </c>
      <c r="V133" s="115" t="s">
        <v>283</v>
      </c>
      <c r="W133" s="115" t="s">
        <v>240</v>
      </c>
      <c r="X133" s="118" t="s">
        <v>265</v>
      </c>
      <c r="Y133" s="161" t="str">
        <f>Y68</f>
        <v>28年度上期</v>
      </c>
      <c r="Z133" s="162" t="str">
        <f>Z68</f>
        <v>対前年比</v>
      </c>
    </row>
    <row r="134" spans="1:26" ht="13.5" customHeight="1" x14ac:dyDescent="0.15">
      <c r="A134" s="264" t="s">
        <v>245</v>
      </c>
      <c r="B134" s="264" t="s">
        <v>248</v>
      </c>
      <c r="C134" s="246" t="s">
        <v>105</v>
      </c>
      <c r="D134" s="129" t="s">
        <v>263</v>
      </c>
      <c r="E134" s="130">
        <v>25374</v>
      </c>
      <c r="F134" s="130">
        <v>69754</v>
      </c>
      <c r="G134" s="130">
        <v>80912</v>
      </c>
      <c r="H134" s="130">
        <v>19203</v>
      </c>
      <c r="I134" s="130">
        <v>6509</v>
      </c>
      <c r="J134" s="130">
        <v>6815</v>
      </c>
      <c r="K134" s="130">
        <v>3973</v>
      </c>
      <c r="L134" s="130">
        <v>65</v>
      </c>
      <c r="M134" s="130">
        <v>524</v>
      </c>
      <c r="N134" s="130">
        <v>841</v>
      </c>
      <c r="O134" s="130">
        <v>12</v>
      </c>
      <c r="P134" s="130">
        <v>378</v>
      </c>
      <c r="Q134" s="130">
        <v>153</v>
      </c>
      <c r="R134" s="130">
        <v>162</v>
      </c>
      <c r="S134" s="130">
        <v>67</v>
      </c>
      <c r="T134" s="130">
        <v>2603</v>
      </c>
      <c r="U134" s="130">
        <v>379</v>
      </c>
      <c r="V134" s="130">
        <v>737</v>
      </c>
      <c r="W134" s="130">
        <v>10967</v>
      </c>
      <c r="X134" s="131">
        <v>229428</v>
      </c>
      <c r="Y134" s="151">
        <v>199102</v>
      </c>
      <c r="Z134" s="168">
        <f t="shared" ref="Z134:Z193" si="8">IF(Y134=0,"－",X134/Y134*100)</f>
        <v>115.23138893632409</v>
      </c>
    </row>
    <row r="135" spans="1:26" ht="13.5" customHeight="1" x14ac:dyDescent="0.15">
      <c r="A135" s="255"/>
      <c r="B135" s="255"/>
      <c r="C135" s="246"/>
      <c r="D135" s="135" t="s">
        <v>38</v>
      </c>
      <c r="E135" s="136">
        <v>26396</v>
      </c>
      <c r="F135" s="136">
        <v>71185</v>
      </c>
      <c r="G135" s="136">
        <v>82163</v>
      </c>
      <c r="H135" s="136">
        <v>19706</v>
      </c>
      <c r="I135" s="136">
        <v>6735</v>
      </c>
      <c r="J135" s="136">
        <v>6909</v>
      </c>
      <c r="K135" s="136">
        <v>4083</v>
      </c>
      <c r="L135" s="136">
        <v>65</v>
      </c>
      <c r="M135" s="136">
        <v>524</v>
      </c>
      <c r="N135" s="136">
        <v>844</v>
      </c>
      <c r="O135" s="136">
        <v>12</v>
      </c>
      <c r="P135" s="136">
        <v>559</v>
      </c>
      <c r="Q135" s="136">
        <v>159</v>
      </c>
      <c r="R135" s="136">
        <v>213</v>
      </c>
      <c r="S135" s="136">
        <v>83</v>
      </c>
      <c r="T135" s="136">
        <v>2762</v>
      </c>
      <c r="U135" s="136">
        <v>395</v>
      </c>
      <c r="V135" s="136">
        <v>785</v>
      </c>
      <c r="W135" s="136">
        <v>11026</v>
      </c>
      <c r="X135" s="137">
        <v>234604</v>
      </c>
      <c r="Y135" s="138">
        <v>202595</v>
      </c>
      <c r="Z135" s="164">
        <f t="shared" si="8"/>
        <v>115.79950146844691</v>
      </c>
    </row>
    <row r="136" spans="1:26" ht="13.5" customHeight="1" x14ac:dyDescent="0.15">
      <c r="A136" s="128"/>
      <c r="B136" s="134"/>
      <c r="C136" s="246" t="s">
        <v>214</v>
      </c>
      <c r="D136" s="135" t="s">
        <v>263</v>
      </c>
      <c r="E136" s="136">
        <v>497</v>
      </c>
      <c r="F136" s="136">
        <v>10797</v>
      </c>
      <c r="G136" s="136">
        <v>3991</v>
      </c>
      <c r="H136" s="136">
        <v>3121</v>
      </c>
      <c r="I136" s="136">
        <v>318</v>
      </c>
      <c r="J136" s="136">
        <v>734</v>
      </c>
      <c r="K136" s="136">
        <v>1</v>
      </c>
      <c r="L136" s="136">
        <v>97</v>
      </c>
      <c r="M136" s="136">
        <v>4</v>
      </c>
      <c r="N136" s="136">
        <v>0</v>
      </c>
      <c r="O136" s="136">
        <v>0</v>
      </c>
      <c r="P136" s="136">
        <v>0</v>
      </c>
      <c r="Q136" s="136">
        <v>0</v>
      </c>
      <c r="R136" s="136">
        <v>0</v>
      </c>
      <c r="S136" s="136">
        <v>2</v>
      </c>
      <c r="T136" s="136">
        <v>1</v>
      </c>
      <c r="U136" s="136">
        <v>0</v>
      </c>
      <c r="V136" s="136">
        <v>7</v>
      </c>
      <c r="W136" s="136">
        <v>134</v>
      </c>
      <c r="X136" s="137">
        <v>19704</v>
      </c>
      <c r="Y136" s="138">
        <v>12046</v>
      </c>
      <c r="Z136" s="164">
        <f t="shared" si="8"/>
        <v>163.57297028059105</v>
      </c>
    </row>
    <row r="137" spans="1:26" ht="13.5" customHeight="1" x14ac:dyDescent="0.15">
      <c r="A137" s="128"/>
      <c r="B137" s="134"/>
      <c r="C137" s="246"/>
      <c r="D137" s="135" t="s">
        <v>38</v>
      </c>
      <c r="E137" s="136">
        <v>508</v>
      </c>
      <c r="F137" s="136">
        <v>10797</v>
      </c>
      <c r="G137" s="136">
        <v>3997</v>
      </c>
      <c r="H137" s="136">
        <v>4834</v>
      </c>
      <c r="I137" s="136">
        <v>318</v>
      </c>
      <c r="J137" s="136">
        <v>742</v>
      </c>
      <c r="K137" s="136">
        <v>2</v>
      </c>
      <c r="L137" s="136">
        <v>97</v>
      </c>
      <c r="M137" s="136">
        <v>4</v>
      </c>
      <c r="N137" s="136">
        <v>0</v>
      </c>
      <c r="O137" s="136">
        <v>0</v>
      </c>
      <c r="P137" s="136">
        <v>0</v>
      </c>
      <c r="Q137" s="136">
        <v>0</v>
      </c>
      <c r="R137" s="136">
        <v>0</v>
      </c>
      <c r="S137" s="136">
        <v>4</v>
      </c>
      <c r="T137" s="136">
        <v>1</v>
      </c>
      <c r="U137" s="136">
        <v>0</v>
      </c>
      <c r="V137" s="136">
        <v>7</v>
      </c>
      <c r="W137" s="136">
        <v>138</v>
      </c>
      <c r="X137" s="137">
        <v>21449</v>
      </c>
      <c r="Y137" s="138">
        <v>13862</v>
      </c>
      <c r="Z137" s="164">
        <f t="shared" si="8"/>
        <v>154.73236185254652</v>
      </c>
    </row>
    <row r="138" spans="1:26" ht="13.5" customHeight="1" x14ac:dyDescent="0.15">
      <c r="A138" s="128"/>
      <c r="B138" s="134"/>
      <c r="C138" s="246" t="s">
        <v>106</v>
      </c>
      <c r="D138" s="135" t="s">
        <v>263</v>
      </c>
      <c r="E138" s="136">
        <v>0</v>
      </c>
      <c r="F138" s="136">
        <v>5</v>
      </c>
      <c r="G138" s="136">
        <v>10</v>
      </c>
      <c r="H138" s="136">
        <v>7</v>
      </c>
      <c r="I138" s="136">
        <v>4</v>
      </c>
      <c r="J138" s="136">
        <v>1</v>
      </c>
      <c r="K138" s="136">
        <v>0</v>
      </c>
      <c r="L138" s="136">
        <v>0</v>
      </c>
      <c r="M138" s="136">
        <v>0</v>
      </c>
      <c r="N138" s="136">
        <v>0</v>
      </c>
      <c r="O138" s="136">
        <v>0</v>
      </c>
      <c r="P138" s="136">
        <v>0</v>
      </c>
      <c r="Q138" s="136">
        <v>0</v>
      </c>
      <c r="R138" s="136">
        <v>0</v>
      </c>
      <c r="S138" s="136">
        <v>0</v>
      </c>
      <c r="T138" s="136">
        <v>2</v>
      </c>
      <c r="U138" s="136">
        <v>0</v>
      </c>
      <c r="V138" s="136">
        <v>1</v>
      </c>
      <c r="W138" s="136">
        <v>0</v>
      </c>
      <c r="X138" s="137">
        <v>30</v>
      </c>
      <c r="Y138" s="138">
        <v>48</v>
      </c>
      <c r="Z138" s="164">
        <f t="shared" si="8"/>
        <v>62.5</v>
      </c>
    </row>
    <row r="139" spans="1:26" ht="13.5" customHeight="1" x14ac:dyDescent="0.15">
      <c r="A139" s="128"/>
      <c r="B139" s="134"/>
      <c r="C139" s="246"/>
      <c r="D139" s="135" t="s">
        <v>38</v>
      </c>
      <c r="E139" s="136">
        <v>0</v>
      </c>
      <c r="F139" s="136">
        <v>5</v>
      </c>
      <c r="G139" s="136">
        <v>10</v>
      </c>
      <c r="H139" s="136">
        <v>7</v>
      </c>
      <c r="I139" s="136">
        <v>4</v>
      </c>
      <c r="J139" s="136">
        <v>1</v>
      </c>
      <c r="K139" s="136">
        <v>0</v>
      </c>
      <c r="L139" s="136">
        <v>0</v>
      </c>
      <c r="M139" s="136">
        <v>0</v>
      </c>
      <c r="N139" s="136">
        <v>0</v>
      </c>
      <c r="O139" s="136">
        <v>0</v>
      </c>
      <c r="P139" s="136">
        <v>0</v>
      </c>
      <c r="Q139" s="136">
        <v>0</v>
      </c>
      <c r="R139" s="136">
        <v>0</v>
      </c>
      <c r="S139" s="136">
        <v>0</v>
      </c>
      <c r="T139" s="136">
        <v>2</v>
      </c>
      <c r="U139" s="136">
        <v>0</v>
      </c>
      <c r="V139" s="136">
        <v>1</v>
      </c>
      <c r="W139" s="136">
        <v>0</v>
      </c>
      <c r="X139" s="137">
        <v>30</v>
      </c>
      <c r="Y139" s="138">
        <v>71</v>
      </c>
      <c r="Z139" s="164">
        <f t="shared" si="8"/>
        <v>42.25352112676056</v>
      </c>
    </row>
    <row r="140" spans="1:26" ht="13.5" customHeight="1" x14ac:dyDescent="0.15">
      <c r="A140" s="128"/>
      <c r="B140" s="140"/>
      <c r="C140" s="246" t="s">
        <v>107</v>
      </c>
      <c r="D140" s="135" t="s">
        <v>263</v>
      </c>
      <c r="E140" s="136">
        <v>7481</v>
      </c>
      <c r="F140" s="136">
        <v>17400</v>
      </c>
      <c r="G140" s="136">
        <v>17499</v>
      </c>
      <c r="H140" s="136">
        <v>1194</v>
      </c>
      <c r="I140" s="136">
        <v>1507</v>
      </c>
      <c r="J140" s="136">
        <v>2012</v>
      </c>
      <c r="K140" s="136">
        <v>1898</v>
      </c>
      <c r="L140" s="136">
        <v>0</v>
      </c>
      <c r="M140" s="136">
        <v>174</v>
      </c>
      <c r="N140" s="136">
        <v>302</v>
      </c>
      <c r="O140" s="136">
        <v>0</v>
      </c>
      <c r="P140" s="136">
        <v>4</v>
      </c>
      <c r="Q140" s="136">
        <v>11</v>
      </c>
      <c r="R140" s="136">
        <v>8</v>
      </c>
      <c r="S140" s="136">
        <v>25</v>
      </c>
      <c r="T140" s="136">
        <v>180</v>
      </c>
      <c r="U140" s="136">
        <v>17</v>
      </c>
      <c r="V140" s="136">
        <v>27</v>
      </c>
      <c r="W140" s="136">
        <v>4367</v>
      </c>
      <c r="X140" s="137">
        <v>54106</v>
      </c>
      <c r="Y140" s="138">
        <v>58898</v>
      </c>
      <c r="Z140" s="164">
        <f t="shared" si="8"/>
        <v>91.863900302217388</v>
      </c>
    </row>
    <row r="141" spans="1:26" ht="13.5" customHeight="1" x14ac:dyDescent="0.15">
      <c r="A141" s="128"/>
      <c r="B141" s="140"/>
      <c r="C141" s="246"/>
      <c r="D141" s="135" t="s">
        <v>38</v>
      </c>
      <c r="E141" s="136">
        <v>7933</v>
      </c>
      <c r="F141" s="136">
        <v>17424</v>
      </c>
      <c r="G141" s="136">
        <v>17652</v>
      </c>
      <c r="H141" s="136">
        <v>1363</v>
      </c>
      <c r="I141" s="136">
        <v>1585</v>
      </c>
      <c r="J141" s="136">
        <v>2028</v>
      </c>
      <c r="K141" s="136">
        <v>1918</v>
      </c>
      <c r="L141" s="136">
        <v>0</v>
      </c>
      <c r="M141" s="136">
        <v>176</v>
      </c>
      <c r="N141" s="136">
        <v>327</v>
      </c>
      <c r="O141" s="136">
        <v>0</v>
      </c>
      <c r="P141" s="136">
        <v>12</v>
      </c>
      <c r="Q141" s="136">
        <v>11</v>
      </c>
      <c r="R141" s="136">
        <v>8</v>
      </c>
      <c r="S141" s="136">
        <v>31</v>
      </c>
      <c r="T141" s="136">
        <v>208</v>
      </c>
      <c r="U141" s="136">
        <v>17</v>
      </c>
      <c r="V141" s="136">
        <v>29</v>
      </c>
      <c r="W141" s="136">
        <v>4959</v>
      </c>
      <c r="X141" s="137">
        <v>55681</v>
      </c>
      <c r="Y141" s="138">
        <v>59547</v>
      </c>
      <c r="Z141" s="164">
        <f t="shared" si="8"/>
        <v>93.507649419786048</v>
      </c>
    </row>
    <row r="142" spans="1:26" ht="13.5" customHeight="1" x14ac:dyDescent="0.15">
      <c r="A142" s="128"/>
      <c r="B142" s="134"/>
      <c r="C142" s="246" t="s">
        <v>108</v>
      </c>
      <c r="D142" s="135" t="s">
        <v>263</v>
      </c>
      <c r="E142" s="136">
        <v>1920</v>
      </c>
      <c r="F142" s="136">
        <v>852</v>
      </c>
      <c r="G142" s="136">
        <v>545</v>
      </c>
      <c r="H142" s="136">
        <v>419</v>
      </c>
      <c r="I142" s="136">
        <v>197</v>
      </c>
      <c r="J142" s="136">
        <v>233</v>
      </c>
      <c r="K142" s="136">
        <v>119</v>
      </c>
      <c r="L142" s="136">
        <v>2</v>
      </c>
      <c r="M142" s="136">
        <v>8</v>
      </c>
      <c r="N142" s="136">
        <v>0</v>
      </c>
      <c r="O142" s="136">
        <v>0</v>
      </c>
      <c r="P142" s="136">
        <v>4</v>
      </c>
      <c r="Q142" s="136">
        <v>11</v>
      </c>
      <c r="R142" s="136">
        <v>31</v>
      </c>
      <c r="S142" s="136">
        <v>7</v>
      </c>
      <c r="T142" s="136">
        <v>47</v>
      </c>
      <c r="U142" s="136">
        <v>12</v>
      </c>
      <c r="V142" s="136">
        <v>41</v>
      </c>
      <c r="W142" s="136">
        <v>172</v>
      </c>
      <c r="X142" s="137">
        <v>4620</v>
      </c>
      <c r="Y142" s="138">
        <v>2134</v>
      </c>
      <c r="Z142" s="164">
        <f t="shared" si="8"/>
        <v>216.49484536082474</v>
      </c>
    </row>
    <row r="143" spans="1:26" ht="13.5" customHeight="1" x14ac:dyDescent="0.15">
      <c r="A143" s="128"/>
      <c r="B143" s="134"/>
      <c r="C143" s="246"/>
      <c r="D143" s="135" t="s">
        <v>38</v>
      </c>
      <c r="E143" s="136">
        <v>1920</v>
      </c>
      <c r="F143" s="136">
        <v>852</v>
      </c>
      <c r="G143" s="136">
        <v>545</v>
      </c>
      <c r="H143" s="136">
        <v>419</v>
      </c>
      <c r="I143" s="136">
        <v>197</v>
      </c>
      <c r="J143" s="136">
        <v>233</v>
      </c>
      <c r="K143" s="136">
        <v>119</v>
      </c>
      <c r="L143" s="136">
        <v>2</v>
      </c>
      <c r="M143" s="136">
        <v>8</v>
      </c>
      <c r="N143" s="136">
        <v>0</v>
      </c>
      <c r="O143" s="136">
        <v>0</v>
      </c>
      <c r="P143" s="136">
        <v>4</v>
      </c>
      <c r="Q143" s="136">
        <v>11</v>
      </c>
      <c r="R143" s="136">
        <v>31</v>
      </c>
      <c r="S143" s="136">
        <v>7</v>
      </c>
      <c r="T143" s="136">
        <v>47</v>
      </c>
      <c r="U143" s="136">
        <v>12</v>
      </c>
      <c r="V143" s="136">
        <v>41</v>
      </c>
      <c r="W143" s="136">
        <v>172</v>
      </c>
      <c r="X143" s="137">
        <v>4620</v>
      </c>
      <c r="Y143" s="138">
        <v>2134</v>
      </c>
      <c r="Z143" s="164">
        <f t="shared" si="8"/>
        <v>216.49484536082474</v>
      </c>
    </row>
    <row r="144" spans="1:26" ht="13.5" customHeight="1" x14ac:dyDescent="0.15">
      <c r="A144" s="128"/>
      <c r="B144" s="134"/>
      <c r="C144" s="246" t="s">
        <v>109</v>
      </c>
      <c r="D144" s="135" t="s">
        <v>263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36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0</v>
      </c>
      <c r="Q144" s="136">
        <v>0</v>
      </c>
      <c r="R144" s="136">
        <v>0</v>
      </c>
      <c r="S144" s="136">
        <v>0</v>
      </c>
      <c r="T144" s="136">
        <v>0</v>
      </c>
      <c r="U144" s="136">
        <v>0</v>
      </c>
      <c r="V144" s="136">
        <v>0</v>
      </c>
      <c r="W144" s="136">
        <v>0</v>
      </c>
      <c r="X144" s="137">
        <v>0</v>
      </c>
      <c r="Y144" s="138">
        <v>0</v>
      </c>
      <c r="Z144" s="164" t="str">
        <f t="shared" si="8"/>
        <v>－</v>
      </c>
    </row>
    <row r="145" spans="1:26" ht="13.5" customHeight="1" x14ac:dyDescent="0.15">
      <c r="A145" s="128"/>
      <c r="B145" s="134"/>
      <c r="C145" s="246"/>
      <c r="D145" s="135" t="s">
        <v>38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6">
        <v>0</v>
      </c>
      <c r="Q145" s="136">
        <v>0</v>
      </c>
      <c r="R145" s="136">
        <v>0</v>
      </c>
      <c r="S145" s="136">
        <v>0</v>
      </c>
      <c r="T145" s="136">
        <v>0</v>
      </c>
      <c r="U145" s="136">
        <v>0</v>
      </c>
      <c r="V145" s="136">
        <v>0</v>
      </c>
      <c r="W145" s="136">
        <v>0</v>
      </c>
      <c r="X145" s="137">
        <v>0</v>
      </c>
      <c r="Y145" s="138">
        <v>0</v>
      </c>
      <c r="Z145" s="164" t="str">
        <f t="shared" si="8"/>
        <v>－</v>
      </c>
    </row>
    <row r="146" spans="1:26" ht="13.5" customHeight="1" x14ac:dyDescent="0.15">
      <c r="A146" s="128"/>
      <c r="B146" s="134"/>
      <c r="C146" s="246" t="s">
        <v>227</v>
      </c>
      <c r="D146" s="135" t="s">
        <v>263</v>
      </c>
      <c r="E146" s="136">
        <v>31114</v>
      </c>
      <c r="F146" s="136">
        <v>25629</v>
      </c>
      <c r="G146" s="136">
        <v>51068</v>
      </c>
      <c r="H146" s="136">
        <v>9949</v>
      </c>
      <c r="I146" s="136">
        <v>6541</v>
      </c>
      <c r="J146" s="136">
        <v>4379</v>
      </c>
      <c r="K146" s="136">
        <v>4515</v>
      </c>
      <c r="L146" s="136">
        <v>0</v>
      </c>
      <c r="M146" s="136">
        <v>854</v>
      </c>
      <c r="N146" s="136">
        <v>417</v>
      </c>
      <c r="O146" s="136">
        <v>333</v>
      </c>
      <c r="P146" s="136">
        <v>28</v>
      </c>
      <c r="Q146" s="136">
        <v>132</v>
      </c>
      <c r="R146" s="136">
        <v>114</v>
      </c>
      <c r="S146" s="136">
        <v>62</v>
      </c>
      <c r="T146" s="136">
        <v>1066</v>
      </c>
      <c r="U146" s="136">
        <v>100</v>
      </c>
      <c r="V146" s="136">
        <v>608</v>
      </c>
      <c r="W146" s="136">
        <v>6431</v>
      </c>
      <c r="X146" s="137">
        <v>143340</v>
      </c>
      <c r="Y146" s="138">
        <v>111958</v>
      </c>
      <c r="Z146" s="164">
        <f t="shared" si="8"/>
        <v>128.03015416495472</v>
      </c>
    </row>
    <row r="147" spans="1:26" ht="13.5" customHeight="1" x14ac:dyDescent="0.15">
      <c r="A147" s="128"/>
      <c r="B147" s="134"/>
      <c r="C147" s="246"/>
      <c r="D147" s="135" t="s">
        <v>38</v>
      </c>
      <c r="E147" s="136">
        <v>34061</v>
      </c>
      <c r="F147" s="136">
        <v>26254</v>
      </c>
      <c r="G147" s="136">
        <v>51635</v>
      </c>
      <c r="H147" s="136">
        <v>10387</v>
      </c>
      <c r="I147" s="136">
        <v>6972</v>
      </c>
      <c r="J147" s="136">
        <v>4526</v>
      </c>
      <c r="K147" s="136">
        <v>4684</v>
      </c>
      <c r="L147" s="136">
        <v>0</v>
      </c>
      <c r="M147" s="136">
        <v>910</v>
      </c>
      <c r="N147" s="136">
        <v>554</v>
      </c>
      <c r="O147" s="136">
        <v>333</v>
      </c>
      <c r="P147" s="136">
        <v>41</v>
      </c>
      <c r="Q147" s="136">
        <v>171</v>
      </c>
      <c r="R147" s="136">
        <v>171</v>
      </c>
      <c r="S147" s="136">
        <v>85</v>
      </c>
      <c r="T147" s="136">
        <v>1485</v>
      </c>
      <c r="U147" s="136">
        <v>127</v>
      </c>
      <c r="V147" s="136">
        <v>722</v>
      </c>
      <c r="W147" s="136">
        <v>6676</v>
      </c>
      <c r="X147" s="137">
        <v>149794</v>
      </c>
      <c r="Y147" s="138">
        <v>116515</v>
      </c>
      <c r="Z147" s="164">
        <f t="shared" si="8"/>
        <v>128.56198772690212</v>
      </c>
    </row>
    <row r="148" spans="1:26" ht="13.5" customHeight="1" x14ac:dyDescent="0.15">
      <c r="A148" s="128"/>
      <c r="B148" s="134"/>
      <c r="C148" s="246" t="s">
        <v>249</v>
      </c>
      <c r="D148" s="135" t="s">
        <v>263</v>
      </c>
      <c r="E148" s="136">
        <v>11</v>
      </c>
      <c r="F148" s="136">
        <v>0</v>
      </c>
      <c r="G148" s="136">
        <v>2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>
        <v>0</v>
      </c>
      <c r="Q148" s="136">
        <v>0</v>
      </c>
      <c r="R148" s="136">
        <v>0</v>
      </c>
      <c r="S148" s="136">
        <v>0</v>
      </c>
      <c r="T148" s="136">
        <v>0</v>
      </c>
      <c r="U148" s="136">
        <v>0</v>
      </c>
      <c r="V148" s="136">
        <v>0</v>
      </c>
      <c r="W148" s="136">
        <v>2</v>
      </c>
      <c r="X148" s="137">
        <v>15</v>
      </c>
      <c r="Y148" s="138">
        <v>22</v>
      </c>
      <c r="Z148" s="164">
        <f t="shared" si="8"/>
        <v>68.181818181818173</v>
      </c>
    </row>
    <row r="149" spans="1:26" ht="13.5" customHeight="1" x14ac:dyDescent="0.15">
      <c r="A149" s="128"/>
      <c r="B149" s="134"/>
      <c r="C149" s="246"/>
      <c r="D149" s="135" t="s">
        <v>38</v>
      </c>
      <c r="E149" s="136">
        <v>11</v>
      </c>
      <c r="F149" s="136">
        <v>0</v>
      </c>
      <c r="G149" s="136">
        <v>2</v>
      </c>
      <c r="H149" s="136">
        <v>0</v>
      </c>
      <c r="I149" s="136">
        <v>0</v>
      </c>
      <c r="J149" s="136">
        <v>0</v>
      </c>
      <c r="K149" s="136">
        <v>0</v>
      </c>
      <c r="L149" s="136">
        <v>0</v>
      </c>
      <c r="M149" s="136">
        <v>0</v>
      </c>
      <c r="N149" s="136">
        <v>0</v>
      </c>
      <c r="O149" s="136">
        <v>0</v>
      </c>
      <c r="P149" s="136">
        <v>0</v>
      </c>
      <c r="Q149" s="136">
        <v>0</v>
      </c>
      <c r="R149" s="136">
        <v>0</v>
      </c>
      <c r="S149" s="136">
        <v>0</v>
      </c>
      <c r="T149" s="136">
        <v>0</v>
      </c>
      <c r="U149" s="136">
        <v>0</v>
      </c>
      <c r="V149" s="136">
        <v>0</v>
      </c>
      <c r="W149" s="136">
        <v>2</v>
      </c>
      <c r="X149" s="137">
        <v>15</v>
      </c>
      <c r="Y149" s="138">
        <v>22</v>
      </c>
      <c r="Z149" s="164">
        <f t="shared" si="8"/>
        <v>68.181818181818173</v>
      </c>
    </row>
    <row r="150" spans="1:26" ht="13.5" customHeight="1" x14ac:dyDescent="0.15">
      <c r="A150" s="128"/>
      <c r="B150" s="140"/>
      <c r="C150" s="246" t="s">
        <v>319</v>
      </c>
      <c r="D150" s="135" t="s">
        <v>263</v>
      </c>
      <c r="E150" s="136">
        <v>12</v>
      </c>
      <c r="F150" s="136">
        <v>0</v>
      </c>
      <c r="G150" s="136">
        <v>0</v>
      </c>
      <c r="H150" s="136">
        <v>6</v>
      </c>
      <c r="I150" s="136">
        <v>0</v>
      </c>
      <c r="J150" s="136">
        <v>0</v>
      </c>
      <c r="K150" s="136">
        <v>1</v>
      </c>
      <c r="L150" s="136">
        <v>0</v>
      </c>
      <c r="M150" s="136">
        <v>0</v>
      </c>
      <c r="N150" s="136">
        <v>0</v>
      </c>
      <c r="O150" s="136">
        <v>0</v>
      </c>
      <c r="P150" s="136">
        <v>0</v>
      </c>
      <c r="Q150" s="136">
        <v>0</v>
      </c>
      <c r="R150" s="136">
        <v>0</v>
      </c>
      <c r="S150" s="136">
        <v>2</v>
      </c>
      <c r="T150" s="136">
        <v>0</v>
      </c>
      <c r="U150" s="136">
        <v>0</v>
      </c>
      <c r="V150" s="136">
        <v>0</v>
      </c>
      <c r="W150" s="136">
        <v>0</v>
      </c>
      <c r="X150" s="137">
        <v>21</v>
      </c>
      <c r="Y150" s="138">
        <v>9</v>
      </c>
      <c r="Z150" s="164">
        <f t="shared" si="8"/>
        <v>233.33333333333334</v>
      </c>
    </row>
    <row r="151" spans="1:26" ht="13.5" customHeight="1" thickBot="1" x14ac:dyDescent="0.2">
      <c r="A151" s="128"/>
      <c r="B151" s="140"/>
      <c r="C151" s="247"/>
      <c r="D151" s="141" t="s">
        <v>38</v>
      </c>
      <c r="E151" s="125">
        <v>18</v>
      </c>
      <c r="F151" s="125">
        <v>0</v>
      </c>
      <c r="G151" s="125">
        <v>0</v>
      </c>
      <c r="H151" s="125">
        <v>6</v>
      </c>
      <c r="I151" s="125">
        <v>0</v>
      </c>
      <c r="J151" s="125">
        <v>0</v>
      </c>
      <c r="K151" s="125">
        <v>1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>
        <v>0</v>
      </c>
      <c r="R151" s="125">
        <v>0</v>
      </c>
      <c r="S151" s="125">
        <v>2</v>
      </c>
      <c r="T151" s="125">
        <v>0</v>
      </c>
      <c r="U151" s="125">
        <v>0</v>
      </c>
      <c r="V151" s="125">
        <v>0</v>
      </c>
      <c r="W151" s="125">
        <v>0</v>
      </c>
      <c r="X151" s="142">
        <v>27</v>
      </c>
      <c r="Y151" s="143">
        <v>9</v>
      </c>
      <c r="Z151" s="171">
        <f t="shared" si="8"/>
        <v>300</v>
      </c>
    </row>
    <row r="152" spans="1:26" ht="13.5" customHeight="1" x14ac:dyDescent="0.15">
      <c r="A152" s="128"/>
      <c r="B152" s="248" t="s">
        <v>250</v>
      </c>
      <c r="C152" s="249"/>
      <c r="D152" s="129" t="s">
        <v>263</v>
      </c>
      <c r="E152" s="130">
        <f>E154+E156+E158+E160+E162+E164+E166</f>
        <v>186</v>
      </c>
      <c r="F152" s="130">
        <f t="shared" ref="F152:W153" si="9">F154+F156+F158+F160+F162+F164+F166</f>
        <v>93</v>
      </c>
      <c r="G152" s="130">
        <f t="shared" si="9"/>
        <v>66</v>
      </c>
      <c r="H152" s="130">
        <f t="shared" si="9"/>
        <v>84</v>
      </c>
      <c r="I152" s="130">
        <f t="shared" si="9"/>
        <v>11</v>
      </c>
      <c r="J152" s="130">
        <f t="shared" si="9"/>
        <v>18</v>
      </c>
      <c r="K152" s="130">
        <f t="shared" si="9"/>
        <v>159</v>
      </c>
      <c r="L152" s="130">
        <f t="shared" si="9"/>
        <v>8</v>
      </c>
      <c r="M152" s="130">
        <f t="shared" si="9"/>
        <v>4</v>
      </c>
      <c r="N152" s="130">
        <f t="shared" si="9"/>
        <v>4</v>
      </c>
      <c r="O152" s="130">
        <f t="shared" si="9"/>
        <v>3</v>
      </c>
      <c r="P152" s="130">
        <f t="shared" si="9"/>
        <v>11</v>
      </c>
      <c r="Q152" s="130">
        <f t="shared" si="9"/>
        <v>16</v>
      </c>
      <c r="R152" s="130">
        <f t="shared" si="9"/>
        <v>7</v>
      </c>
      <c r="S152" s="130">
        <f t="shared" si="9"/>
        <v>3</v>
      </c>
      <c r="T152" s="130">
        <f t="shared" si="9"/>
        <v>24</v>
      </c>
      <c r="U152" s="130">
        <f t="shared" si="9"/>
        <v>28</v>
      </c>
      <c r="V152" s="130">
        <f t="shared" si="9"/>
        <v>18</v>
      </c>
      <c r="W152" s="130">
        <f t="shared" si="9"/>
        <v>22</v>
      </c>
      <c r="X152" s="144">
        <f>X154+X156+X158+X160+X162+X164+X166</f>
        <v>765</v>
      </c>
      <c r="Y152" s="144">
        <f>Y154+Y156+Y158+Y160+Y162+Y164+Y166</f>
        <v>1294</v>
      </c>
      <c r="Z152" s="163">
        <f t="shared" si="8"/>
        <v>59.119010819165375</v>
      </c>
    </row>
    <row r="153" spans="1:26" ht="13.5" customHeight="1" thickBot="1" x14ac:dyDescent="0.2">
      <c r="A153" s="128"/>
      <c r="B153" s="250"/>
      <c r="C153" s="249"/>
      <c r="D153" s="145" t="s">
        <v>38</v>
      </c>
      <c r="E153" s="130">
        <f>E155+E157+E159+E161+E163+E165+E167</f>
        <v>340</v>
      </c>
      <c r="F153" s="130">
        <f t="shared" si="9"/>
        <v>109</v>
      </c>
      <c r="G153" s="130">
        <f t="shared" si="9"/>
        <v>142</v>
      </c>
      <c r="H153" s="130">
        <f t="shared" si="9"/>
        <v>84</v>
      </c>
      <c r="I153" s="130">
        <f t="shared" si="9"/>
        <v>11</v>
      </c>
      <c r="J153" s="130">
        <f t="shared" si="9"/>
        <v>18</v>
      </c>
      <c r="K153" s="130">
        <f t="shared" si="9"/>
        <v>159</v>
      </c>
      <c r="L153" s="130">
        <f t="shared" si="9"/>
        <v>35</v>
      </c>
      <c r="M153" s="130">
        <f t="shared" si="9"/>
        <v>7</v>
      </c>
      <c r="N153" s="130">
        <f t="shared" si="9"/>
        <v>4</v>
      </c>
      <c r="O153" s="130">
        <f t="shared" si="9"/>
        <v>30</v>
      </c>
      <c r="P153" s="130">
        <f t="shared" si="9"/>
        <v>24</v>
      </c>
      <c r="Q153" s="130">
        <f t="shared" si="9"/>
        <v>17</v>
      </c>
      <c r="R153" s="130">
        <f t="shared" si="9"/>
        <v>7</v>
      </c>
      <c r="S153" s="130">
        <f t="shared" si="9"/>
        <v>4</v>
      </c>
      <c r="T153" s="130">
        <f t="shared" si="9"/>
        <v>41</v>
      </c>
      <c r="U153" s="130">
        <f t="shared" si="9"/>
        <v>34</v>
      </c>
      <c r="V153" s="130">
        <f t="shared" si="9"/>
        <v>38</v>
      </c>
      <c r="W153" s="130">
        <f t="shared" si="9"/>
        <v>38</v>
      </c>
      <c r="X153" s="144">
        <f>X155+X157+X159+X161+X163+X165+X167</f>
        <v>1142</v>
      </c>
      <c r="Y153" s="144">
        <f>Y155+Y157+Y159+Y161+Y163+Y165+Y167</f>
        <v>1686</v>
      </c>
      <c r="Z153" s="166">
        <f t="shared" si="8"/>
        <v>67.734282325029653</v>
      </c>
    </row>
    <row r="154" spans="1:26" ht="13.5" customHeight="1" x14ac:dyDescent="0.15">
      <c r="A154" s="128"/>
      <c r="B154" s="128"/>
      <c r="C154" s="251" t="s">
        <v>215</v>
      </c>
      <c r="D154" s="147" t="s">
        <v>263</v>
      </c>
      <c r="E154" s="122">
        <v>70</v>
      </c>
      <c r="F154" s="122">
        <v>0</v>
      </c>
      <c r="G154" s="122">
        <v>3</v>
      </c>
      <c r="H154" s="122">
        <v>5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2</v>
      </c>
      <c r="V154" s="122">
        <v>0</v>
      </c>
      <c r="W154" s="122">
        <v>1</v>
      </c>
      <c r="X154" s="150">
        <v>81</v>
      </c>
      <c r="Y154" s="151">
        <v>181</v>
      </c>
      <c r="Z154" s="168">
        <f t="shared" si="8"/>
        <v>44.751381215469614</v>
      </c>
    </row>
    <row r="155" spans="1:26" ht="13.5" customHeight="1" x14ac:dyDescent="0.15">
      <c r="A155" s="128"/>
      <c r="B155" s="134"/>
      <c r="C155" s="246"/>
      <c r="D155" s="135" t="s">
        <v>38</v>
      </c>
      <c r="E155" s="136">
        <v>210</v>
      </c>
      <c r="F155" s="136">
        <v>0</v>
      </c>
      <c r="G155" s="136">
        <v>3</v>
      </c>
      <c r="H155" s="136">
        <v>5</v>
      </c>
      <c r="I155" s="136">
        <v>0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36">
        <v>0</v>
      </c>
      <c r="Q155" s="136">
        <v>0</v>
      </c>
      <c r="R155" s="136">
        <v>0</v>
      </c>
      <c r="S155" s="136">
        <v>0</v>
      </c>
      <c r="T155" s="136">
        <v>0</v>
      </c>
      <c r="U155" s="136">
        <v>8</v>
      </c>
      <c r="V155" s="136">
        <v>0</v>
      </c>
      <c r="W155" s="136">
        <v>3</v>
      </c>
      <c r="X155" s="137">
        <v>229</v>
      </c>
      <c r="Y155" s="138">
        <v>348</v>
      </c>
      <c r="Z155" s="164">
        <f t="shared" si="8"/>
        <v>65.804597701149419</v>
      </c>
    </row>
    <row r="156" spans="1:26" ht="13.5" customHeight="1" x14ac:dyDescent="0.15">
      <c r="A156" s="128"/>
      <c r="B156" s="134"/>
      <c r="C156" s="246" t="s">
        <v>228</v>
      </c>
      <c r="D156" s="135" t="s">
        <v>263</v>
      </c>
      <c r="E156" s="136">
        <v>0</v>
      </c>
      <c r="F156" s="136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36">
        <v>0</v>
      </c>
      <c r="Q156" s="136">
        <v>0</v>
      </c>
      <c r="R156" s="136">
        <v>0</v>
      </c>
      <c r="S156" s="136">
        <v>0</v>
      </c>
      <c r="T156" s="136">
        <v>0</v>
      </c>
      <c r="U156" s="136">
        <v>0</v>
      </c>
      <c r="V156" s="136">
        <v>0</v>
      </c>
      <c r="W156" s="136">
        <v>0</v>
      </c>
      <c r="X156" s="137">
        <v>0</v>
      </c>
      <c r="Y156" s="138">
        <v>0</v>
      </c>
      <c r="Z156" s="164" t="str">
        <f t="shared" si="8"/>
        <v>－</v>
      </c>
    </row>
    <row r="157" spans="1:26" ht="13.5" customHeight="1" x14ac:dyDescent="0.15">
      <c r="A157" s="128"/>
      <c r="B157" s="134"/>
      <c r="C157" s="246"/>
      <c r="D157" s="135" t="s">
        <v>38</v>
      </c>
      <c r="E157" s="136">
        <v>0</v>
      </c>
      <c r="F157" s="136">
        <v>0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36">
        <v>0</v>
      </c>
      <c r="Q157" s="136">
        <v>0</v>
      </c>
      <c r="R157" s="136">
        <v>0</v>
      </c>
      <c r="S157" s="136">
        <v>0</v>
      </c>
      <c r="T157" s="136">
        <v>0</v>
      </c>
      <c r="U157" s="136">
        <v>0</v>
      </c>
      <c r="V157" s="136">
        <v>0</v>
      </c>
      <c r="W157" s="136">
        <v>0</v>
      </c>
      <c r="X157" s="137">
        <v>0</v>
      </c>
      <c r="Y157" s="138">
        <v>0</v>
      </c>
      <c r="Z157" s="164" t="str">
        <f t="shared" si="8"/>
        <v>－</v>
      </c>
    </row>
    <row r="158" spans="1:26" ht="13.5" customHeight="1" x14ac:dyDescent="0.15">
      <c r="A158" s="128"/>
      <c r="B158" s="134"/>
      <c r="C158" s="246" t="s">
        <v>110</v>
      </c>
      <c r="D158" s="135" t="s">
        <v>263</v>
      </c>
      <c r="E158" s="136">
        <v>3</v>
      </c>
      <c r="F158" s="136">
        <v>22</v>
      </c>
      <c r="G158" s="136">
        <v>4</v>
      </c>
      <c r="H158" s="136">
        <v>7</v>
      </c>
      <c r="I158" s="136">
        <v>6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36">
        <v>0</v>
      </c>
      <c r="Q158" s="136">
        <v>6</v>
      </c>
      <c r="R158" s="136">
        <v>0</v>
      </c>
      <c r="S158" s="136">
        <v>1</v>
      </c>
      <c r="T158" s="136">
        <v>1</v>
      </c>
      <c r="U158" s="136">
        <v>15</v>
      </c>
      <c r="V158" s="136">
        <v>2</v>
      </c>
      <c r="W158" s="136">
        <v>2</v>
      </c>
      <c r="X158" s="137">
        <v>69</v>
      </c>
      <c r="Y158" s="138">
        <v>84</v>
      </c>
      <c r="Z158" s="164">
        <f t="shared" si="8"/>
        <v>82.142857142857139</v>
      </c>
    </row>
    <row r="159" spans="1:26" ht="13.5" customHeight="1" x14ac:dyDescent="0.15">
      <c r="A159" s="128"/>
      <c r="B159" s="134"/>
      <c r="C159" s="246"/>
      <c r="D159" s="135" t="s">
        <v>38</v>
      </c>
      <c r="E159" s="136">
        <v>3</v>
      </c>
      <c r="F159" s="136">
        <v>22</v>
      </c>
      <c r="G159" s="136">
        <v>4</v>
      </c>
      <c r="H159" s="136">
        <v>7</v>
      </c>
      <c r="I159" s="136">
        <v>6</v>
      </c>
      <c r="J159" s="136">
        <v>0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136">
        <v>0</v>
      </c>
      <c r="Q159" s="136">
        <v>6</v>
      </c>
      <c r="R159" s="136">
        <v>0</v>
      </c>
      <c r="S159" s="136">
        <v>2</v>
      </c>
      <c r="T159" s="136">
        <v>1</v>
      </c>
      <c r="U159" s="136">
        <v>15</v>
      </c>
      <c r="V159" s="136">
        <v>3</v>
      </c>
      <c r="W159" s="136">
        <v>2</v>
      </c>
      <c r="X159" s="137">
        <v>71</v>
      </c>
      <c r="Y159" s="138">
        <v>92</v>
      </c>
      <c r="Z159" s="164">
        <f t="shared" si="8"/>
        <v>77.173913043478265</v>
      </c>
    </row>
    <row r="160" spans="1:26" ht="13.5" customHeight="1" x14ac:dyDescent="0.15">
      <c r="A160" s="128"/>
      <c r="B160" s="134"/>
      <c r="C160" s="246" t="s">
        <v>111</v>
      </c>
      <c r="D160" s="135" t="s">
        <v>263</v>
      </c>
      <c r="E160" s="136">
        <v>48</v>
      </c>
      <c r="F160" s="136">
        <v>37</v>
      </c>
      <c r="G160" s="136">
        <v>45</v>
      </c>
      <c r="H160" s="136">
        <v>7</v>
      </c>
      <c r="I160" s="136">
        <v>1</v>
      </c>
      <c r="J160" s="136">
        <v>10</v>
      </c>
      <c r="K160" s="136">
        <v>2</v>
      </c>
      <c r="L160" s="136">
        <v>0</v>
      </c>
      <c r="M160" s="136">
        <v>2</v>
      </c>
      <c r="N160" s="136">
        <v>1</v>
      </c>
      <c r="O160" s="136">
        <v>0</v>
      </c>
      <c r="P160" s="136">
        <v>0</v>
      </c>
      <c r="Q160" s="136">
        <v>4</v>
      </c>
      <c r="R160" s="136">
        <v>7</v>
      </c>
      <c r="S160" s="136">
        <v>0</v>
      </c>
      <c r="T160" s="136">
        <v>11</v>
      </c>
      <c r="U160" s="136">
        <v>0</v>
      </c>
      <c r="V160" s="136">
        <v>5</v>
      </c>
      <c r="W160" s="136">
        <v>5</v>
      </c>
      <c r="X160" s="137">
        <v>185</v>
      </c>
      <c r="Y160" s="138">
        <v>278</v>
      </c>
      <c r="Z160" s="164">
        <f t="shared" si="8"/>
        <v>66.546762589928051</v>
      </c>
    </row>
    <row r="161" spans="1:26" ht="13.5" customHeight="1" x14ac:dyDescent="0.15">
      <c r="A161" s="128"/>
      <c r="B161" s="134"/>
      <c r="C161" s="246"/>
      <c r="D161" s="135" t="s">
        <v>38</v>
      </c>
      <c r="E161" s="136">
        <v>48</v>
      </c>
      <c r="F161" s="136">
        <v>38</v>
      </c>
      <c r="G161" s="136">
        <v>109</v>
      </c>
      <c r="H161" s="136">
        <v>7</v>
      </c>
      <c r="I161" s="136">
        <v>1</v>
      </c>
      <c r="J161" s="136">
        <v>10</v>
      </c>
      <c r="K161" s="136">
        <v>2</v>
      </c>
      <c r="L161" s="136">
        <v>0</v>
      </c>
      <c r="M161" s="136">
        <v>2</v>
      </c>
      <c r="N161" s="136">
        <v>1</v>
      </c>
      <c r="O161" s="136">
        <v>0</v>
      </c>
      <c r="P161" s="136">
        <v>0</v>
      </c>
      <c r="Q161" s="136">
        <v>5</v>
      </c>
      <c r="R161" s="136">
        <v>7</v>
      </c>
      <c r="S161" s="136">
        <v>0</v>
      </c>
      <c r="T161" s="136">
        <v>18</v>
      </c>
      <c r="U161" s="136">
        <v>0</v>
      </c>
      <c r="V161" s="136">
        <v>5</v>
      </c>
      <c r="W161" s="136">
        <v>5</v>
      </c>
      <c r="X161" s="137">
        <v>258</v>
      </c>
      <c r="Y161" s="138">
        <v>285</v>
      </c>
      <c r="Z161" s="164">
        <f t="shared" si="8"/>
        <v>90.526315789473685</v>
      </c>
    </row>
    <row r="162" spans="1:26" ht="13.5" customHeight="1" x14ac:dyDescent="0.15">
      <c r="A162" s="128"/>
      <c r="B162" s="134"/>
      <c r="C162" s="246" t="s">
        <v>112</v>
      </c>
      <c r="D162" s="135" t="s">
        <v>263</v>
      </c>
      <c r="E162" s="136">
        <v>0</v>
      </c>
      <c r="F162" s="136">
        <v>0</v>
      </c>
      <c r="G162" s="136">
        <v>2</v>
      </c>
      <c r="H162" s="136">
        <v>0</v>
      </c>
      <c r="I162" s="136">
        <v>0</v>
      </c>
      <c r="J162" s="136">
        <v>0</v>
      </c>
      <c r="K162" s="136">
        <v>2</v>
      </c>
      <c r="L162" s="136">
        <v>0</v>
      </c>
      <c r="M162" s="136">
        <v>0</v>
      </c>
      <c r="N162" s="136">
        <v>0</v>
      </c>
      <c r="O162" s="136">
        <v>3</v>
      </c>
      <c r="P162" s="136">
        <v>0</v>
      </c>
      <c r="Q162" s="136">
        <v>0</v>
      </c>
      <c r="R162" s="136">
        <v>0</v>
      </c>
      <c r="S162" s="136">
        <v>0</v>
      </c>
      <c r="T162" s="136">
        <v>0</v>
      </c>
      <c r="U162" s="136">
        <v>0</v>
      </c>
      <c r="V162" s="136">
        <v>0</v>
      </c>
      <c r="W162" s="136">
        <v>0</v>
      </c>
      <c r="X162" s="137">
        <v>7</v>
      </c>
      <c r="Y162" s="138">
        <v>26</v>
      </c>
      <c r="Z162" s="164">
        <f t="shared" si="8"/>
        <v>26.923076923076923</v>
      </c>
    </row>
    <row r="163" spans="1:26" ht="13.5" customHeight="1" x14ac:dyDescent="0.15">
      <c r="A163" s="128"/>
      <c r="B163" s="134"/>
      <c r="C163" s="246"/>
      <c r="D163" s="135" t="s">
        <v>38</v>
      </c>
      <c r="E163" s="136">
        <v>0</v>
      </c>
      <c r="F163" s="136">
        <v>0</v>
      </c>
      <c r="G163" s="136">
        <v>2</v>
      </c>
      <c r="H163" s="136">
        <v>0</v>
      </c>
      <c r="I163" s="136">
        <v>0</v>
      </c>
      <c r="J163" s="136">
        <v>0</v>
      </c>
      <c r="K163" s="136">
        <v>2</v>
      </c>
      <c r="L163" s="136">
        <v>0</v>
      </c>
      <c r="M163" s="136">
        <v>0</v>
      </c>
      <c r="N163" s="136">
        <v>0</v>
      </c>
      <c r="O163" s="136">
        <v>30</v>
      </c>
      <c r="P163" s="136">
        <v>0</v>
      </c>
      <c r="Q163" s="136">
        <v>0</v>
      </c>
      <c r="R163" s="136">
        <v>0</v>
      </c>
      <c r="S163" s="136">
        <v>0</v>
      </c>
      <c r="T163" s="136">
        <v>0</v>
      </c>
      <c r="U163" s="136">
        <v>0</v>
      </c>
      <c r="V163" s="136">
        <v>0</v>
      </c>
      <c r="W163" s="136">
        <v>0</v>
      </c>
      <c r="X163" s="137">
        <v>34</v>
      </c>
      <c r="Y163" s="138">
        <v>174</v>
      </c>
      <c r="Z163" s="164">
        <f t="shared" si="8"/>
        <v>19.540229885057471</v>
      </c>
    </row>
    <row r="164" spans="1:26" ht="13.5" customHeight="1" x14ac:dyDescent="0.15">
      <c r="A164" s="128"/>
      <c r="B164" s="140"/>
      <c r="C164" s="246" t="s">
        <v>113</v>
      </c>
      <c r="D164" s="135" t="s">
        <v>263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136">
        <v>0</v>
      </c>
      <c r="K164" s="136">
        <v>3</v>
      </c>
      <c r="L164" s="136">
        <v>0</v>
      </c>
      <c r="M164" s="136">
        <v>0</v>
      </c>
      <c r="N164" s="136">
        <v>0</v>
      </c>
      <c r="O164" s="136">
        <v>0</v>
      </c>
      <c r="P164" s="136">
        <v>0</v>
      </c>
      <c r="Q164" s="136">
        <v>0</v>
      </c>
      <c r="R164" s="136">
        <v>0</v>
      </c>
      <c r="S164" s="136">
        <v>0</v>
      </c>
      <c r="T164" s="136">
        <v>3</v>
      </c>
      <c r="U164" s="136">
        <v>0</v>
      </c>
      <c r="V164" s="136">
        <v>0</v>
      </c>
      <c r="W164" s="136">
        <v>0</v>
      </c>
      <c r="X164" s="137">
        <v>6</v>
      </c>
      <c r="Y164" s="138">
        <v>94</v>
      </c>
      <c r="Z164" s="164">
        <f t="shared" si="8"/>
        <v>6.3829787234042552</v>
      </c>
    </row>
    <row r="165" spans="1:26" ht="13.5" customHeight="1" x14ac:dyDescent="0.15">
      <c r="A165" s="128"/>
      <c r="B165" s="140"/>
      <c r="C165" s="246"/>
      <c r="D165" s="135" t="s">
        <v>38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6">
        <v>3</v>
      </c>
      <c r="L165" s="136">
        <v>0</v>
      </c>
      <c r="M165" s="136">
        <v>0</v>
      </c>
      <c r="N165" s="136">
        <v>0</v>
      </c>
      <c r="O165" s="136">
        <v>0</v>
      </c>
      <c r="P165" s="136">
        <v>0</v>
      </c>
      <c r="Q165" s="136">
        <v>0</v>
      </c>
      <c r="R165" s="136">
        <v>0</v>
      </c>
      <c r="S165" s="136">
        <v>0</v>
      </c>
      <c r="T165" s="136">
        <v>6</v>
      </c>
      <c r="U165" s="136">
        <v>0</v>
      </c>
      <c r="V165" s="136">
        <v>0</v>
      </c>
      <c r="W165" s="136">
        <v>0</v>
      </c>
      <c r="X165" s="137">
        <v>9</v>
      </c>
      <c r="Y165" s="138">
        <v>96</v>
      </c>
      <c r="Z165" s="164">
        <f t="shared" si="8"/>
        <v>9.375</v>
      </c>
    </row>
    <row r="166" spans="1:26" ht="13.5" customHeight="1" x14ac:dyDescent="0.15">
      <c r="A166" s="128"/>
      <c r="B166" s="140"/>
      <c r="C166" s="246" t="s">
        <v>223</v>
      </c>
      <c r="D166" s="135" t="s">
        <v>263</v>
      </c>
      <c r="E166" s="136">
        <v>65</v>
      </c>
      <c r="F166" s="136">
        <v>34</v>
      </c>
      <c r="G166" s="136">
        <v>12</v>
      </c>
      <c r="H166" s="136">
        <v>65</v>
      </c>
      <c r="I166" s="136">
        <v>4</v>
      </c>
      <c r="J166" s="136">
        <v>8</v>
      </c>
      <c r="K166" s="136">
        <v>152</v>
      </c>
      <c r="L166" s="136">
        <v>8</v>
      </c>
      <c r="M166" s="136">
        <v>2</v>
      </c>
      <c r="N166" s="136">
        <v>3</v>
      </c>
      <c r="O166" s="136">
        <v>0</v>
      </c>
      <c r="P166" s="136">
        <v>11</v>
      </c>
      <c r="Q166" s="136">
        <v>6</v>
      </c>
      <c r="R166" s="136">
        <v>0</v>
      </c>
      <c r="S166" s="136">
        <v>2</v>
      </c>
      <c r="T166" s="136">
        <v>9</v>
      </c>
      <c r="U166" s="136">
        <v>11</v>
      </c>
      <c r="V166" s="136">
        <v>11</v>
      </c>
      <c r="W166" s="136">
        <v>14</v>
      </c>
      <c r="X166" s="137">
        <v>417</v>
      </c>
      <c r="Y166" s="138">
        <v>631</v>
      </c>
      <c r="Z166" s="164">
        <f t="shared" si="8"/>
        <v>66.085578446909665</v>
      </c>
    </row>
    <row r="167" spans="1:26" ht="13.5" customHeight="1" thickBot="1" x14ac:dyDescent="0.2">
      <c r="A167" s="128"/>
      <c r="B167" s="140"/>
      <c r="C167" s="247"/>
      <c r="D167" s="141" t="s">
        <v>38</v>
      </c>
      <c r="E167" s="125">
        <v>79</v>
      </c>
      <c r="F167" s="125">
        <v>49</v>
      </c>
      <c r="G167" s="125">
        <v>24</v>
      </c>
      <c r="H167" s="125">
        <v>65</v>
      </c>
      <c r="I167" s="125">
        <v>4</v>
      </c>
      <c r="J167" s="125">
        <v>8</v>
      </c>
      <c r="K167" s="125">
        <v>152</v>
      </c>
      <c r="L167" s="125">
        <v>35</v>
      </c>
      <c r="M167" s="125">
        <v>5</v>
      </c>
      <c r="N167" s="125">
        <v>3</v>
      </c>
      <c r="O167" s="125">
        <v>0</v>
      </c>
      <c r="P167" s="125">
        <v>24</v>
      </c>
      <c r="Q167" s="125">
        <v>6</v>
      </c>
      <c r="R167" s="125">
        <v>0</v>
      </c>
      <c r="S167" s="125">
        <v>2</v>
      </c>
      <c r="T167" s="125">
        <v>16</v>
      </c>
      <c r="U167" s="125">
        <v>11</v>
      </c>
      <c r="V167" s="125">
        <v>30</v>
      </c>
      <c r="W167" s="125">
        <v>28</v>
      </c>
      <c r="X167" s="142">
        <v>541</v>
      </c>
      <c r="Y167" s="143">
        <v>691</v>
      </c>
      <c r="Z167" s="171">
        <f t="shared" si="8"/>
        <v>78.292329956584666</v>
      </c>
    </row>
    <row r="168" spans="1:26" ht="13.5" customHeight="1" x14ac:dyDescent="0.15">
      <c r="A168" s="248" t="s">
        <v>2</v>
      </c>
      <c r="B168" s="252"/>
      <c r="C168" s="249"/>
      <c r="D168" s="129" t="s">
        <v>263</v>
      </c>
      <c r="E168" s="130">
        <f>E170+E199</f>
        <v>40311</v>
      </c>
      <c r="F168" s="130">
        <f t="shared" ref="F168:W169" si="10">F170+F199</f>
        <v>12341</v>
      </c>
      <c r="G168" s="130">
        <f t="shared" si="10"/>
        <v>125438</v>
      </c>
      <c r="H168" s="130">
        <f t="shared" si="10"/>
        <v>12276</v>
      </c>
      <c r="I168" s="130">
        <f t="shared" si="10"/>
        <v>9404</v>
      </c>
      <c r="J168" s="130">
        <f t="shared" si="10"/>
        <v>6853</v>
      </c>
      <c r="K168" s="130">
        <f t="shared" si="10"/>
        <v>10966</v>
      </c>
      <c r="L168" s="130">
        <f t="shared" si="10"/>
        <v>254</v>
      </c>
      <c r="M168" s="130">
        <f t="shared" si="10"/>
        <v>2475</v>
      </c>
      <c r="N168" s="130">
        <f t="shared" si="10"/>
        <v>338</v>
      </c>
      <c r="O168" s="130">
        <f t="shared" si="10"/>
        <v>104</v>
      </c>
      <c r="P168" s="130">
        <f t="shared" si="10"/>
        <v>145</v>
      </c>
      <c r="Q168" s="130">
        <f t="shared" si="10"/>
        <v>657</v>
      </c>
      <c r="R168" s="130">
        <f t="shared" si="10"/>
        <v>453</v>
      </c>
      <c r="S168" s="130">
        <f t="shared" si="10"/>
        <v>412</v>
      </c>
      <c r="T168" s="130">
        <f t="shared" si="10"/>
        <v>5045</v>
      </c>
      <c r="U168" s="130">
        <f t="shared" si="10"/>
        <v>1662</v>
      </c>
      <c r="V168" s="130">
        <f t="shared" si="10"/>
        <v>1425</v>
      </c>
      <c r="W168" s="130">
        <f t="shared" si="10"/>
        <v>3417</v>
      </c>
      <c r="X168" s="144">
        <f>X170+X199</f>
        <v>233976</v>
      </c>
      <c r="Y168" s="144">
        <f>Y170+Y199</f>
        <v>190587</v>
      </c>
      <c r="Z168" s="163">
        <f t="shared" si="8"/>
        <v>122.76598089061687</v>
      </c>
    </row>
    <row r="169" spans="1:26" ht="13.5" customHeight="1" thickBot="1" x14ac:dyDescent="0.2">
      <c r="A169" s="250"/>
      <c r="B169" s="253"/>
      <c r="C169" s="249"/>
      <c r="D169" s="145" t="s">
        <v>38</v>
      </c>
      <c r="E169" s="179">
        <f>E171+E200</f>
        <v>42482</v>
      </c>
      <c r="F169" s="179">
        <f t="shared" si="10"/>
        <v>12778</v>
      </c>
      <c r="G169" s="179">
        <f t="shared" si="10"/>
        <v>127674</v>
      </c>
      <c r="H169" s="179">
        <f t="shared" si="10"/>
        <v>12872</v>
      </c>
      <c r="I169" s="179">
        <f t="shared" si="10"/>
        <v>10226</v>
      </c>
      <c r="J169" s="179">
        <f t="shared" si="10"/>
        <v>7470</v>
      </c>
      <c r="K169" s="179">
        <f t="shared" si="10"/>
        <v>11545</v>
      </c>
      <c r="L169" s="179">
        <f t="shared" si="10"/>
        <v>271</v>
      </c>
      <c r="M169" s="179">
        <f t="shared" si="10"/>
        <v>2592</v>
      </c>
      <c r="N169" s="179">
        <f t="shared" si="10"/>
        <v>378</v>
      </c>
      <c r="O169" s="179">
        <f t="shared" si="10"/>
        <v>111</v>
      </c>
      <c r="P169" s="179">
        <f t="shared" si="10"/>
        <v>343</v>
      </c>
      <c r="Q169" s="179">
        <f t="shared" si="10"/>
        <v>738</v>
      </c>
      <c r="R169" s="179">
        <f t="shared" si="10"/>
        <v>481</v>
      </c>
      <c r="S169" s="179">
        <f t="shared" si="10"/>
        <v>632</v>
      </c>
      <c r="T169" s="179">
        <f t="shared" si="10"/>
        <v>5374</v>
      </c>
      <c r="U169" s="179">
        <f t="shared" si="10"/>
        <v>1734</v>
      </c>
      <c r="V169" s="179">
        <f t="shared" si="10"/>
        <v>1574</v>
      </c>
      <c r="W169" s="179">
        <f t="shared" si="10"/>
        <v>3852</v>
      </c>
      <c r="X169" s="180">
        <f>X171+X200</f>
        <v>243127</v>
      </c>
      <c r="Y169" s="180">
        <f>Y171+Y200</f>
        <v>195464</v>
      </c>
      <c r="Z169" s="166">
        <f t="shared" si="8"/>
        <v>124.38454139892767</v>
      </c>
    </row>
    <row r="170" spans="1:26" ht="13.5" customHeight="1" x14ac:dyDescent="0.15">
      <c r="A170" s="128"/>
      <c r="B170" s="248" t="s">
        <v>251</v>
      </c>
      <c r="C170" s="254"/>
      <c r="D170" s="121" t="s">
        <v>263</v>
      </c>
      <c r="E170" s="122">
        <f>E172+E174+E176+E178+E180+E182+E184+E186+E188+E190+E192</f>
        <v>40267</v>
      </c>
      <c r="F170" s="122">
        <f t="shared" ref="F170:W171" si="11">F172+F174+F176+F178+F180+F182+F184+F186+F188+F190+F192</f>
        <v>12332</v>
      </c>
      <c r="G170" s="122">
        <f t="shared" si="11"/>
        <v>125371</v>
      </c>
      <c r="H170" s="122">
        <f t="shared" si="11"/>
        <v>12254</v>
      </c>
      <c r="I170" s="122">
        <f t="shared" si="11"/>
        <v>9399</v>
      </c>
      <c r="J170" s="122">
        <f t="shared" si="11"/>
        <v>6851</v>
      </c>
      <c r="K170" s="122">
        <f t="shared" si="11"/>
        <v>10966</v>
      </c>
      <c r="L170" s="122">
        <f t="shared" si="11"/>
        <v>254</v>
      </c>
      <c r="M170" s="122">
        <f t="shared" si="11"/>
        <v>2475</v>
      </c>
      <c r="N170" s="122">
        <f t="shared" si="11"/>
        <v>338</v>
      </c>
      <c r="O170" s="122">
        <f t="shared" si="11"/>
        <v>98</v>
      </c>
      <c r="P170" s="122">
        <f t="shared" si="11"/>
        <v>145</v>
      </c>
      <c r="Q170" s="122">
        <f t="shared" si="11"/>
        <v>655</v>
      </c>
      <c r="R170" s="122">
        <f t="shared" si="11"/>
        <v>450</v>
      </c>
      <c r="S170" s="122">
        <f t="shared" si="11"/>
        <v>410</v>
      </c>
      <c r="T170" s="122">
        <f t="shared" si="11"/>
        <v>5014</v>
      </c>
      <c r="U170" s="122">
        <f t="shared" si="11"/>
        <v>1662</v>
      </c>
      <c r="V170" s="122">
        <f t="shared" si="11"/>
        <v>1420</v>
      </c>
      <c r="W170" s="122">
        <f t="shared" si="11"/>
        <v>3398</v>
      </c>
      <c r="X170" s="167">
        <f>X172+X174+X176+X178+X180+X182+X184+X186+X188+X190+X192</f>
        <v>233759</v>
      </c>
      <c r="Y170" s="167">
        <f>Y172+Y174+Y176+Y178+Y180+Y182+Y184+Y186+Y188+Y190+Y192</f>
        <v>190337</v>
      </c>
      <c r="Z170" s="168">
        <f t="shared" si="8"/>
        <v>122.81322076107115</v>
      </c>
    </row>
    <row r="171" spans="1:26" ht="13.5" customHeight="1" thickBot="1" x14ac:dyDescent="0.2">
      <c r="A171" s="128"/>
      <c r="B171" s="250"/>
      <c r="C171" s="249"/>
      <c r="D171" s="124" t="s">
        <v>38</v>
      </c>
      <c r="E171" s="125">
        <f>E173+E175+E177+E179+E181+E183+E185+E187+E189+E191+E193</f>
        <v>42433</v>
      </c>
      <c r="F171" s="125">
        <f t="shared" si="11"/>
        <v>12768</v>
      </c>
      <c r="G171" s="125">
        <f t="shared" si="11"/>
        <v>127583</v>
      </c>
      <c r="H171" s="125">
        <f t="shared" si="11"/>
        <v>12848</v>
      </c>
      <c r="I171" s="125">
        <f t="shared" si="11"/>
        <v>10221</v>
      </c>
      <c r="J171" s="125">
        <f t="shared" si="11"/>
        <v>7468</v>
      </c>
      <c r="K171" s="125">
        <f t="shared" si="11"/>
        <v>11545</v>
      </c>
      <c r="L171" s="125">
        <f t="shared" si="11"/>
        <v>271</v>
      </c>
      <c r="M171" s="125">
        <f t="shared" si="11"/>
        <v>2592</v>
      </c>
      <c r="N171" s="125">
        <f t="shared" si="11"/>
        <v>378</v>
      </c>
      <c r="O171" s="125">
        <f t="shared" si="11"/>
        <v>105</v>
      </c>
      <c r="P171" s="125">
        <f t="shared" si="11"/>
        <v>343</v>
      </c>
      <c r="Q171" s="125">
        <f t="shared" si="11"/>
        <v>736</v>
      </c>
      <c r="R171" s="125">
        <f t="shared" si="11"/>
        <v>478</v>
      </c>
      <c r="S171" s="125">
        <f t="shared" si="11"/>
        <v>630</v>
      </c>
      <c r="T171" s="125">
        <f t="shared" si="11"/>
        <v>5332</v>
      </c>
      <c r="U171" s="125">
        <f t="shared" si="11"/>
        <v>1734</v>
      </c>
      <c r="V171" s="125">
        <f t="shared" si="11"/>
        <v>1569</v>
      </c>
      <c r="W171" s="125">
        <f t="shared" si="11"/>
        <v>3792</v>
      </c>
      <c r="X171" s="181">
        <f>X173+X175+X177+X179+X181+X183+X185+X187+X189+X191+X193</f>
        <v>242826</v>
      </c>
      <c r="Y171" s="181">
        <f>Y173+Y175+Y177+Y179+Y181+Y183+Y185+Y187+Y189+Y191+Y193</f>
        <v>195155</v>
      </c>
      <c r="Z171" s="171">
        <f t="shared" si="8"/>
        <v>124.42725013450845</v>
      </c>
    </row>
    <row r="172" spans="1:26" ht="13.5" customHeight="1" x14ac:dyDescent="0.15">
      <c r="A172" s="128"/>
      <c r="B172" s="128"/>
      <c r="C172" s="251" t="s">
        <v>39</v>
      </c>
      <c r="D172" s="129" t="s">
        <v>263</v>
      </c>
      <c r="E172" s="130">
        <v>29124</v>
      </c>
      <c r="F172" s="130">
        <v>10191</v>
      </c>
      <c r="G172" s="130">
        <v>110933</v>
      </c>
      <c r="H172" s="130">
        <v>10822</v>
      </c>
      <c r="I172" s="130">
        <v>8882</v>
      </c>
      <c r="J172" s="130">
        <v>6005</v>
      </c>
      <c r="K172" s="130">
        <v>9187</v>
      </c>
      <c r="L172" s="130">
        <v>232</v>
      </c>
      <c r="M172" s="130">
        <v>2172</v>
      </c>
      <c r="N172" s="130">
        <v>304</v>
      </c>
      <c r="O172" s="130">
        <v>75</v>
      </c>
      <c r="P172" s="130">
        <v>144</v>
      </c>
      <c r="Q172" s="130">
        <v>622</v>
      </c>
      <c r="R172" s="130">
        <v>432</v>
      </c>
      <c r="S172" s="130">
        <v>384</v>
      </c>
      <c r="T172" s="130">
        <v>4710</v>
      </c>
      <c r="U172" s="130">
        <v>1589</v>
      </c>
      <c r="V172" s="130">
        <v>1326</v>
      </c>
      <c r="W172" s="130">
        <v>2931</v>
      </c>
      <c r="X172" s="131">
        <v>200065</v>
      </c>
      <c r="Y172" s="132">
        <v>160875</v>
      </c>
      <c r="Z172" s="163">
        <f t="shared" si="8"/>
        <v>124.36052836052835</v>
      </c>
    </row>
    <row r="173" spans="1:26" ht="13.5" customHeight="1" x14ac:dyDescent="0.15">
      <c r="A173" s="128"/>
      <c r="B173" s="134"/>
      <c r="C173" s="246"/>
      <c r="D173" s="135" t="s">
        <v>38</v>
      </c>
      <c r="E173" s="136">
        <v>31237</v>
      </c>
      <c r="F173" s="136">
        <v>10573</v>
      </c>
      <c r="G173" s="136">
        <v>113134</v>
      </c>
      <c r="H173" s="136">
        <v>11389</v>
      </c>
      <c r="I173" s="136">
        <v>9699</v>
      </c>
      <c r="J173" s="136">
        <v>6616</v>
      </c>
      <c r="K173" s="136">
        <v>9752</v>
      </c>
      <c r="L173" s="136">
        <v>249</v>
      </c>
      <c r="M173" s="136">
        <v>2271</v>
      </c>
      <c r="N173" s="136">
        <v>342</v>
      </c>
      <c r="O173" s="136">
        <v>82</v>
      </c>
      <c r="P173" s="136">
        <v>342</v>
      </c>
      <c r="Q173" s="136">
        <v>700</v>
      </c>
      <c r="R173" s="136">
        <v>460</v>
      </c>
      <c r="S173" s="136">
        <v>604</v>
      </c>
      <c r="T173" s="136">
        <v>5021</v>
      </c>
      <c r="U173" s="136">
        <v>1657</v>
      </c>
      <c r="V173" s="136">
        <v>1470</v>
      </c>
      <c r="W173" s="136">
        <v>3311</v>
      </c>
      <c r="X173" s="137">
        <v>208909</v>
      </c>
      <c r="Y173" s="138">
        <v>165511</v>
      </c>
      <c r="Z173" s="164">
        <f t="shared" si="8"/>
        <v>126.22061373564296</v>
      </c>
    </row>
    <row r="174" spans="1:26" ht="13.5" customHeight="1" x14ac:dyDescent="0.15">
      <c r="A174" s="128"/>
      <c r="B174" s="134"/>
      <c r="C174" s="246" t="s">
        <v>225</v>
      </c>
      <c r="D174" s="135" t="s">
        <v>263</v>
      </c>
      <c r="E174" s="136">
        <v>1354</v>
      </c>
      <c r="F174" s="136">
        <v>248</v>
      </c>
      <c r="G174" s="136">
        <v>4176</v>
      </c>
      <c r="H174" s="136">
        <v>365</v>
      </c>
      <c r="I174" s="136">
        <v>314</v>
      </c>
      <c r="J174" s="136">
        <v>541</v>
      </c>
      <c r="K174" s="136">
        <v>1022</v>
      </c>
      <c r="L174" s="136">
        <v>18</v>
      </c>
      <c r="M174" s="136">
        <v>77</v>
      </c>
      <c r="N174" s="136">
        <v>10</v>
      </c>
      <c r="O174" s="136">
        <v>1</v>
      </c>
      <c r="P174" s="136">
        <v>1</v>
      </c>
      <c r="Q174" s="136">
        <v>11</v>
      </c>
      <c r="R174" s="136">
        <v>11</v>
      </c>
      <c r="S174" s="136">
        <v>5</v>
      </c>
      <c r="T174" s="136">
        <v>193</v>
      </c>
      <c r="U174" s="136">
        <v>46</v>
      </c>
      <c r="V174" s="136">
        <v>40</v>
      </c>
      <c r="W174" s="136">
        <v>135</v>
      </c>
      <c r="X174" s="137">
        <v>8568</v>
      </c>
      <c r="Y174" s="138">
        <v>4</v>
      </c>
      <c r="Z174" s="164">
        <f t="shared" si="8"/>
        <v>214200</v>
      </c>
    </row>
    <row r="175" spans="1:26" ht="13.5" customHeight="1" x14ac:dyDescent="0.15">
      <c r="A175" s="128"/>
      <c r="B175" s="134"/>
      <c r="C175" s="246"/>
      <c r="D175" s="135" t="s">
        <v>38</v>
      </c>
      <c r="E175" s="136">
        <v>1354</v>
      </c>
      <c r="F175" s="136">
        <v>248</v>
      </c>
      <c r="G175" s="136">
        <v>4176</v>
      </c>
      <c r="H175" s="136">
        <v>365</v>
      </c>
      <c r="I175" s="136">
        <v>314</v>
      </c>
      <c r="J175" s="136">
        <v>541</v>
      </c>
      <c r="K175" s="136">
        <v>1022</v>
      </c>
      <c r="L175" s="136">
        <v>18</v>
      </c>
      <c r="M175" s="136">
        <v>77</v>
      </c>
      <c r="N175" s="136">
        <v>10</v>
      </c>
      <c r="O175" s="136">
        <v>1</v>
      </c>
      <c r="P175" s="136">
        <v>1</v>
      </c>
      <c r="Q175" s="136">
        <v>11</v>
      </c>
      <c r="R175" s="136">
        <v>11</v>
      </c>
      <c r="S175" s="136">
        <v>5</v>
      </c>
      <c r="T175" s="136">
        <v>193</v>
      </c>
      <c r="U175" s="136">
        <v>46</v>
      </c>
      <c r="V175" s="136">
        <v>40</v>
      </c>
      <c r="W175" s="136">
        <v>135</v>
      </c>
      <c r="X175" s="137">
        <v>8568</v>
      </c>
      <c r="Y175" s="138">
        <v>26</v>
      </c>
      <c r="Z175" s="164">
        <f t="shared" si="8"/>
        <v>32953.846153846156</v>
      </c>
    </row>
    <row r="176" spans="1:26" ht="13.5" customHeight="1" x14ac:dyDescent="0.15">
      <c r="A176" s="128"/>
      <c r="B176" s="134"/>
      <c r="C176" s="246" t="s">
        <v>40</v>
      </c>
      <c r="D176" s="135" t="s">
        <v>263</v>
      </c>
      <c r="E176" s="136">
        <v>5</v>
      </c>
      <c r="F176" s="136">
        <v>5</v>
      </c>
      <c r="G176" s="136">
        <v>12</v>
      </c>
      <c r="H176" s="136">
        <v>6</v>
      </c>
      <c r="I176" s="136">
        <v>0</v>
      </c>
      <c r="J176" s="136">
        <v>0</v>
      </c>
      <c r="K176" s="136">
        <v>0</v>
      </c>
      <c r="L176" s="136">
        <v>0</v>
      </c>
      <c r="M176" s="136">
        <v>0</v>
      </c>
      <c r="N176" s="136">
        <v>0</v>
      </c>
      <c r="O176" s="136">
        <v>2</v>
      </c>
      <c r="P176" s="136">
        <v>0</v>
      </c>
      <c r="Q176" s="136">
        <v>1</v>
      </c>
      <c r="R176" s="136">
        <v>0</v>
      </c>
      <c r="S176" s="136">
        <v>0</v>
      </c>
      <c r="T176" s="136">
        <v>6</v>
      </c>
      <c r="U176" s="136">
        <v>0</v>
      </c>
      <c r="V176" s="136">
        <v>2</v>
      </c>
      <c r="W176" s="136">
        <v>1</v>
      </c>
      <c r="X176" s="137">
        <v>40</v>
      </c>
      <c r="Y176" s="138">
        <v>52</v>
      </c>
      <c r="Z176" s="164">
        <f t="shared" si="8"/>
        <v>76.923076923076934</v>
      </c>
    </row>
    <row r="177" spans="1:26" ht="13.5" customHeight="1" x14ac:dyDescent="0.15">
      <c r="A177" s="128"/>
      <c r="B177" s="134"/>
      <c r="C177" s="246"/>
      <c r="D177" s="135" t="s">
        <v>38</v>
      </c>
      <c r="E177" s="136">
        <v>5</v>
      </c>
      <c r="F177" s="136">
        <v>5</v>
      </c>
      <c r="G177" s="136">
        <v>12</v>
      </c>
      <c r="H177" s="136">
        <v>6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2</v>
      </c>
      <c r="P177" s="136">
        <v>0</v>
      </c>
      <c r="Q177" s="136">
        <v>1</v>
      </c>
      <c r="R177" s="136">
        <v>0</v>
      </c>
      <c r="S177" s="136">
        <v>0</v>
      </c>
      <c r="T177" s="136">
        <v>6</v>
      </c>
      <c r="U177" s="136">
        <v>0</v>
      </c>
      <c r="V177" s="136">
        <v>2</v>
      </c>
      <c r="W177" s="136">
        <v>1</v>
      </c>
      <c r="X177" s="137">
        <v>40</v>
      </c>
      <c r="Y177" s="138">
        <v>52</v>
      </c>
      <c r="Z177" s="164">
        <f t="shared" si="8"/>
        <v>76.923076923076934</v>
      </c>
    </row>
    <row r="178" spans="1:26" ht="13.5" customHeight="1" x14ac:dyDescent="0.15">
      <c r="A178" s="128"/>
      <c r="B178" s="134"/>
      <c r="C178" s="246" t="s">
        <v>41</v>
      </c>
      <c r="D178" s="135" t="s">
        <v>263</v>
      </c>
      <c r="E178" s="136">
        <v>0</v>
      </c>
      <c r="F178" s="136">
        <v>0</v>
      </c>
      <c r="G178" s="136">
        <v>0</v>
      </c>
      <c r="H178" s="136">
        <v>0</v>
      </c>
      <c r="I178" s="136">
        <v>0</v>
      </c>
      <c r="J178" s="136">
        <v>0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136">
        <v>0</v>
      </c>
      <c r="Q178" s="136">
        <v>0</v>
      </c>
      <c r="R178" s="136">
        <v>0</v>
      </c>
      <c r="S178" s="136">
        <v>0</v>
      </c>
      <c r="T178" s="136">
        <v>0</v>
      </c>
      <c r="U178" s="136">
        <v>0</v>
      </c>
      <c r="V178" s="136">
        <v>0</v>
      </c>
      <c r="W178" s="136">
        <v>0</v>
      </c>
      <c r="X178" s="137">
        <v>0</v>
      </c>
      <c r="Y178" s="138">
        <v>0</v>
      </c>
      <c r="Z178" s="164" t="str">
        <f t="shared" si="8"/>
        <v>－</v>
      </c>
    </row>
    <row r="179" spans="1:26" ht="13.5" customHeight="1" x14ac:dyDescent="0.15">
      <c r="A179" s="128"/>
      <c r="B179" s="134"/>
      <c r="C179" s="246"/>
      <c r="D179" s="135" t="s">
        <v>38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6">
        <v>0</v>
      </c>
      <c r="L179" s="136">
        <v>0</v>
      </c>
      <c r="M179" s="136">
        <v>0</v>
      </c>
      <c r="N179" s="136">
        <v>0</v>
      </c>
      <c r="O179" s="136">
        <v>0</v>
      </c>
      <c r="P179" s="136">
        <v>0</v>
      </c>
      <c r="Q179" s="136">
        <v>0</v>
      </c>
      <c r="R179" s="136">
        <v>0</v>
      </c>
      <c r="S179" s="136">
        <v>0</v>
      </c>
      <c r="T179" s="136">
        <v>0</v>
      </c>
      <c r="U179" s="136">
        <v>0</v>
      </c>
      <c r="V179" s="136">
        <v>0</v>
      </c>
      <c r="W179" s="136">
        <v>0</v>
      </c>
      <c r="X179" s="137">
        <v>0</v>
      </c>
      <c r="Y179" s="138">
        <v>0</v>
      </c>
      <c r="Z179" s="164" t="str">
        <f t="shared" si="8"/>
        <v>－</v>
      </c>
    </row>
    <row r="180" spans="1:26" ht="13.5" customHeight="1" x14ac:dyDescent="0.15">
      <c r="A180" s="128"/>
      <c r="B180" s="134"/>
      <c r="C180" s="246" t="s">
        <v>42</v>
      </c>
      <c r="D180" s="135" t="s">
        <v>263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36">
        <v>0</v>
      </c>
      <c r="Q180" s="136">
        <v>0</v>
      </c>
      <c r="R180" s="136">
        <v>0</v>
      </c>
      <c r="S180" s="136">
        <v>0</v>
      </c>
      <c r="T180" s="136">
        <v>0</v>
      </c>
      <c r="U180" s="136">
        <v>4</v>
      </c>
      <c r="V180" s="136">
        <v>0</v>
      </c>
      <c r="W180" s="136">
        <v>0</v>
      </c>
      <c r="X180" s="137">
        <v>4</v>
      </c>
      <c r="Y180" s="138">
        <v>0</v>
      </c>
      <c r="Z180" s="164" t="str">
        <f t="shared" si="8"/>
        <v>－</v>
      </c>
    </row>
    <row r="181" spans="1:26" ht="13.5" customHeight="1" x14ac:dyDescent="0.15">
      <c r="A181" s="128"/>
      <c r="B181" s="134"/>
      <c r="C181" s="246"/>
      <c r="D181" s="135" t="s">
        <v>38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136">
        <v>0</v>
      </c>
      <c r="Q181" s="136">
        <v>0</v>
      </c>
      <c r="R181" s="136">
        <v>0</v>
      </c>
      <c r="S181" s="136">
        <v>0</v>
      </c>
      <c r="T181" s="136">
        <v>0</v>
      </c>
      <c r="U181" s="136">
        <v>4</v>
      </c>
      <c r="V181" s="136">
        <v>0</v>
      </c>
      <c r="W181" s="136">
        <v>0</v>
      </c>
      <c r="X181" s="137">
        <v>4</v>
      </c>
      <c r="Y181" s="138">
        <v>0</v>
      </c>
      <c r="Z181" s="164" t="str">
        <f t="shared" si="8"/>
        <v>－</v>
      </c>
    </row>
    <row r="182" spans="1:26" ht="13.5" customHeight="1" x14ac:dyDescent="0.15">
      <c r="A182" s="128"/>
      <c r="B182" s="134"/>
      <c r="C182" s="246" t="s">
        <v>43</v>
      </c>
      <c r="D182" s="135" t="s">
        <v>263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>
        <v>0</v>
      </c>
      <c r="P182" s="136">
        <v>0</v>
      </c>
      <c r="Q182" s="136">
        <v>0</v>
      </c>
      <c r="R182" s="136">
        <v>0</v>
      </c>
      <c r="S182" s="136">
        <v>0</v>
      </c>
      <c r="T182" s="136">
        <v>0</v>
      </c>
      <c r="U182" s="136">
        <v>0</v>
      </c>
      <c r="V182" s="136">
        <v>0</v>
      </c>
      <c r="W182" s="136">
        <v>0</v>
      </c>
      <c r="X182" s="137">
        <v>0</v>
      </c>
      <c r="Y182" s="138">
        <v>0</v>
      </c>
      <c r="Z182" s="164" t="str">
        <f t="shared" si="8"/>
        <v>－</v>
      </c>
    </row>
    <row r="183" spans="1:26" ht="13.5" customHeight="1" x14ac:dyDescent="0.15">
      <c r="A183" s="128"/>
      <c r="B183" s="134"/>
      <c r="C183" s="246"/>
      <c r="D183" s="135" t="s">
        <v>38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136">
        <v>0</v>
      </c>
      <c r="Q183" s="136">
        <v>0</v>
      </c>
      <c r="R183" s="136">
        <v>0</v>
      </c>
      <c r="S183" s="136">
        <v>0</v>
      </c>
      <c r="T183" s="136">
        <v>0</v>
      </c>
      <c r="U183" s="136">
        <v>0</v>
      </c>
      <c r="V183" s="136">
        <v>0</v>
      </c>
      <c r="W183" s="136">
        <v>0</v>
      </c>
      <c r="X183" s="137">
        <v>0</v>
      </c>
      <c r="Y183" s="138">
        <v>0</v>
      </c>
      <c r="Z183" s="164" t="str">
        <f t="shared" si="8"/>
        <v>－</v>
      </c>
    </row>
    <row r="184" spans="1:26" ht="13.5" customHeight="1" x14ac:dyDescent="0.15">
      <c r="A184" s="128"/>
      <c r="B184" s="140"/>
      <c r="C184" s="246" t="s">
        <v>44</v>
      </c>
      <c r="D184" s="135" t="s">
        <v>263</v>
      </c>
      <c r="E184" s="136">
        <v>4686</v>
      </c>
      <c r="F184" s="136">
        <v>1619</v>
      </c>
      <c r="G184" s="136">
        <v>7897</v>
      </c>
      <c r="H184" s="136">
        <v>331</v>
      </c>
      <c r="I184" s="136">
        <v>57</v>
      </c>
      <c r="J184" s="136">
        <v>56</v>
      </c>
      <c r="K184" s="136">
        <v>513</v>
      </c>
      <c r="L184" s="136">
        <v>0</v>
      </c>
      <c r="M184" s="136">
        <v>153</v>
      </c>
      <c r="N184" s="136">
        <v>24</v>
      </c>
      <c r="O184" s="136">
        <v>0</v>
      </c>
      <c r="P184" s="136">
        <v>0</v>
      </c>
      <c r="Q184" s="136">
        <v>15</v>
      </c>
      <c r="R184" s="136">
        <v>7</v>
      </c>
      <c r="S184" s="136">
        <v>21</v>
      </c>
      <c r="T184" s="136">
        <v>68</v>
      </c>
      <c r="U184" s="136">
        <v>20</v>
      </c>
      <c r="V184" s="136">
        <v>48</v>
      </c>
      <c r="W184" s="136">
        <v>287</v>
      </c>
      <c r="X184" s="137">
        <v>15802</v>
      </c>
      <c r="Y184" s="138">
        <v>20365</v>
      </c>
      <c r="Z184" s="164">
        <f t="shared" si="8"/>
        <v>77.593911122023073</v>
      </c>
    </row>
    <row r="185" spans="1:26" ht="13.5" customHeight="1" x14ac:dyDescent="0.15">
      <c r="A185" s="128"/>
      <c r="B185" s="140"/>
      <c r="C185" s="246"/>
      <c r="D185" s="135" t="s">
        <v>38</v>
      </c>
      <c r="E185" s="136">
        <v>4686</v>
      </c>
      <c r="F185" s="136">
        <v>1619</v>
      </c>
      <c r="G185" s="136">
        <v>7901</v>
      </c>
      <c r="H185" s="136">
        <v>350</v>
      </c>
      <c r="I185" s="136">
        <v>62</v>
      </c>
      <c r="J185" s="136">
        <v>56</v>
      </c>
      <c r="K185" s="136">
        <v>520</v>
      </c>
      <c r="L185" s="136">
        <v>0</v>
      </c>
      <c r="M185" s="136">
        <v>153</v>
      </c>
      <c r="N185" s="136">
        <v>26</v>
      </c>
      <c r="O185" s="136">
        <v>0</v>
      </c>
      <c r="P185" s="136">
        <v>0</v>
      </c>
      <c r="Q185" s="136">
        <v>15</v>
      </c>
      <c r="R185" s="136">
        <v>7</v>
      </c>
      <c r="S185" s="136">
        <v>21</v>
      </c>
      <c r="T185" s="136">
        <v>75</v>
      </c>
      <c r="U185" s="136">
        <v>22</v>
      </c>
      <c r="V185" s="136">
        <v>53</v>
      </c>
      <c r="W185" s="136">
        <v>297</v>
      </c>
      <c r="X185" s="137">
        <v>15863</v>
      </c>
      <c r="Y185" s="138">
        <v>20401</v>
      </c>
      <c r="Z185" s="164">
        <f t="shared" si="8"/>
        <v>77.755992353316017</v>
      </c>
    </row>
    <row r="186" spans="1:26" ht="13.5" customHeight="1" x14ac:dyDescent="0.15">
      <c r="A186" s="128"/>
      <c r="B186" s="134"/>
      <c r="C186" s="246" t="s">
        <v>45</v>
      </c>
      <c r="D186" s="135" t="s">
        <v>263</v>
      </c>
      <c r="E186" s="136">
        <v>3830</v>
      </c>
      <c r="F186" s="136">
        <v>221</v>
      </c>
      <c r="G186" s="136">
        <v>289</v>
      </c>
      <c r="H186" s="136">
        <v>279</v>
      </c>
      <c r="I186" s="136">
        <v>0</v>
      </c>
      <c r="J186" s="136">
        <v>43</v>
      </c>
      <c r="K186" s="136">
        <v>12</v>
      </c>
      <c r="L186" s="136">
        <v>4</v>
      </c>
      <c r="M186" s="136">
        <v>73</v>
      </c>
      <c r="N186" s="136">
        <v>0</v>
      </c>
      <c r="O186" s="136">
        <v>18</v>
      </c>
      <c r="P186" s="136">
        <v>0</v>
      </c>
      <c r="Q186" s="136">
        <v>0</v>
      </c>
      <c r="R186" s="136">
        <v>0</v>
      </c>
      <c r="S186" s="136">
        <v>0</v>
      </c>
      <c r="T186" s="136">
        <v>10</v>
      </c>
      <c r="U186" s="136">
        <v>1</v>
      </c>
      <c r="V186" s="136">
        <v>0</v>
      </c>
      <c r="W186" s="136">
        <v>3</v>
      </c>
      <c r="X186" s="137">
        <v>4783</v>
      </c>
      <c r="Y186" s="138">
        <v>4085</v>
      </c>
      <c r="Z186" s="164">
        <f t="shared" si="8"/>
        <v>117.08690330477356</v>
      </c>
    </row>
    <row r="187" spans="1:26" ht="13.5" customHeight="1" x14ac:dyDescent="0.15">
      <c r="A187" s="128"/>
      <c r="B187" s="134"/>
      <c r="C187" s="246"/>
      <c r="D187" s="135" t="s">
        <v>38</v>
      </c>
      <c r="E187" s="136">
        <v>3883</v>
      </c>
      <c r="F187" s="136">
        <v>275</v>
      </c>
      <c r="G187" s="136">
        <v>296</v>
      </c>
      <c r="H187" s="136">
        <v>287</v>
      </c>
      <c r="I187" s="136">
        <v>0</v>
      </c>
      <c r="J187" s="136">
        <v>49</v>
      </c>
      <c r="K187" s="136">
        <v>19</v>
      </c>
      <c r="L187" s="136">
        <v>4</v>
      </c>
      <c r="M187" s="136">
        <v>91</v>
      </c>
      <c r="N187" s="136">
        <v>0</v>
      </c>
      <c r="O187" s="136">
        <v>18</v>
      </c>
      <c r="P187" s="136">
        <v>0</v>
      </c>
      <c r="Q187" s="136">
        <v>0</v>
      </c>
      <c r="R187" s="136">
        <v>0</v>
      </c>
      <c r="S187" s="136">
        <v>0</v>
      </c>
      <c r="T187" s="136">
        <v>10</v>
      </c>
      <c r="U187" s="136">
        <v>3</v>
      </c>
      <c r="V187" s="136">
        <v>0</v>
      </c>
      <c r="W187" s="136">
        <v>6</v>
      </c>
      <c r="X187" s="137">
        <v>4941</v>
      </c>
      <c r="Y187" s="138">
        <v>4209</v>
      </c>
      <c r="Z187" s="164">
        <f t="shared" si="8"/>
        <v>117.39130434782609</v>
      </c>
    </row>
    <row r="188" spans="1:26" ht="13.5" customHeight="1" x14ac:dyDescent="0.15">
      <c r="A188" s="128"/>
      <c r="B188" s="134"/>
      <c r="C188" s="246" t="s">
        <v>46</v>
      </c>
      <c r="D188" s="135" t="s">
        <v>263</v>
      </c>
      <c r="E188" s="136">
        <v>1210</v>
      </c>
      <c r="F188" s="136">
        <v>26</v>
      </c>
      <c r="G188" s="136">
        <v>2030</v>
      </c>
      <c r="H188" s="136">
        <v>416</v>
      </c>
      <c r="I188" s="136">
        <v>139</v>
      </c>
      <c r="J188" s="136">
        <v>206</v>
      </c>
      <c r="K188" s="136">
        <v>232</v>
      </c>
      <c r="L188" s="136">
        <v>0</v>
      </c>
      <c r="M188" s="136">
        <v>0</v>
      </c>
      <c r="N188" s="136">
        <v>0</v>
      </c>
      <c r="O188" s="136">
        <v>0</v>
      </c>
      <c r="P188" s="136">
        <v>0</v>
      </c>
      <c r="Q188" s="136">
        <v>4</v>
      </c>
      <c r="R188" s="136">
        <v>0</v>
      </c>
      <c r="S188" s="136">
        <v>0</v>
      </c>
      <c r="T188" s="136">
        <v>13</v>
      </c>
      <c r="U188" s="136">
        <v>2</v>
      </c>
      <c r="V188" s="136">
        <v>4</v>
      </c>
      <c r="W188" s="136">
        <v>29</v>
      </c>
      <c r="X188" s="137">
        <v>4311</v>
      </c>
      <c r="Y188" s="138">
        <v>4858</v>
      </c>
      <c r="Z188" s="164">
        <f t="shared" si="8"/>
        <v>88.740222313709353</v>
      </c>
    </row>
    <row r="189" spans="1:26" ht="13.5" customHeight="1" x14ac:dyDescent="0.15">
      <c r="A189" s="128"/>
      <c r="B189" s="134"/>
      <c r="C189" s="246"/>
      <c r="D189" s="135" t="s">
        <v>38</v>
      </c>
      <c r="E189" s="136">
        <v>1210</v>
      </c>
      <c r="F189" s="136">
        <v>26</v>
      </c>
      <c r="G189" s="136">
        <v>2030</v>
      </c>
      <c r="H189" s="136">
        <v>416</v>
      </c>
      <c r="I189" s="136">
        <v>139</v>
      </c>
      <c r="J189" s="136">
        <v>206</v>
      </c>
      <c r="K189" s="136">
        <v>232</v>
      </c>
      <c r="L189" s="136">
        <v>0</v>
      </c>
      <c r="M189" s="136">
        <v>0</v>
      </c>
      <c r="N189" s="136">
        <v>0</v>
      </c>
      <c r="O189" s="136">
        <v>0</v>
      </c>
      <c r="P189" s="136">
        <v>0</v>
      </c>
      <c r="Q189" s="136">
        <v>4</v>
      </c>
      <c r="R189" s="136">
        <v>0</v>
      </c>
      <c r="S189" s="136">
        <v>0</v>
      </c>
      <c r="T189" s="136">
        <v>13</v>
      </c>
      <c r="U189" s="136">
        <v>2</v>
      </c>
      <c r="V189" s="136">
        <v>4</v>
      </c>
      <c r="W189" s="136">
        <v>29</v>
      </c>
      <c r="X189" s="137">
        <v>4311</v>
      </c>
      <c r="Y189" s="138">
        <v>4858</v>
      </c>
      <c r="Z189" s="164">
        <f t="shared" si="8"/>
        <v>88.740222313709353</v>
      </c>
    </row>
    <row r="190" spans="1:26" ht="13.5" customHeight="1" x14ac:dyDescent="0.15">
      <c r="A190" s="128"/>
      <c r="B190" s="134"/>
      <c r="C190" s="246" t="s">
        <v>212</v>
      </c>
      <c r="D190" s="135" t="s">
        <v>263</v>
      </c>
      <c r="E190" s="136">
        <v>58</v>
      </c>
      <c r="F190" s="136">
        <v>22</v>
      </c>
      <c r="G190" s="136">
        <v>34</v>
      </c>
      <c r="H190" s="136">
        <v>35</v>
      </c>
      <c r="I190" s="136">
        <v>7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2</v>
      </c>
      <c r="P190" s="136">
        <v>0</v>
      </c>
      <c r="Q190" s="136">
        <v>2</v>
      </c>
      <c r="R190" s="136">
        <v>0</v>
      </c>
      <c r="S190" s="136">
        <v>0</v>
      </c>
      <c r="T190" s="136">
        <v>14</v>
      </c>
      <c r="U190" s="136">
        <v>0</v>
      </c>
      <c r="V190" s="136">
        <v>0</v>
      </c>
      <c r="W190" s="136">
        <v>12</v>
      </c>
      <c r="X190" s="137">
        <v>186</v>
      </c>
      <c r="Y190" s="138">
        <v>98</v>
      </c>
      <c r="Z190" s="164">
        <f t="shared" si="8"/>
        <v>189.79591836734696</v>
      </c>
    </row>
    <row r="191" spans="1:26" ht="13.5" customHeight="1" x14ac:dyDescent="0.15">
      <c r="A191" s="128"/>
      <c r="B191" s="134"/>
      <c r="C191" s="246"/>
      <c r="D191" s="135" t="s">
        <v>38</v>
      </c>
      <c r="E191" s="136">
        <v>58</v>
      </c>
      <c r="F191" s="136">
        <v>22</v>
      </c>
      <c r="G191" s="136">
        <v>34</v>
      </c>
      <c r="H191" s="136">
        <v>35</v>
      </c>
      <c r="I191" s="136">
        <v>7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2</v>
      </c>
      <c r="P191" s="136">
        <v>0</v>
      </c>
      <c r="Q191" s="136">
        <v>5</v>
      </c>
      <c r="R191" s="136">
        <v>0</v>
      </c>
      <c r="S191" s="136">
        <v>0</v>
      </c>
      <c r="T191" s="136">
        <v>14</v>
      </c>
      <c r="U191" s="136">
        <v>0</v>
      </c>
      <c r="V191" s="136">
        <v>0</v>
      </c>
      <c r="W191" s="136">
        <v>13</v>
      </c>
      <c r="X191" s="137">
        <v>190</v>
      </c>
      <c r="Y191" s="138">
        <v>98</v>
      </c>
      <c r="Z191" s="164">
        <f t="shared" si="8"/>
        <v>193.87755102040816</v>
      </c>
    </row>
    <row r="192" spans="1:26" ht="13.5" customHeight="1" x14ac:dyDescent="0.15">
      <c r="A192" s="128"/>
      <c r="B192" s="140"/>
      <c r="C192" s="246" t="s">
        <v>47</v>
      </c>
      <c r="D192" s="135" t="s">
        <v>263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36">
        <v>0</v>
      </c>
      <c r="Q192" s="136">
        <v>0</v>
      </c>
      <c r="R192" s="136">
        <v>0</v>
      </c>
      <c r="S192" s="136">
        <v>0</v>
      </c>
      <c r="T192" s="136">
        <v>0</v>
      </c>
      <c r="U192" s="136">
        <v>0</v>
      </c>
      <c r="V192" s="136">
        <v>0</v>
      </c>
      <c r="W192" s="136">
        <v>0</v>
      </c>
      <c r="X192" s="137">
        <v>0</v>
      </c>
      <c r="Y192" s="138">
        <v>0</v>
      </c>
      <c r="Z192" s="164" t="str">
        <f t="shared" si="8"/>
        <v>－</v>
      </c>
    </row>
    <row r="193" spans="1:26" ht="13.5" customHeight="1" thickBot="1" x14ac:dyDescent="0.2">
      <c r="A193" s="182"/>
      <c r="B193" s="183"/>
      <c r="C193" s="247"/>
      <c r="D193" s="141" t="s">
        <v>38</v>
      </c>
      <c r="E193" s="125">
        <v>0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42">
        <v>0</v>
      </c>
      <c r="Y193" s="143">
        <v>0</v>
      </c>
      <c r="Z193" s="171" t="str">
        <f t="shared" si="8"/>
        <v>－</v>
      </c>
    </row>
    <row r="194" spans="1:26" s="157" customFormat="1" ht="7.5" customHeight="1" x14ac:dyDescent="0.15">
      <c r="A194" s="134"/>
      <c r="B194" s="134"/>
      <c r="C194" s="153"/>
      <c r="D194" s="154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56"/>
    </row>
    <row r="195" spans="1:26" s="157" customFormat="1" ht="13.5" customHeight="1" x14ac:dyDescent="0.15">
      <c r="A195" s="134"/>
      <c r="B195" s="134"/>
      <c r="C195" s="158"/>
      <c r="D195" s="134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59"/>
    </row>
    <row r="196" spans="1:26" ht="18.75" customHeight="1" x14ac:dyDescent="0.15">
      <c r="A196" s="110" t="str">
        <f>$A$1</f>
        <v>４　平成29年度上期　市町村別・国別訪日外国人宿泊者数</v>
      </c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12"/>
    </row>
    <row r="197" spans="1:26" ht="13.5" customHeight="1" thickBot="1" x14ac:dyDescent="0.2">
      <c r="A197" s="111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60" t="str">
        <f>Z132</f>
        <v>単位：宿泊客数→人、宿泊客延数→人泊、対前年比→％</v>
      </c>
    </row>
    <row r="198" spans="1:26" s="120" customFormat="1" ht="13.5" customHeight="1" thickBot="1" x14ac:dyDescent="0.2">
      <c r="A198" s="113" t="s">
        <v>20</v>
      </c>
      <c r="B198" s="113" t="s">
        <v>266</v>
      </c>
      <c r="C198" s="113" t="s">
        <v>21</v>
      </c>
      <c r="D198" s="178" t="s">
        <v>22</v>
      </c>
      <c r="E198" s="115" t="s">
        <v>284</v>
      </c>
      <c r="F198" s="115" t="s">
        <v>285</v>
      </c>
      <c r="G198" s="115" t="s">
        <v>286</v>
      </c>
      <c r="H198" s="115" t="s">
        <v>287</v>
      </c>
      <c r="I198" s="115" t="s">
        <v>204</v>
      </c>
      <c r="J198" s="115" t="s">
        <v>235</v>
      </c>
      <c r="K198" s="115" t="s">
        <v>236</v>
      </c>
      <c r="L198" s="115" t="s">
        <v>237</v>
      </c>
      <c r="M198" s="116" t="s">
        <v>320</v>
      </c>
      <c r="N198" s="115" t="s">
        <v>311</v>
      </c>
      <c r="O198" s="115" t="s">
        <v>312</v>
      </c>
      <c r="P198" s="115" t="s">
        <v>205</v>
      </c>
      <c r="Q198" s="115" t="s">
        <v>206</v>
      </c>
      <c r="R198" s="115" t="s">
        <v>207</v>
      </c>
      <c r="S198" s="115" t="s">
        <v>208</v>
      </c>
      <c r="T198" s="115" t="s">
        <v>282</v>
      </c>
      <c r="U198" s="115" t="s">
        <v>209</v>
      </c>
      <c r="V198" s="115" t="s">
        <v>283</v>
      </c>
      <c r="W198" s="115" t="s">
        <v>240</v>
      </c>
      <c r="X198" s="118" t="s">
        <v>265</v>
      </c>
      <c r="Y198" s="161" t="str">
        <f>Y133</f>
        <v>28年度上期</v>
      </c>
      <c r="Z198" s="162" t="str">
        <f>Z133</f>
        <v>対前年比</v>
      </c>
    </row>
    <row r="199" spans="1:26" ht="13.5" customHeight="1" x14ac:dyDescent="0.15">
      <c r="A199" s="264" t="s">
        <v>252</v>
      </c>
      <c r="B199" s="248" t="s">
        <v>253</v>
      </c>
      <c r="C199" s="249"/>
      <c r="D199" s="129" t="s">
        <v>263</v>
      </c>
      <c r="E199" s="130">
        <f t="shared" ref="E199:X200" si="12">E201+E203+E205+E207+E209+E211+E213</f>
        <v>44</v>
      </c>
      <c r="F199" s="130">
        <f t="shared" si="12"/>
        <v>9</v>
      </c>
      <c r="G199" s="130">
        <f t="shared" si="12"/>
        <v>67</v>
      </c>
      <c r="H199" s="130">
        <f t="shared" si="12"/>
        <v>22</v>
      </c>
      <c r="I199" s="130">
        <f t="shared" si="12"/>
        <v>5</v>
      </c>
      <c r="J199" s="130">
        <f t="shared" si="12"/>
        <v>2</v>
      </c>
      <c r="K199" s="130">
        <f t="shared" si="12"/>
        <v>0</v>
      </c>
      <c r="L199" s="130">
        <f t="shared" si="12"/>
        <v>0</v>
      </c>
      <c r="M199" s="130">
        <f t="shared" si="12"/>
        <v>0</v>
      </c>
      <c r="N199" s="130">
        <f t="shared" si="12"/>
        <v>0</v>
      </c>
      <c r="O199" s="130">
        <f t="shared" si="12"/>
        <v>6</v>
      </c>
      <c r="P199" s="130">
        <f t="shared" si="12"/>
        <v>0</v>
      </c>
      <c r="Q199" s="130">
        <f t="shared" si="12"/>
        <v>2</v>
      </c>
      <c r="R199" s="130">
        <f t="shared" si="12"/>
        <v>3</v>
      </c>
      <c r="S199" s="130">
        <f t="shared" si="12"/>
        <v>2</v>
      </c>
      <c r="T199" s="130">
        <f t="shared" si="12"/>
        <v>31</v>
      </c>
      <c r="U199" s="130">
        <f t="shared" si="12"/>
        <v>0</v>
      </c>
      <c r="V199" s="130">
        <f t="shared" si="12"/>
        <v>5</v>
      </c>
      <c r="W199" s="130">
        <f t="shared" si="12"/>
        <v>19</v>
      </c>
      <c r="X199" s="144">
        <f t="shared" si="12"/>
        <v>217</v>
      </c>
      <c r="Y199" s="144">
        <f>Y201+Y203+Y205+Y207+Y209+Y211+Y213</f>
        <v>250</v>
      </c>
      <c r="Z199" s="168">
        <f t="shared" ref="Z199:Z258" si="13">IF(Y199=0,"－",X199/Y199*100)</f>
        <v>86.8</v>
      </c>
    </row>
    <row r="200" spans="1:26" ht="13.5" customHeight="1" thickBot="1" x14ac:dyDescent="0.2">
      <c r="A200" s="255"/>
      <c r="B200" s="250"/>
      <c r="C200" s="249"/>
      <c r="D200" s="145" t="s">
        <v>38</v>
      </c>
      <c r="E200" s="130">
        <f t="shared" si="12"/>
        <v>49</v>
      </c>
      <c r="F200" s="130">
        <f t="shared" si="12"/>
        <v>10</v>
      </c>
      <c r="G200" s="130">
        <f t="shared" si="12"/>
        <v>91</v>
      </c>
      <c r="H200" s="130">
        <f t="shared" si="12"/>
        <v>24</v>
      </c>
      <c r="I200" s="130">
        <f t="shared" si="12"/>
        <v>5</v>
      </c>
      <c r="J200" s="130">
        <f t="shared" si="12"/>
        <v>2</v>
      </c>
      <c r="K200" s="130">
        <f t="shared" si="12"/>
        <v>0</v>
      </c>
      <c r="L200" s="130">
        <f t="shared" si="12"/>
        <v>0</v>
      </c>
      <c r="M200" s="130">
        <f t="shared" si="12"/>
        <v>0</v>
      </c>
      <c r="N200" s="130">
        <f t="shared" si="12"/>
        <v>0</v>
      </c>
      <c r="O200" s="130">
        <f t="shared" si="12"/>
        <v>6</v>
      </c>
      <c r="P200" s="130">
        <f t="shared" si="12"/>
        <v>0</v>
      </c>
      <c r="Q200" s="130">
        <f t="shared" si="12"/>
        <v>2</v>
      </c>
      <c r="R200" s="130">
        <f t="shared" si="12"/>
        <v>3</v>
      </c>
      <c r="S200" s="130">
        <f t="shared" si="12"/>
        <v>2</v>
      </c>
      <c r="T200" s="130">
        <f t="shared" si="12"/>
        <v>42</v>
      </c>
      <c r="U200" s="130">
        <f t="shared" si="12"/>
        <v>0</v>
      </c>
      <c r="V200" s="130">
        <f t="shared" si="12"/>
        <v>5</v>
      </c>
      <c r="W200" s="130">
        <f t="shared" si="12"/>
        <v>60</v>
      </c>
      <c r="X200" s="144">
        <f t="shared" si="12"/>
        <v>301</v>
      </c>
      <c r="Y200" s="144">
        <f>Y202+Y204+Y206+Y208+Y210+Y212+Y214</f>
        <v>309</v>
      </c>
      <c r="Z200" s="166">
        <f t="shared" si="13"/>
        <v>97.411003236245946</v>
      </c>
    </row>
    <row r="201" spans="1:26" ht="13.5" customHeight="1" x14ac:dyDescent="0.15">
      <c r="A201" s="128"/>
      <c r="B201" s="128"/>
      <c r="C201" s="251" t="s">
        <v>48</v>
      </c>
      <c r="D201" s="147" t="s">
        <v>263</v>
      </c>
      <c r="E201" s="122">
        <v>17</v>
      </c>
      <c r="F201" s="122">
        <v>6</v>
      </c>
      <c r="G201" s="122">
        <v>21</v>
      </c>
      <c r="H201" s="122">
        <v>8</v>
      </c>
      <c r="I201" s="122">
        <v>5</v>
      </c>
      <c r="J201" s="122">
        <v>0</v>
      </c>
      <c r="K201" s="122">
        <v>0</v>
      </c>
      <c r="L201" s="122">
        <v>0</v>
      </c>
      <c r="M201" s="122">
        <v>0</v>
      </c>
      <c r="N201" s="122">
        <v>0</v>
      </c>
      <c r="O201" s="122">
        <v>6</v>
      </c>
      <c r="P201" s="122">
        <v>0</v>
      </c>
      <c r="Q201" s="122">
        <v>2</v>
      </c>
      <c r="R201" s="122">
        <v>2</v>
      </c>
      <c r="S201" s="122">
        <v>2</v>
      </c>
      <c r="T201" s="122">
        <v>12</v>
      </c>
      <c r="U201" s="122">
        <v>0</v>
      </c>
      <c r="V201" s="122">
        <v>5</v>
      </c>
      <c r="W201" s="122">
        <v>4</v>
      </c>
      <c r="X201" s="150">
        <v>90</v>
      </c>
      <c r="Y201" s="151">
        <v>60</v>
      </c>
      <c r="Z201" s="168">
        <f t="shared" si="13"/>
        <v>150</v>
      </c>
    </row>
    <row r="202" spans="1:26" ht="13.5" customHeight="1" x14ac:dyDescent="0.15">
      <c r="A202" s="128"/>
      <c r="B202" s="134"/>
      <c r="C202" s="246"/>
      <c r="D202" s="135" t="s">
        <v>38</v>
      </c>
      <c r="E202" s="136">
        <v>17</v>
      </c>
      <c r="F202" s="136">
        <v>6</v>
      </c>
      <c r="G202" s="136">
        <v>21</v>
      </c>
      <c r="H202" s="136">
        <v>8</v>
      </c>
      <c r="I202" s="136">
        <v>5</v>
      </c>
      <c r="J202" s="136">
        <v>0</v>
      </c>
      <c r="K202" s="136">
        <v>0</v>
      </c>
      <c r="L202" s="136">
        <v>0</v>
      </c>
      <c r="M202" s="136">
        <v>0</v>
      </c>
      <c r="N202" s="136">
        <v>0</v>
      </c>
      <c r="O202" s="136">
        <v>6</v>
      </c>
      <c r="P202" s="136">
        <v>0</v>
      </c>
      <c r="Q202" s="136">
        <v>2</v>
      </c>
      <c r="R202" s="136">
        <v>2</v>
      </c>
      <c r="S202" s="136">
        <v>2</v>
      </c>
      <c r="T202" s="136">
        <v>12</v>
      </c>
      <c r="U202" s="136">
        <v>0</v>
      </c>
      <c r="V202" s="136">
        <v>5</v>
      </c>
      <c r="W202" s="136">
        <v>4</v>
      </c>
      <c r="X202" s="137">
        <v>90</v>
      </c>
      <c r="Y202" s="138">
        <v>74</v>
      </c>
      <c r="Z202" s="164">
        <f t="shared" si="13"/>
        <v>121.62162162162163</v>
      </c>
    </row>
    <row r="203" spans="1:26" ht="13.5" customHeight="1" x14ac:dyDescent="0.15">
      <c r="A203" s="128"/>
      <c r="B203" s="134"/>
      <c r="C203" s="246" t="s">
        <v>49</v>
      </c>
      <c r="D203" s="135" t="s">
        <v>263</v>
      </c>
      <c r="E203" s="136">
        <v>0</v>
      </c>
      <c r="F203" s="136">
        <v>0</v>
      </c>
      <c r="G203" s="136">
        <v>2</v>
      </c>
      <c r="H203" s="136">
        <v>0</v>
      </c>
      <c r="I203" s="136">
        <v>0</v>
      </c>
      <c r="J203" s="136">
        <v>0</v>
      </c>
      <c r="K203" s="136">
        <v>0</v>
      </c>
      <c r="L203" s="136">
        <v>0</v>
      </c>
      <c r="M203" s="136">
        <v>0</v>
      </c>
      <c r="N203" s="136">
        <v>0</v>
      </c>
      <c r="O203" s="136">
        <v>0</v>
      </c>
      <c r="P203" s="136">
        <v>0</v>
      </c>
      <c r="Q203" s="136">
        <v>0</v>
      </c>
      <c r="R203" s="136">
        <v>0</v>
      </c>
      <c r="S203" s="136">
        <v>0</v>
      </c>
      <c r="T203" s="136">
        <v>2</v>
      </c>
      <c r="U203" s="136">
        <v>0</v>
      </c>
      <c r="V203" s="136">
        <v>0</v>
      </c>
      <c r="W203" s="136">
        <v>2</v>
      </c>
      <c r="X203" s="137">
        <v>6</v>
      </c>
      <c r="Y203" s="138">
        <v>2</v>
      </c>
      <c r="Z203" s="164">
        <f t="shared" si="13"/>
        <v>300</v>
      </c>
    </row>
    <row r="204" spans="1:26" ht="13.5" customHeight="1" x14ac:dyDescent="0.15">
      <c r="A204" s="128"/>
      <c r="B204" s="134"/>
      <c r="C204" s="246"/>
      <c r="D204" s="135" t="s">
        <v>38</v>
      </c>
      <c r="E204" s="136">
        <v>0</v>
      </c>
      <c r="F204" s="136">
        <v>0</v>
      </c>
      <c r="G204" s="136">
        <v>2</v>
      </c>
      <c r="H204" s="136">
        <v>0</v>
      </c>
      <c r="I204" s="136">
        <v>0</v>
      </c>
      <c r="J204" s="136">
        <v>0</v>
      </c>
      <c r="K204" s="136">
        <v>0</v>
      </c>
      <c r="L204" s="136">
        <v>0</v>
      </c>
      <c r="M204" s="136">
        <v>0</v>
      </c>
      <c r="N204" s="136">
        <v>0</v>
      </c>
      <c r="O204" s="136">
        <v>0</v>
      </c>
      <c r="P204" s="136">
        <v>0</v>
      </c>
      <c r="Q204" s="136">
        <v>0</v>
      </c>
      <c r="R204" s="136">
        <v>0</v>
      </c>
      <c r="S204" s="136">
        <v>0</v>
      </c>
      <c r="T204" s="136">
        <v>2</v>
      </c>
      <c r="U204" s="136">
        <v>0</v>
      </c>
      <c r="V204" s="136">
        <v>0</v>
      </c>
      <c r="W204" s="136">
        <v>42</v>
      </c>
      <c r="X204" s="137">
        <v>46</v>
      </c>
      <c r="Y204" s="138">
        <v>2</v>
      </c>
      <c r="Z204" s="164">
        <f t="shared" si="13"/>
        <v>2300</v>
      </c>
    </row>
    <row r="205" spans="1:26" ht="13.5" customHeight="1" x14ac:dyDescent="0.15">
      <c r="A205" s="128"/>
      <c r="B205" s="134"/>
      <c r="C205" s="246" t="s">
        <v>50</v>
      </c>
      <c r="D205" s="135" t="s">
        <v>263</v>
      </c>
      <c r="E205" s="136">
        <v>0</v>
      </c>
      <c r="F205" s="136">
        <v>0</v>
      </c>
      <c r="G205" s="136">
        <v>0</v>
      </c>
      <c r="H205" s="136">
        <v>0</v>
      </c>
      <c r="I205" s="136">
        <v>0</v>
      </c>
      <c r="J205" s="136">
        <v>0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136">
        <v>0</v>
      </c>
      <c r="Q205" s="136">
        <v>0</v>
      </c>
      <c r="R205" s="136">
        <v>0</v>
      </c>
      <c r="S205" s="136">
        <v>0</v>
      </c>
      <c r="T205" s="136">
        <v>0</v>
      </c>
      <c r="U205" s="136">
        <v>0</v>
      </c>
      <c r="V205" s="136">
        <v>0</v>
      </c>
      <c r="W205" s="136">
        <v>0</v>
      </c>
      <c r="X205" s="137">
        <v>0</v>
      </c>
      <c r="Y205" s="138">
        <v>17</v>
      </c>
      <c r="Z205" s="164">
        <f t="shared" si="13"/>
        <v>0</v>
      </c>
    </row>
    <row r="206" spans="1:26" ht="13.5" customHeight="1" x14ac:dyDescent="0.15">
      <c r="A206" s="128"/>
      <c r="B206" s="134"/>
      <c r="C206" s="246"/>
      <c r="D206" s="135" t="s">
        <v>38</v>
      </c>
      <c r="E206" s="136">
        <v>0</v>
      </c>
      <c r="F206" s="136">
        <v>0</v>
      </c>
      <c r="G206" s="136">
        <v>0</v>
      </c>
      <c r="H206" s="136">
        <v>0</v>
      </c>
      <c r="I206" s="136">
        <v>0</v>
      </c>
      <c r="J206" s="136">
        <v>0</v>
      </c>
      <c r="K206" s="136">
        <v>0</v>
      </c>
      <c r="L206" s="136">
        <v>0</v>
      </c>
      <c r="M206" s="136">
        <v>0</v>
      </c>
      <c r="N206" s="136">
        <v>0</v>
      </c>
      <c r="O206" s="136">
        <v>0</v>
      </c>
      <c r="P206" s="136">
        <v>0</v>
      </c>
      <c r="Q206" s="136">
        <v>0</v>
      </c>
      <c r="R206" s="136">
        <v>0</v>
      </c>
      <c r="S206" s="136">
        <v>0</v>
      </c>
      <c r="T206" s="136">
        <v>0</v>
      </c>
      <c r="U206" s="136">
        <v>0</v>
      </c>
      <c r="V206" s="136">
        <v>0</v>
      </c>
      <c r="W206" s="136">
        <v>0</v>
      </c>
      <c r="X206" s="137">
        <v>0</v>
      </c>
      <c r="Y206" s="165">
        <v>17</v>
      </c>
      <c r="Z206" s="166">
        <f t="shared" si="13"/>
        <v>0</v>
      </c>
    </row>
    <row r="207" spans="1:26" ht="13.5" customHeight="1" x14ac:dyDescent="0.15">
      <c r="A207" s="128"/>
      <c r="B207" s="134"/>
      <c r="C207" s="246" t="s">
        <v>51</v>
      </c>
      <c r="D207" s="135" t="s">
        <v>263</v>
      </c>
      <c r="E207" s="136">
        <v>4</v>
      </c>
      <c r="F207" s="136">
        <v>0</v>
      </c>
      <c r="G207" s="136">
        <v>0</v>
      </c>
      <c r="H207" s="136">
        <v>2</v>
      </c>
      <c r="I207" s="136">
        <v>0</v>
      </c>
      <c r="J207" s="136">
        <v>2</v>
      </c>
      <c r="K207" s="136">
        <v>0</v>
      </c>
      <c r="L207" s="136">
        <v>0</v>
      </c>
      <c r="M207" s="136">
        <v>0</v>
      </c>
      <c r="N207" s="136">
        <v>0</v>
      </c>
      <c r="O207" s="136">
        <v>0</v>
      </c>
      <c r="P207" s="136">
        <v>0</v>
      </c>
      <c r="Q207" s="136">
        <v>0</v>
      </c>
      <c r="R207" s="136">
        <v>0</v>
      </c>
      <c r="S207" s="136">
        <v>0</v>
      </c>
      <c r="T207" s="136">
        <v>3</v>
      </c>
      <c r="U207" s="136">
        <v>0</v>
      </c>
      <c r="V207" s="136">
        <v>0</v>
      </c>
      <c r="W207" s="136">
        <v>7</v>
      </c>
      <c r="X207" s="137">
        <v>18</v>
      </c>
      <c r="Y207" s="138">
        <v>9</v>
      </c>
      <c r="Z207" s="164">
        <f t="shared" si="13"/>
        <v>200</v>
      </c>
    </row>
    <row r="208" spans="1:26" ht="13.5" customHeight="1" x14ac:dyDescent="0.15">
      <c r="A208" s="128"/>
      <c r="B208" s="134"/>
      <c r="C208" s="246"/>
      <c r="D208" s="135" t="s">
        <v>38</v>
      </c>
      <c r="E208" s="136">
        <v>4</v>
      </c>
      <c r="F208" s="136">
        <v>0</v>
      </c>
      <c r="G208" s="136">
        <v>0</v>
      </c>
      <c r="H208" s="136">
        <v>2</v>
      </c>
      <c r="I208" s="136">
        <v>0</v>
      </c>
      <c r="J208" s="136">
        <v>2</v>
      </c>
      <c r="K208" s="136">
        <v>0</v>
      </c>
      <c r="L208" s="136">
        <v>0</v>
      </c>
      <c r="M208" s="136">
        <v>0</v>
      </c>
      <c r="N208" s="136">
        <v>0</v>
      </c>
      <c r="O208" s="136">
        <v>0</v>
      </c>
      <c r="P208" s="136">
        <v>0</v>
      </c>
      <c r="Q208" s="136">
        <v>0</v>
      </c>
      <c r="R208" s="136">
        <v>0</v>
      </c>
      <c r="S208" s="136">
        <v>0</v>
      </c>
      <c r="T208" s="136">
        <v>3</v>
      </c>
      <c r="U208" s="136">
        <v>0</v>
      </c>
      <c r="V208" s="136">
        <v>0</v>
      </c>
      <c r="W208" s="136">
        <v>7</v>
      </c>
      <c r="X208" s="137">
        <v>18</v>
      </c>
      <c r="Y208" s="138">
        <v>37</v>
      </c>
      <c r="Z208" s="164">
        <f t="shared" si="13"/>
        <v>48.648648648648653</v>
      </c>
    </row>
    <row r="209" spans="1:26" ht="13.5" customHeight="1" x14ac:dyDescent="0.15">
      <c r="A209" s="128"/>
      <c r="B209" s="134"/>
      <c r="C209" s="246" t="s">
        <v>52</v>
      </c>
      <c r="D209" s="135" t="s">
        <v>263</v>
      </c>
      <c r="E209" s="136">
        <v>9</v>
      </c>
      <c r="F209" s="136">
        <v>1</v>
      </c>
      <c r="G209" s="136">
        <v>34</v>
      </c>
      <c r="H209" s="136">
        <v>4</v>
      </c>
      <c r="I209" s="136">
        <v>0</v>
      </c>
      <c r="J209" s="136">
        <v>0</v>
      </c>
      <c r="K209" s="136">
        <v>0</v>
      </c>
      <c r="L209" s="136">
        <v>0</v>
      </c>
      <c r="M209" s="136">
        <v>0</v>
      </c>
      <c r="N209" s="136">
        <v>0</v>
      </c>
      <c r="O209" s="136">
        <v>0</v>
      </c>
      <c r="P209" s="136">
        <v>0</v>
      </c>
      <c r="Q209" s="136">
        <v>0</v>
      </c>
      <c r="R209" s="136">
        <v>1</v>
      </c>
      <c r="S209" s="136">
        <v>0</v>
      </c>
      <c r="T209" s="136">
        <v>11</v>
      </c>
      <c r="U209" s="136">
        <v>0</v>
      </c>
      <c r="V209" s="136">
        <v>0</v>
      </c>
      <c r="W209" s="136">
        <v>2</v>
      </c>
      <c r="X209" s="137">
        <v>62</v>
      </c>
      <c r="Y209" s="138">
        <v>25</v>
      </c>
      <c r="Z209" s="164">
        <f t="shared" si="13"/>
        <v>248</v>
      </c>
    </row>
    <row r="210" spans="1:26" ht="13.5" customHeight="1" x14ac:dyDescent="0.15">
      <c r="A210" s="128"/>
      <c r="B210" s="134"/>
      <c r="C210" s="246"/>
      <c r="D210" s="135" t="s">
        <v>38</v>
      </c>
      <c r="E210" s="136">
        <v>14</v>
      </c>
      <c r="F210" s="136">
        <v>2</v>
      </c>
      <c r="G210" s="136">
        <v>58</v>
      </c>
      <c r="H210" s="136">
        <v>6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136">
        <v>1</v>
      </c>
      <c r="S210" s="136">
        <v>0</v>
      </c>
      <c r="T210" s="136">
        <v>19</v>
      </c>
      <c r="U210" s="136">
        <v>0</v>
      </c>
      <c r="V210" s="136">
        <v>0</v>
      </c>
      <c r="W210" s="136">
        <v>3</v>
      </c>
      <c r="X210" s="137">
        <v>103</v>
      </c>
      <c r="Y210" s="138">
        <v>42</v>
      </c>
      <c r="Z210" s="164">
        <f t="shared" si="13"/>
        <v>245.23809523809524</v>
      </c>
    </row>
    <row r="211" spans="1:26" ht="13.5" customHeight="1" x14ac:dyDescent="0.15">
      <c r="A211" s="128"/>
      <c r="B211" s="134"/>
      <c r="C211" s="246" t="s">
        <v>53</v>
      </c>
      <c r="D211" s="135" t="s">
        <v>263</v>
      </c>
      <c r="E211" s="136">
        <v>0</v>
      </c>
      <c r="F211" s="136">
        <v>0</v>
      </c>
      <c r="G211" s="136">
        <v>7</v>
      </c>
      <c r="H211" s="136">
        <v>8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36">
        <v>0</v>
      </c>
      <c r="Q211" s="136">
        <v>0</v>
      </c>
      <c r="R211" s="136">
        <v>0</v>
      </c>
      <c r="S211" s="136">
        <v>0</v>
      </c>
      <c r="T211" s="136">
        <v>0</v>
      </c>
      <c r="U211" s="136">
        <v>0</v>
      </c>
      <c r="V211" s="136">
        <v>0</v>
      </c>
      <c r="W211" s="136">
        <v>1</v>
      </c>
      <c r="X211" s="137">
        <v>16</v>
      </c>
      <c r="Y211" s="138">
        <v>46</v>
      </c>
      <c r="Z211" s="164">
        <f t="shared" si="13"/>
        <v>34.782608695652172</v>
      </c>
    </row>
    <row r="212" spans="1:26" ht="13.5" customHeight="1" x14ac:dyDescent="0.15">
      <c r="A212" s="128"/>
      <c r="B212" s="134"/>
      <c r="C212" s="246"/>
      <c r="D212" s="135" t="s">
        <v>38</v>
      </c>
      <c r="E212" s="136">
        <v>0</v>
      </c>
      <c r="F212" s="136">
        <v>0</v>
      </c>
      <c r="G212" s="136">
        <v>7</v>
      </c>
      <c r="H212" s="136">
        <v>8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36">
        <v>0</v>
      </c>
      <c r="Q212" s="136">
        <v>0</v>
      </c>
      <c r="R212" s="136">
        <v>0</v>
      </c>
      <c r="S212" s="136">
        <v>0</v>
      </c>
      <c r="T212" s="136">
        <v>0</v>
      </c>
      <c r="U212" s="136">
        <v>0</v>
      </c>
      <c r="V212" s="136">
        <v>0</v>
      </c>
      <c r="W212" s="136">
        <v>1</v>
      </c>
      <c r="X212" s="137">
        <v>16</v>
      </c>
      <c r="Y212" s="138">
        <v>46</v>
      </c>
      <c r="Z212" s="164">
        <f t="shared" si="13"/>
        <v>34.782608695652172</v>
      </c>
    </row>
    <row r="213" spans="1:26" ht="13.5" customHeight="1" x14ac:dyDescent="0.15">
      <c r="A213" s="128"/>
      <c r="B213" s="140"/>
      <c r="C213" s="246" t="s">
        <v>321</v>
      </c>
      <c r="D213" s="135" t="s">
        <v>263</v>
      </c>
      <c r="E213" s="136">
        <v>14</v>
      </c>
      <c r="F213" s="136">
        <v>2</v>
      </c>
      <c r="G213" s="136">
        <v>3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136">
        <v>0</v>
      </c>
      <c r="Q213" s="136">
        <v>0</v>
      </c>
      <c r="R213" s="136">
        <v>0</v>
      </c>
      <c r="S213" s="136">
        <v>0</v>
      </c>
      <c r="T213" s="136">
        <v>3</v>
      </c>
      <c r="U213" s="136">
        <v>0</v>
      </c>
      <c r="V213" s="136">
        <v>0</v>
      </c>
      <c r="W213" s="136">
        <v>3</v>
      </c>
      <c r="X213" s="137">
        <v>25</v>
      </c>
      <c r="Y213" s="138">
        <v>91</v>
      </c>
      <c r="Z213" s="164">
        <f t="shared" si="13"/>
        <v>27.472527472527474</v>
      </c>
    </row>
    <row r="214" spans="1:26" ht="13.5" customHeight="1" thickBot="1" x14ac:dyDescent="0.2">
      <c r="A214" s="128"/>
      <c r="B214" s="140"/>
      <c r="C214" s="247"/>
      <c r="D214" s="141" t="s">
        <v>38</v>
      </c>
      <c r="E214" s="125">
        <v>14</v>
      </c>
      <c r="F214" s="125">
        <v>2</v>
      </c>
      <c r="G214" s="125">
        <v>3</v>
      </c>
      <c r="H214" s="125"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0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6</v>
      </c>
      <c r="U214" s="125">
        <v>0</v>
      </c>
      <c r="V214" s="125">
        <v>0</v>
      </c>
      <c r="W214" s="125">
        <v>3</v>
      </c>
      <c r="X214" s="142">
        <v>28</v>
      </c>
      <c r="Y214" s="143">
        <v>91</v>
      </c>
      <c r="Z214" s="171">
        <f t="shared" si="13"/>
        <v>30.76923076923077</v>
      </c>
    </row>
    <row r="215" spans="1:26" ht="13.5" customHeight="1" x14ac:dyDescent="0.15">
      <c r="A215" s="248" t="s">
        <v>4</v>
      </c>
      <c r="B215" s="252"/>
      <c r="C215" s="249"/>
      <c r="D215" s="129" t="s">
        <v>263</v>
      </c>
      <c r="E215" s="130">
        <f>E217+E270+E288</f>
        <v>80315</v>
      </c>
      <c r="F215" s="130">
        <f t="shared" ref="F215:W216" si="14">F217+F270+F288</f>
        <v>34852</v>
      </c>
      <c r="G215" s="130">
        <f t="shared" si="14"/>
        <v>96221</v>
      </c>
      <c r="H215" s="130">
        <f t="shared" si="14"/>
        <v>46668</v>
      </c>
      <c r="I215" s="130">
        <f t="shared" si="14"/>
        <v>21971</v>
      </c>
      <c r="J215" s="130">
        <f t="shared" si="14"/>
        <v>12449</v>
      </c>
      <c r="K215" s="130">
        <f t="shared" si="14"/>
        <v>18341</v>
      </c>
      <c r="L215" s="130">
        <f t="shared" si="14"/>
        <v>144</v>
      </c>
      <c r="M215" s="130">
        <f t="shared" si="14"/>
        <v>2985</v>
      </c>
      <c r="N215" s="130">
        <f t="shared" si="14"/>
        <v>1213</v>
      </c>
      <c r="O215" s="130">
        <f t="shared" si="14"/>
        <v>452</v>
      </c>
      <c r="P215" s="130">
        <f t="shared" si="14"/>
        <v>575</v>
      </c>
      <c r="Q215" s="130">
        <f t="shared" si="14"/>
        <v>749</v>
      </c>
      <c r="R215" s="130">
        <f t="shared" si="14"/>
        <v>681</v>
      </c>
      <c r="S215" s="130">
        <f t="shared" si="14"/>
        <v>504</v>
      </c>
      <c r="T215" s="130">
        <f t="shared" si="14"/>
        <v>5050</v>
      </c>
      <c r="U215" s="130">
        <f t="shared" si="14"/>
        <v>767</v>
      </c>
      <c r="V215" s="130">
        <f t="shared" si="14"/>
        <v>2181</v>
      </c>
      <c r="W215" s="130">
        <f t="shared" si="14"/>
        <v>9973</v>
      </c>
      <c r="X215" s="144">
        <f>X217+X270+X288</f>
        <v>336091</v>
      </c>
      <c r="Y215" s="144">
        <f>Y217+Y270+Y288</f>
        <v>306491</v>
      </c>
      <c r="Z215" s="163">
        <f t="shared" si="13"/>
        <v>109.65770609903716</v>
      </c>
    </row>
    <row r="216" spans="1:26" ht="13.5" customHeight="1" thickBot="1" x14ac:dyDescent="0.2">
      <c r="A216" s="250"/>
      <c r="B216" s="253"/>
      <c r="C216" s="249"/>
      <c r="D216" s="145" t="s">
        <v>38</v>
      </c>
      <c r="E216" s="179">
        <f>E218+E271+E289</f>
        <v>108374</v>
      </c>
      <c r="F216" s="179">
        <f t="shared" si="14"/>
        <v>39087</v>
      </c>
      <c r="G216" s="179">
        <f t="shared" si="14"/>
        <v>109402</v>
      </c>
      <c r="H216" s="179">
        <f t="shared" si="14"/>
        <v>62445</v>
      </c>
      <c r="I216" s="179">
        <f t="shared" si="14"/>
        <v>27008</v>
      </c>
      <c r="J216" s="179">
        <f t="shared" si="14"/>
        <v>14801</v>
      </c>
      <c r="K216" s="179">
        <f t="shared" si="14"/>
        <v>21023</v>
      </c>
      <c r="L216" s="179">
        <f t="shared" si="14"/>
        <v>174</v>
      </c>
      <c r="M216" s="179">
        <f t="shared" si="14"/>
        <v>3161</v>
      </c>
      <c r="N216" s="179">
        <f t="shared" si="14"/>
        <v>1363</v>
      </c>
      <c r="O216" s="179">
        <f t="shared" si="14"/>
        <v>819</v>
      </c>
      <c r="P216" s="179">
        <f t="shared" si="14"/>
        <v>1143</v>
      </c>
      <c r="Q216" s="179">
        <f t="shared" si="14"/>
        <v>1021</v>
      </c>
      <c r="R216" s="179">
        <f t="shared" si="14"/>
        <v>923</v>
      </c>
      <c r="S216" s="179">
        <f t="shared" si="14"/>
        <v>642</v>
      </c>
      <c r="T216" s="179">
        <f t="shared" si="14"/>
        <v>6337</v>
      </c>
      <c r="U216" s="179">
        <f t="shared" si="14"/>
        <v>1005</v>
      </c>
      <c r="V216" s="179">
        <f t="shared" si="14"/>
        <v>2987</v>
      </c>
      <c r="W216" s="179">
        <f t="shared" si="14"/>
        <v>13477</v>
      </c>
      <c r="X216" s="180">
        <f>X218+X271+X289</f>
        <v>415192</v>
      </c>
      <c r="Y216" s="180">
        <f>Y218+Y271+Y289</f>
        <v>369739</v>
      </c>
      <c r="Z216" s="166">
        <f t="shared" si="13"/>
        <v>112.29326633111465</v>
      </c>
    </row>
    <row r="217" spans="1:26" ht="13.5" customHeight="1" x14ac:dyDescent="0.15">
      <c r="A217" s="128"/>
      <c r="B217" s="248" t="s">
        <v>254</v>
      </c>
      <c r="C217" s="254"/>
      <c r="D217" s="121" t="s">
        <v>263</v>
      </c>
      <c r="E217" s="122">
        <f>E219+E221+E223+E225+E227+E229+E231+E233+E235+E237+E239+E241+E243+E245+E247+E249+E251+E253+E255+E257+E264+E266+E268</f>
        <v>78669</v>
      </c>
      <c r="F217" s="122">
        <f t="shared" ref="F217:W218" si="15">F219+F221+F223+F225+F227+F229+F231+F233+F235+F237+F239+F241+F243+F245+F247+F249+F251+F253+F255+F257+F264+F266+F268</f>
        <v>33963</v>
      </c>
      <c r="G217" s="122">
        <f t="shared" si="15"/>
        <v>90595</v>
      </c>
      <c r="H217" s="122">
        <f t="shared" si="15"/>
        <v>43889</v>
      </c>
      <c r="I217" s="122">
        <f t="shared" si="15"/>
        <v>21584</v>
      </c>
      <c r="J217" s="122">
        <f t="shared" si="15"/>
        <v>12354</v>
      </c>
      <c r="K217" s="122">
        <f t="shared" si="15"/>
        <v>18107</v>
      </c>
      <c r="L217" s="122">
        <f t="shared" si="15"/>
        <v>126</v>
      </c>
      <c r="M217" s="122">
        <f t="shared" si="15"/>
        <v>2967</v>
      </c>
      <c r="N217" s="122">
        <f t="shared" si="15"/>
        <v>1191</v>
      </c>
      <c r="O217" s="122">
        <f t="shared" si="15"/>
        <v>434</v>
      </c>
      <c r="P217" s="122">
        <f t="shared" si="15"/>
        <v>239</v>
      </c>
      <c r="Q217" s="122">
        <f t="shared" si="15"/>
        <v>618</v>
      </c>
      <c r="R217" s="122">
        <f t="shared" si="15"/>
        <v>418</v>
      </c>
      <c r="S217" s="122">
        <f t="shared" si="15"/>
        <v>367</v>
      </c>
      <c r="T217" s="122">
        <f t="shared" si="15"/>
        <v>4277</v>
      </c>
      <c r="U217" s="122">
        <f t="shared" si="15"/>
        <v>648</v>
      </c>
      <c r="V217" s="122">
        <f t="shared" si="15"/>
        <v>1902</v>
      </c>
      <c r="W217" s="122">
        <f t="shared" si="15"/>
        <v>8119</v>
      </c>
      <c r="X217" s="167">
        <f>X219+X221+X223+X225+X227+X229+X231+X233+X235+X237+X239+X241+X243+X245+X247+X249+X251+X253+X255+X257+X264+X266+X268</f>
        <v>320467</v>
      </c>
      <c r="Y217" s="167">
        <f>Y219+Y221+Y223+Y225+Y227+Y229+Y231+Y233+Y235+Y237+Y239+Y241+Y243+Y245+Y247+Y249+Y251+Y253+Y255+Y257+Y264+Y266+Y268</f>
        <v>294830</v>
      </c>
      <c r="Z217" s="168">
        <f t="shared" si="13"/>
        <v>108.69551945188753</v>
      </c>
    </row>
    <row r="218" spans="1:26" ht="13.5" customHeight="1" thickBot="1" x14ac:dyDescent="0.2">
      <c r="A218" s="128"/>
      <c r="B218" s="250"/>
      <c r="C218" s="249"/>
      <c r="D218" s="124" t="s">
        <v>38</v>
      </c>
      <c r="E218" s="125">
        <f>E220+E222+E224+E226+E228+E230+E232+E234+E236+E238+E240+E242+E244+E246+E248+E250+E252+E254+E256+E258+E265+E267+E269</f>
        <v>106203</v>
      </c>
      <c r="F218" s="125">
        <f t="shared" si="15"/>
        <v>37928</v>
      </c>
      <c r="G218" s="125">
        <f t="shared" si="15"/>
        <v>102786</v>
      </c>
      <c r="H218" s="125">
        <f t="shared" si="15"/>
        <v>59173</v>
      </c>
      <c r="I218" s="125">
        <f t="shared" si="15"/>
        <v>26490</v>
      </c>
      <c r="J218" s="125">
        <f t="shared" si="15"/>
        <v>14679</v>
      </c>
      <c r="K218" s="125">
        <f t="shared" si="15"/>
        <v>20680</v>
      </c>
      <c r="L218" s="125">
        <f t="shared" si="15"/>
        <v>144</v>
      </c>
      <c r="M218" s="125">
        <f t="shared" si="15"/>
        <v>3138</v>
      </c>
      <c r="N218" s="125">
        <f t="shared" si="15"/>
        <v>1322</v>
      </c>
      <c r="O218" s="125">
        <f t="shared" si="15"/>
        <v>797</v>
      </c>
      <c r="P218" s="125">
        <f t="shared" si="15"/>
        <v>372</v>
      </c>
      <c r="Q218" s="125">
        <f t="shared" si="15"/>
        <v>808</v>
      </c>
      <c r="R218" s="125">
        <f t="shared" si="15"/>
        <v>553</v>
      </c>
      <c r="S218" s="125">
        <f t="shared" si="15"/>
        <v>412</v>
      </c>
      <c r="T218" s="125">
        <f t="shared" si="15"/>
        <v>5292</v>
      </c>
      <c r="U218" s="125">
        <f t="shared" si="15"/>
        <v>828</v>
      </c>
      <c r="V218" s="125">
        <f t="shared" si="15"/>
        <v>2604</v>
      </c>
      <c r="W218" s="125">
        <f t="shared" si="15"/>
        <v>10908</v>
      </c>
      <c r="X218" s="181">
        <f>X220+X222+X224+X226+X228+X230+X232+X234+X236+X238+X240+X242+X244+X246+X248+X250+X252+X254+X256+X258+X265+X267+X269</f>
        <v>395117</v>
      </c>
      <c r="Y218" s="181">
        <f>Y220+Y222+Y224+Y226+Y228+Y230+Y232+Y234+Y236+Y238+Y240+Y242+Y244+Y246+Y248+Y250+Y252+Y254+Y256+Y258+Y265+Y267+Y269</f>
        <v>354682</v>
      </c>
      <c r="Z218" s="171">
        <f t="shared" si="13"/>
        <v>111.40035299225785</v>
      </c>
    </row>
    <row r="219" spans="1:26" ht="13.5" customHeight="1" x14ac:dyDescent="0.15">
      <c r="A219" s="128"/>
      <c r="B219" s="128"/>
      <c r="C219" s="251" t="s">
        <v>114</v>
      </c>
      <c r="D219" s="129" t="s">
        <v>263</v>
      </c>
      <c r="E219" s="130">
        <v>28693</v>
      </c>
      <c r="F219" s="130">
        <v>10160</v>
      </c>
      <c r="G219" s="130">
        <v>15209</v>
      </c>
      <c r="H219" s="130">
        <v>12263</v>
      </c>
      <c r="I219" s="130">
        <v>7067</v>
      </c>
      <c r="J219" s="130">
        <v>4070</v>
      </c>
      <c r="K219" s="130">
        <v>7282</v>
      </c>
      <c r="L219" s="130">
        <v>67</v>
      </c>
      <c r="M219" s="130">
        <v>1315</v>
      </c>
      <c r="N219" s="130">
        <v>340</v>
      </c>
      <c r="O219" s="130">
        <v>159</v>
      </c>
      <c r="P219" s="130">
        <v>173</v>
      </c>
      <c r="Q219" s="130">
        <v>273</v>
      </c>
      <c r="R219" s="130">
        <v>139</v>
      </c>
      <c r="S219" s="130">
        <v>126</v>
      </c>
      <c r="T219" s="130">
        <v>2095</v>
      </c>
      <c r="U219" s="130">
        <v>254</v>
      </c>
      <c r="V219" s="130">
        <v>530</v>
      </c>
      <c r="W219" s="130">
        <v>2508</v>
      </c>
      <c r="X219" s="131">
        <v>92723</v>
      </c>
      <c r="Y219" s="132">
        <v>89065</v>
      </c>
      <c r="Z219" s="163">
        <f t="shared" si="13"/>
        <v>104.10711278279908</v>
      </c>
    </row>
    <row r="220" spans="1:26" ht="13.5" customHeight="1" x14ac:dyDescent="0.15">
      <c r="A220" s="128"/>
      <c r="B220" s="134"/>
      <c r="C220" s="246"/>
      <c r="D220" s="135" t="s">
        <v>38</v>
      </c>
      <c r="E220" s="136">
        <v>37312</v>
      </c>
      <c r="F220" s="136">
        <v>11272</v>
      </c>
      <c r="G220" s="136">
        <v>18841</v>
      </c>
      <c r="H220" s="136">
        <v>15678</v>
      </c>
      <c r="I220" s="136">
        <v>8632</v>
      </c>
      <c r="J220" s="136">
        <v>5353</v>
      </c>
      <c r="K220" s="136">
        <v>8951</v>
      </c>
      <c r="L220" s="136">
        <v>76</v>
      </c>
      <c r="M220" s="136">
        <v>1352</v>
      </c>
      <c r="N220" s="136">
        <v>361</v>
      </c>
      <c r="O220" s="136">
        <v>181</v>
      </c>
      <c r="P220" s="136">
        <v>280</v>
      </c>
      <c r="Q220" s="136">
        <v>318</v>
      </c>
      <c r="R220" s="136">
        <v>185</v>
      </c>
      <c r="S220" s="136">
        <v>131</v>
      </c>
      <c r="T220" s="136">
        <v>2426</v>
      </c>
      <c r="U220" s="136">
        <v>310</v>
      </c>
      <c r="V220" s="136">
        <v>684</v>
      </c>
      <c r="W220" s="136">
        <v>3595</v>
      </c>
      <c r="X220" s="137">
        <v>115938</v>
      </c>
      <c r="Y220" s="138">
        <v>103187</v>
      </c>
      <c r="Z220" s="164">
        <f t="shared" si="13"/>
        <v>112.35717677614427</v>
      </c>
    </row>
    <row r="221" spans="1:26" ht="13.5" customHeight="1" x14ac:dyDescent="0.15">
      <c r="A221" s="128"/>
      <c r="B221" s="134"/>
      <c r="C221" s="246" t="s">
        <v>216</v>
      </c>
      <c r="D221" s="135" t="s">
        <v>263</v>
      </c>
      <c r="E221" s="136">
        <v>1</v>
      </c>
      <c r="F221" s="136">
        <v>63</v>
      </c>
      <c r="G221" s="136">
        <v>7</v>
      </c>
      <c r="H221" s="136">
        <v>14</v>
      </c>
      <c r="I221" s="136">
        <v>2</v>
      </c>
      <c r="J221" s="136">
        <v>0</v>
      </c>
      <c r="K221" s="136">
        <v>1</v>
      </c>
      <c r="L221" s="136">
        <v>0</v>
      </c>
      <c r="M221" s="136">
        <v>0</v>
      </c>
      <c r="N221" s="136">
        <v>0</v>
      </c>
      <c r="O221" s="136">
        <v>0</v>
      </c>
      <c r="P221" s="136">
        <v>0</v>
      </c>
      <c r="Q221" s="136">
        <v>0</v>
      </c>
      <c r="R221" s="136">
        <v>4</v>
      </c>
      <c r="S221" s="136">
        <v>0</v>
      </c>
      <c r="T221" s="136">
        <v>4</v>
      </c>
      <c r="U221" s="136">
        <v>0</v>
      </c>
      <c r="V221" s="136">
        <v>6</v>
      </c>
      <c r="W221" s="136">
        <v>3</v>
      </c>
      <c r="X221" s="137">
        <v>105</v>
      </c>
      <c r="Y221" s="138">
        <v>139</v>
      </c>
      <c r="Z221" s="164">
        <f t="shared" si="13"/>
        <v>75.539568345323744</v>
      </c>
    </row>
    <row r="222" spans="1:26" ht="13.5" customHeight="1" x14ac:dyDescent="0.15">
      <c r="A222" s="128"/>
      <c r="B222" s="134"/>
      <c r="C222" s="246"/>
      <c r="D222" s="135" t="s">
        <v>38</v>
      </c>
      <c r="E222" s="136">
        <v>1</v>
      </c>
      <c r="F222" s="136">
        <v>224</v>
      </c>
      <c r="G222" s="136">
        <v>21</v>
      </c>
      <c r="H222" s="136">
        <v>20</v>
      </c>
      <c r="I222" s="136">
        <v>2</v>
      </c>
      <c r="J222" s="136">
        <v>0</v>
      </c>
      <c r="K222" s="136">
        <v>1</v>
      </c>
      <c r="L222" s="136">
        <v>0</v>
      </c>
      <c r="M222" s="136">
        <v>0</v>
      </c>
      <c r="N222" s="136">
        <v>0</v>
      </c>
      <c r="O222" s="136">
        <v>0</v>
      </c>
      <c r="P222" s="136">
        <v>0</v>
      </c>
      <c r="Q222" s="136">
        <v>0</v>
      </c>
      <c r="R222" s="136">
        <v>4</v>
      </c>
      <c r="S222" s="136">
        <v>0</v>
      </c>
      <c r="T222" s="136">
        <v>13</v>
      </c>
      <c r="U222" s="136">
        <v>0</v>
      </c>
      <c r="V222" s="136">
        <v>25</v>
      </c>
      <c r="W222" s="136">
        <v>3</v>
      </c>
      <c r="X222" s="137">
        <v>314</v>
      </c>
      <c r="Y222" s="138">
        <v>355</v>
      </c>
      <c r="Z222" s="164">
        <f t="shared" si="13"/>
        <v>88.450704225352112</v>
      </c>
    </row>
    <row r="223" spans="1:26" ht="13.5" customHeight="1" x14ac:dyDescent="0.15">
      <c r="A223" s="128"/>
      <c r="B223" s="134"/>
      <c r="C223" s="246" t="s">
        <v>217</v>
      </c>
      <c r="D223" s="135" t="s">
        <v>263</v>
      </c>
      <c r="E223" s="136">
        <v>48</v>
      </c>
      <c r="F223" s="136">
        <v>34</v>
      </c>
      <c r="G223" s="136">
        <v>129</v>
      </c>
      <c r="H223" s="136">
        <v>43</v>
      </c>
      <c r="I223" s="136">
        <v>22</v>
      </c>
      <c r="J223" s="136">
        <v>0</v>
      </c>
      <c r="K223" s="136">
        <v>20</v>
      </c>
      <c r="L223" s="136">
        <v>0</v>
      </c>
      <c r="M223" s="136">
        <v>0</v>
      </c>
      <c r="N223" s="136">
        <v>0</v>
      </c>
      <c r="O223" s="136">
        <v>1</v>
      </c>
      <c r="P223" s="136">
        <v>51</v>
      </c>
      <c r="Q223" s="136">
        <v>8</v>
      </c>
      <c r="R223" s="136">
        <v>9</v>
      </c>
      <c r="S223" s="136">
        <v>4</v>
      </c>
      <c r="T223" s="136">
        <v>14</v>
      </c>
      <c r="U223" s="136">
        <v>0</v>
      </c>
      <c r="V223" s="136">
        <v>0</v>
      </c>
      <c r="W223" s="136">
        <v>37</v>
      </c>
      <c r="X223" s="137">
        <v>420</v>
      </c>
      <c r="Y223" s="138">
        <v>94</v>
      </c>
      <c r="Z223" s="164">
        <f t="shared" si="13"/>
        <v>446.80851063829783</v>
      </c>
    </row>
    <row r="224" spans="1:26" ht="13.5" customHeight="1" x14ac:dyDescent="0.15">
      <c r="A224" s="128"/>
      <c r="B224" s="134"/>
      <c r="C224" s="246"/>
      <c r="D224" s="135" t="s">
        <v>38</v>
      </c>
      <c r="E224" s="136">
        <v>65</v>
      </c>
      <c r="F224" s="136">
        <v>50</v>
      </c>
      <c r="G224" s="136">
        <v>154</v>
      </c>
      <c r="H224" s="136">
        <v>50</v>
      </c>
      <c r="I224" s="136">
        <v>22</v>
      </c>
      <c r="J224" s="136">
        <v>0</v>
      </c>
      <c r="K224" s="136">
        <v>22</v>
      </c>
      <c r="L224" s="136">
        <v>0</v>
      </c>
      <c r="M224" s="136">
        <v>0</v>
      </c>
      <c r="N224" s="136">
        <v>0</v>
      </c>
      <c r="O224" s="136">
        <v>1</v>
      </c>
      <c r="P224" s="136">
        <v>74</v>
      </c>
      <c r="Q224" s="136">
        <v>8</v>
      </c>
      <c r="R224" s="136">
        <v>11</v>
      </c>
      <c r="S224" s="136">
        <v>4</v>
      </c>
      <c r="T224" s="136">
        <v>16</v>
      </c>
      <c r="U224" s="136">
        <v>0</v>
      </c>
      <c r="V224" s="136">
        <v>0</v>
      </c>
      <c r="W224" s="136">
        <v>37</v>
      </c>
      <c r="X224" s="137">
        <v>514</v>
      </c>
      <c r="Y224" s="138">
        <v>94</v>
      </c>
      <c r="Z224" s="164">
        <f t="shared" si="13"/>
        <v>546.80851063829778</v>
      </c>
    </row>
    <row r="225" spans="1:26" ht="13.5" customHeight="1" x14ac:dyDescent="0.15">
      <c r="A225" s="128"/>
      <c r="B225" s="134"/>
      <c r="C225" s="246" t="s">
        <v>115</v>
      </c>
      <c r="D225" s="135" t="s">
        <v>263</v>
      </c>
      <c r="E225" s="136">
        <v>15090</v>
      </c>
      <c r="F225" s="136">
        <v>3109</v>
      </c>
      <c r="G225" s="136">
        <v>7328</v>
      </c>
      <c r="H225" s="136">
        <v>11854</v>
      </c>
      <c r="I225" s="136">
        <v>4469</v>
      </c>
      <c r="J225" s="136">
        <v>1695</v>
      </c>
      <c r="K225" s="136">
        <v>1951</v>
      </c>
      <c r="L225" s="136">
        <v>41</v>
      </c>
      <c r="M225" s="136">
        <v>355</v>
      </c>
      <c r="N225" s="136">
        <v>456</v>
      </c>
      <c r="O225" s="136">
        <v>48</v>
      </c>
      <c r="P225" s="136">
        <v>3</v>
      </c>
      <c r="Q225" s="136">
        <v>152</v>
      </c>
      <c r="R225" s="136">
        <v>99</v>
      </c>
      <c r="S225" s="136">
        <v>35</v>
      </c>
      <c r="T225" s="136">
        <v>466</v>
      </c>
      <c r="U225" s="136">
        <v>116</v>
      </c>
      <c r="V225" s="136">
        <v>474</v>
      </c>
      <c r="W225" s="136">
        <v>61</v>
      </c>
      <c r="X225" s="137">
        <v>47802</v>
      </c>
      <c r="Y225" s="138">
        <v>46097</v>
      </c>
      <c r="Z225" s="164">
        <f t="shared" si="13"/>
        <v>103.69872225958305</v>
      </c>
    </row>
    <row r="226" spans="1:26" ht="13.5" customHeight="1" x14ac:dyDescent="0.15">
      <c r="A226" s="128"/>
      <c r="B226" s="134"/>
      <c r="C226" s="246"/>
      <c r="D226" s="135" t="s">
        <v>38</v>
      </c>
      <c r="E226" s="136">
        <v>19097</v>
      </c>
      <c r="F226" s="136">
        <v>3988</v>
      </c>
      <c r="G226" s="136">
        <v>9450</v>
      </c>
      <c r="H226" s="136">
        <v>17999</v>
      </c>
      <c r="I226" s="136">
        <v>6471</v>
      </c>
      <c r="J226" s="136">
        <v>2231</v>
      </c>
      <c r="K226" s="136">
        <v>2439</v>
      </c>
      <c r="L226" s="136">
        <v>50</v>
      </c>
      <c r="M226" s="136">
        <v>460</v>
      </c>
      <c r="N226" s="136">
        <v>514</v>
      </c>
      <c r="O226" s="136">
        <v>55</v>
      </c>
      <c r="P226" s="136">
        <v>5</v>
      </c>
      <c r="Q226" s="136">
        <v>243</v>
      </c>
      <c r="R226" s="136">
        <v>156</v>
      </c>
      <c r="S226" s="136">
        <v>45</v>
      </c>
      <c r="T226" s="136">
        <v>674</v>
      </c>
      <c r="U226" s="136">
        <v>158</v>
      </c>
      <c r="V226" s="136">
        <v>717</v>
      </c>
      <c r="W226" s="136">
        <v>146</v>
      </c>
      <c r="X226" s="137">
        <v>64898</v>
      </c>
      <c r="Y226" s="138">
        <v>66509</v>
      </c>
      <c r="Z226" s="164">
        <f t="shared" si="13"/>
        <v>97.577771429430598</v>
      </c>
    </row>
    <row r="227" spans="1:26" ht="13.5" customHeight="1" x14ac:dyDescent="0.15">
      <c r="A227" s="128"/>
      <c r="B227" s="134"/>
      <c r="C227" s="246" t="s">
        <v>116</v>
      </c>
      <c r="D227" s="135" t="s">
        <v>263</v>
      </c>
      <c r="E227" s="136">
        <v>0</v>
      </c>
      <c r="F227" s="136">
        <v>0</v>
      </c>
      <c r="G227" s="136">
        <v>0</v>
      </c>
      <c r="H227" s="136">
        <v>0</v>
      </c>
      <c r="I227" s="136">
        <v>0</v>
      </c>
      <c r="J227" s="136">
        <v>0</v>
      </c>
      <c r="K227" s="136">
        <v>0</v>
      </c>
      <c r="L227" s="136">
        <v>0</v>
      </c>
      <c r="M227" s="136">
        <v>0</v>
      </c>
      <c r="N227" s="136">
        <v>0</v>
      </c>
      <c r="O227" s="136">
        <v>0</v>
      </c>
      <c r="P227" s="136">
        <v>0</v>
      </c>
      <c r="Q227" s="136">
        <v>0</v>
      </c>
      <c r="R227" s="136">
        <v>0</v>
      </c>
      <c r="S227" s="136">
        <v>0</v>
      </c>
      <c r="T227" s="136">
        <v>0</v>
      </c>
      <c r="U227" s="136">
        <v>0</v>
      </c>
      <c r="V227" s="136">
        <v>0</v>
      </c>
      <c r="W227" s="136">
        <v>0</v>
      </c>
      <c r="X227" s="137">
        <v>0</v>
      </c>
      <c r="Y227" s="138">
        <v>0</v>
      </c>
      <c r="Z227" s="164" t="str">
        <f t="shared" si="13"/>
        <v>－</v>
      </c>
    </row>
    <row r="228" spans="1:26" ht="13.5" customHeight="1" x14ac:dyDescent="0.15">
      <c r="A228" s="128"/>
      <c r="B228" s="134"/>
      <c r="C228" s="246"/>
      <c r="D228" s="135" t="s">
        <v>38</v>
      </c>
      <c r="E228" s="136">
        <v>0</v>
      </c>
      <c r="F228" s="136">
        <v>0</v>
      </c>
      <c r="G228" s="136">
        <v>0</v>
      </c>
      <c r="H228" s="136">
        <v>0</v>
      </c>
      <c r="I228" s="136">
        <v>0</v>
      </c>
      <c r="J228" s="136">
        <v>0</v>
      </c>
      <c r="K228" s="136">
        <v>0</v>
      </c>
      <c r="L228" s="136">
        <v>0</v>
      </c>
      <c r="M228" s="136">
        <v>0</v>
      </c>
      <c r="N228" s="136">
        <v>0</v>
      </c>
      <c r="O228" s="136">
        <v>0</v>
      </c>
      <c r="P228" s="136">
        <v>0</v>
      </c>
      <c r="Q228" s="136">
        <v>0</v>
      </c>
      <c r="R228" s="136">
        <v>0</v>
      </c>
      <c r="S228" s="136">
        <v>0</v>
      </c>
      <c r="T228" s="136">
        <v>0</v>
      </c>
      <c r="U228" s="136">
        <v>0</v>
      </c>
      <c r="V228" s="136">
        <v>0</v>
      </c>
      <c r="W228" s="136">
        <v>0</v>
      </c>
      <c r="X228" s="137">
        <v>0</v>
      </c>
      <c r="Y228" s="138">
        <v>0</v>
      </c>
      <c r="Z228" s="164" t="str">
        <f t="shared" si="13"/>
        <v>－</v>
      </c>
    </row>
    <row r="229" spans="1:26" ht="13.5" customHeight="1" x14ac:dyDescent="0.15">
      <c r="A229" s="128"/>
      <c r="B229" s="134"/>
      <c r="C229" s="246" t="s">
        <v>117</v>
      </c>
      <c r="D229" s="135" t="s">
        <v>263</v>
      </c>
      <c r="E229" s="136">
        <v>194</v>
      </c>
      <c r="F229" s="136">
        <v>198</v>
      </c>
      <c r="G229" s="136">
        <v>156</v>
      </c>
      <c r="H229" s="136">
        <v>362</v>
      </c>
      <c r="I229" s="136">
        <v>59</v>
      </c>
      <c r="J229" s="136">
        <v>30</v>
      </c>
      <c r="K229" s="136">
        <v>47</v>
      </c>
      <c r="L229" s="136">
        <v>0</v>
      </c>
      <c r="M229" s="136">
        <v>0</v>
      </c>
      <c r="N229" s="136">
        <v>0</v>
      </c>
      <c r="O229" s="136">
        <v>4</v>
      </c>
      <c r="P229" s="136">
        <v>0</v>
      </c>
      <c r="Q229" s="136">
        <v>0</v>
      </c>
      <c r="R229" s="136">
        <v>0</v>
      </c>
      <c r="S229" s="136">
        <v>0</v>
      </c>
      <c r="T229" s="136">
        <v>18</v>
      </c>
      <c r="U229" s="136">
        <v>11</v>
      </c>
      <c r="V229" s="136">
        <v>10</v>
      </c>
      <c r="W229" s="136">
        <v>18</v>
      </c>
      <c r="X229" s="137">
        <v>1107</v>
      </c>
      <c r="Y229" s="138">
        <v>1318</v>
      </c>
      <c r="Z229" s="164">
        <f t="shared" si="13"/>
        <v>83.990895295902874</v>
      </c>
    </row>
    <row r="230" spans="1:26" ht="13.5" customHeight="1" x14ac:dyDescent="0.15">
      <c r="A230" s="128"/>
      <c r="B230" s="134"/>
      <c r="C230" s="246"/>
      <c r="D230" s="135" t="s">
        <v>38</v>
      </c>
      <c r="E230" s="136">
        <v>210</v>
      </c>
      <c r="F230" s="136">
        <v>207</v>
      </c>
      <c r="G230" s="136">
        <v>188</v>
      </c>
      <c r="H230" s="136">
        <v>436</v>
      </c>
      <c r="I230" s="136">
        <v>79</v>
      </c>
      <c r="J230" s="136">
        <v>30</v>
      </c>
      <c r="K230" s="136">
        <v>71</v>
      </c>
      <c r="L230" s="136">
        <v>0</v>
      </c>
      <c r="M230" s="136">
        <v>0</v>
      </c>
      <c r="N230" s="136">
        <v>0</v>
      </c>
      <c r="O230" s="136">
        <v>4</v>
      </c>
      <c r="P230" s="136">
        <v>0</v>
      </c>
      <c r="Q230" s="136">
        <v>0</v>
      </c>
      <c r="R230" s="136">
        <v>0</v>
      </c>
      <c r="S230" s="136">
        <v>0</v>
      </c>
      <c r="T230" s="136">
        <v>22</v>
      </c>
      <c r="U230" s="136">
        <v>11</v>
      </c>
      <c r="V230" s="136">
        <v>10</v>
      </c>
      <c r="W230" s="136">
        <v>18</v>
      </c>
      <c r="X230" s="137">
        <v>1286</v>
      </c>
      <c r="Y230" s="138">
        <v>1539</v>
      </c>
      <c r="Z230" s="164">
        <f t="shared" si="13"/>
        <v>83.560753736192325</v>
      </c>
    </row>
    <row r="231" spans="1:26" ht="13.5" customHeight="1" x14ac:dyDescent="0.15">
      <c r="A231" s="128"/>
      <c r="B231" s="134"/>
      <c r="C231" s="246" t="s">
        <v>118</v>
      </c>
      <c r="D231" s="135" t="s">
        <v>263</v>
      </c>
      <c r="E231" s="136">
        <v>4</v>
      </c>
      <c r="F231" s="136">
        <v>0</v>
      </c>
      <c r="G231" s="136">
        <v>0</v>
      </c>
      <c r="H231" s="136">
        <v>6</v>
      </c>
      <c r="I231" s="136">
        <v>0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36">
        <v>0</v>
      </c>
      <c r="Q231" s="136">
        <v>0</v>
      </c>
      <c r="R231" s="136">
        <v>0</v>
      </c>
      <c r="S231" s="136">
        <v>0</v>
      </c>
      <c r="T231" s="136">
        <v>0</v>
      </c>
      <c r="U231" s="136">
        <v>0</v>
      </c>
      <c r="V231" s="136">
        <v>0</v>
      </c>
      <c r="W231" s="136">
        <v>0</v>
      </c>
      <c r="X231" s="137">
        <v>10</v>
      </c>
      <c r="Y231" s="138">
        <v>48</v>
      </c>
      <c r="Z231" s="164">
        <f t="shared" si="13"/>
        <v>20.833333333333336</v>
      </c>
    </row>
    <row r="232" spans="1:26" ht="13.5" customHeight="1" x14ac:dyDescent="0.15">
      <c r="A232" s="128"/>
      <c r="B232" s="134"/>
      <c r="C232" s="246"/>
      <c r="D232" s="135" t="s">
        <v>38</v>
      </c>
      <c r="E232" s="136">
        <v>8</v>
      </c>
      <c r="F232" s="136">
        <v>0</v>
      </c>
      <c r="G232" s="136">
        <v>0</v>
      </c>
      <c r="H232" s="136">
        <v>6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136">
        <v>0</v>
      </c>
      <c r="S232" s="136">
        <v>0</v>
      </c>
      <c r="T232" s="136">
        <v>0</v>
      </c>
      <c r="U232" s="136">
        <v>0</v>
      </c>
      <c r="V232" s="136">
        <v>0</v>
      </c>
      <c r="W232" s="136">
        <v>0</v>
      </c>
      <c r="X232" s="137">
        <v>14</v>
      </c>
      <c r="Y232" s="138">
        <v>48</v>
      </c>
      <c r="Z232" s="164">
        <f t="shared" si="13"/>
        <v>29.166666666666668</v>
      </c>
    </row>
    <row r="233" spans="1:26" ht="13.5" customHeight="1" x14ac:dyDescent="0.15">
      <c r="A233" s="128"/>
      <c r="B233" s="140"/>
      <c r="C233" s="246" t="s">
        <v>119</v>
      </c>
      <c r="D233" s="135" t="s">
        <v>263</v>
      </c>
      <c r="E233" s="136">
        <v>0</v>
      </c>
      <c r="F233" s="136">
        <v>0</v>
      </c>
      <c r="G233" s="136">
        <v>9</v>
      </c>
      <c r="H233" s="136">
        <v>4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36">
        <v>0</v>
      </c>
      <c r="Q233" s="136">
        <v>0</v>
      </c>
      <c r="R233" s="136">
        <v>0</v>
      </c>
      <c r="S233" s="136">
        <v>0</v>
      </c>
      <c r="T233" s="136">
        <v>0</v>
      </c>
      <c r="U233" s="136">
        <v>0</v>
      </c>
      <c r="V233" s="136">
        <v>0</v>
      </c>
      <c r="W233" s="136">
        <v>0</v>
      </c>
      <c r="X233" s="137">
        <v>13</v>
      </c>
      <c r="Y233" s="138">
        <v>33</v>
      </c>
      <c r="Z233" s="164">
        <f t="shared" si="13"/>
        <v>39.393939393939391</v>
      </c>
    </row>
    <row r="234" spans="1:26" ht="13.5" customHeight="1" x14ac:dyDescent="0.15">
      <c r="A234" s="128"/>
      <c r="B234" s="140"/>
      <c r="C234" s="246"/>
      <c r="D234" s="135" t="s">
        <v>38</v>
      </c>
      <c r="E234" s="136">
        <v>0</v>
      </c>
      <c r="F234" s="136">
        <v>0</v>
      </c>
      <c r="G234" s="136">
        <v>9</v>
      </c>
      <c r="H234" s="136">
        <v>4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136">
        <v>0</v>
      </c>
      <c r="S234" s="136">
        <v>0</v>
      </c>
      <c r="T234" s="136">
        <v>0</v>
      </c>
      <c r="U234" s="136">
        <v>0</v>
      </c>
      <c r="V234" s="136">
        <v>0</v>
      </c>
      <c r="W234" s="136">
        <v>0</v>
      </c>
      <c r="X234" s="137">
        <v>13</v>
      </c>
      <c r="Y234" s="138">
        <v>33</v>
      </c>
      <c r="Z234" s="164">
        <f t="shared" si="13"/>
        <v>39.393939393939391</v>
      </c>
    </row>
    <row r="235" spans="1:26" ht="13.5" customHeight="1" x14ac:dyDescent="0.15">
      <c r="A235" s="128"/>
      <c r="B235" s="134"/>
      <c r="C235" s="246" t="s">
        <v>120</v>
      </c>
      <c r="D235" s="135" t="s">
        <v>263</v>
      </c>
      <c r="E235" s="136">
        <v>5</v>
      </c>
      <c r="F235" s="136">
        <v>0</v>
      </c>
      <c r="G235" s="136">
        <v>17</v>
      </c>
      <c r="H235" s="136">
        <v>10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36">
        <v>0</v>
      </c>
      <c r="Q235" s="136">
        <v>0</v>
      </c>
      <c r="R235" s="136">
        <v>0</v>
      </c>
      <c r="S235" s="136">
        <v>0</v>
      </c>
      <c r="T235" s="136">
        <v>4</v>
      </c>
      <c r="U235" s="136">
        <v>0</v>
      </c>
      <c r="V235" s="136">
        <v>0</v>
      </c>
      <c r="W235" s="136">
        <v>0</v>
      </c>
      <c r="X235" s="137">
        <v>36</v>
      </c>
      <c r="Y235" s="138">
        <v>34</v>
      </c>
      <c r="Z235" s="164">
        <f t="shared" si="13"/>
        <v>105.88235294117648</v>
      </c>
    </row>
    <row r="236" spans="1:26" ht="13.5" customHeight="1" x14ac:dyDescent="0.15">
      <c r="A236" s="128"/>
      <c r="B236" s="134"/>
      <c r="C236" s="246"/>
      <c r="D236" s="135" t="s">
        <v>38</v>
      </c>
      <c r="E236" s="136">
        <v>5</v>
      </c>
      <c r="F236" s="136">
        <v>0</v>
      </c>
      <c r="G236" s="136">
        <v>29</v>
      </c>
      <c r="H236" s="136">
        <v>10</v>
      </c>
      <c r="I236" s="136">
        <v>0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136">
        <v>0</v>
      </c>
      <c r="Q236" s="136">
        <v>0</v>
      </c>
      <c r="R236" s="136">
        <v>0</v>
      </c>
      <c r="S236" s="136">
        <v>0</v>
      </c>
      <c r="T236" s="136">
        <v>4</v>
      </c>
      <c r="U236" s="136">
        <v>0</v>
      </c>
      <c r="V236" s="136">
        <v>0</v>
      </c>
      <c r="W236" s="136">
        <v>0</v>
      </c>
      <c r="X236" s="137">
        <v>48</v>
      </c>
      <c r="Y236" s="138">
        <v>36</v>
      </c>
      <c r="Z236" s="164">
        <f t="shared" si="13"/>
        <v>133.33333333333331</v>
      </c>
    </row>
    <row r="237" spans="1:26" ht="13.5" customHeight="1" x14ac:dyDescent="0.15">
      <c r="A237" s="128"/>
      <c r="B237" s="134"/>
      <c r="C237" s="246" t="s">
        <v>121</v>
      </c>
      <c r="D237" s="135" t="s">
        <v>263</v>
      </c>
      <c r="E237" s="136">
        <v>16917</v>
      </c>
      <c r="F237" s="136">
        <v>13370</v>
      </c>
      <c r="G237" s="136">
        <v>45616</v>
      </c>
      <c r="H237" s="136">
        <v>6068</v>
      </c>
      <c r="I237" s="136">
        <v>5653</v>
      </c>
      <c r="J237" s="136">
        <v>4491</v>
      </c>
      <c r="K237" s="136">
        <v>7032</v>
      </c>
      <c r="L237" s="136">
        <v>0</v>
      </c>
      <c r="M237" s="136">
        <v>900</v>
      </c>
      <c r="N237" s="136">
        <v>241</v>
      </c>
      <c r="O237" s="136">
        <v>125</v>
      </c>
      <c r="P237" s="136">
        <v>8</v>
      </c>
      <c r="Q237" s="136">
        <v>24</v>
      </c>
      <c r="R237" s="136">
        <v>77</v>
      </c>
      <c r="S237" s="136">
        <v>116</v>
      </c>
      <c r="T237" s="136">
        <v>572</v>
      </c>
      <c r="U237" s="136">
        <v>71</v>
      </c>
      <c r="V237" s="136">
        <v>231</v>
      </c>
      <c r="W237" s="136">
        <v>1651</v>
      </c>
      <c r="X237" s="137">
        <v>103163</v>
      </c>
      <c r="Y237" s="138">
        <v>98099</v>
      </c>
      <c r="Z237" s="164">
        <f t="shared" si="13"/>
        <v>105.16213213182601</v>
      </c>
    </row>
    <row r="238" spans="1:26" ht="13.5" customHeight="1" x14ac:dyDescent="0.15">
      <c r="A238" s="128"/>
      <c r="B238" s="134"/>
      <c r="C238" s="246"/>
      <c r="D238" s="135" t="s">
        <v>38</v>
      </c>
      <c r="E238" s="136">
        <v>16919</v>
      </c>
      <c r="F238" s="136">
        <v>13372</v>
      </c>
      <c r="G238" s="136">
        <v>45616</v>
      </c>
      <c r="H238" s="136">
        <v>6068</v>
      </c>
      <c r="I238" s="136">
        <v>5653</v>
      </c>
      <c r="J238" s="136">
        <v>4491</v>
      </c>
      <c r="K238" s="136">
        <v>7032</v>
      </c>
      <c r="L238" s="136">
        <v>0</v>
      </c>
      <c r="M238" s="136">
        <v>900</v>
      </c>
      <c r="N238" s="136">
        <v>241</v>
      </c>
      <c r="O238" s="136">
        <v>125</v>
      </c>
      <c r="P238" s="136">
        <v>8</v>
      </c>
      <c r="Q238" s="136">
        <v>24</v>
      </c>
      <c r="R238" s="136">
        <v>77</v>
      </c>
      <c r="S238" s="136">
        <v>116</v>
      </c>
      <c r="T238" s="136">
        <v>572</v>
      </c>
      <c r="U238" s="136">
        <v>79</v>
      </c>
      <c r="V238" s="136">
        <v>231</v>
      </c>
      <c r="W238" s="136">
        <v>1655</v>
      </c>
      <c r="X238" s="137">
        <v>103179</v>
      </c>
      <c r="Y238" s="138">
        <v>98232</v>
      </c>
      <c r="Z238" s="164">
        <f t="shared" si="13"/>
        <v>105.03603713657463</v>
      </c>
    </row>
    <row r="239" spans="1:26" ht="13.5" customHeight="1" x14ac:dyDescent="0.15">
      <c r="A239" s="128"/>
      <c r="B239" s="134"/>
      <c r="C239" s="246" t="s">
        <v>122</v>
      </c>
      <c r="D239" s="135" t="s">
        <v>263</v>
      </c>
      <c r="E239" s="136">
        <v>558</v>
      </c>
      <c r="F239" s="136">
        <v>840</v>
      </c>
      <c r="G239" s="136">
        <v>804</v>
      </c>
      <c r="H239" s="136">
        <v>825</v>
      </c>
      <c r="I239" s="136">
        <v>638</v>
      </c>
      <c r="J239" s="136">
        <v>81</v>
      </c>
      <c r="K239" s="136">
        <v>52</v>
      </c>
      <c r="L239" s="136">
        <v>0</v>
      </c>
      <c r="M239" s="136">
        <v>1</v>
      </c>
      <c r="N239" s="136">
        <v>11</v>
      </c>
      <c r="O239" s="136">
        <v>86</v>
      </c>
      <c r="P239" s="136">
        <v>1</v>
      </c>
      <c r="Q239" s="136">
        <v>33</v>
      </c>
      <c r="R239" s="136">
        <v>31</v>
      </c>
      <c r="S239" s="136">
        <v>22</v>
      </c>
      <c r="T239" s="136">
        <v>222</v>
      </c>
      <c r="U239" s="136">
        <v>7</v>
      </c>
      <c r="V239" s="136">
        <v>174</v>
      </c>
      <c r="W239" s="136">
        <v>1034</v>
      </c>
      <c r="X239" s="137">
        <v>5420</v>
      </c>
      <c r="Y239" s="138">
        <v>5397</v>
      </c>
      <c r="Z239" s="164">
        <f t="shared" si="13"/>
        <v>100.42616268297202</v>
      </c>
    </row>
    <row r="240" spans="1:26" ht="13.5" customHeight="1" x14ac:dyDescent="0.15">
      <c r="A240" s="128"/>
      <c r="B240" s="134"/>
      <c r="C240" s="246"/>
      <c r="D240" s="135" t="s">
        <v>38</v>
      </c>
      <c r="E240" s="136">
        <v>755</v>
      </c>
      <c r="F240" s="136">
        <v>860</v>
      </c>
      <c r="G240" s="136">
        <v>887</v>
      </c>
      <c r="H240" s="136">
        <v>982</v>
      </c>
      <c r="I240" s="136">
        <v>749</v>
      </c>
      <c r="J240" s="136">
        <v>103</v>
      </c>
      <c r="K240" s="136">
        <v>99</v>
      </c>
      <c r="L240" s="136">
        <v>0</v>
      </c>
      <c r="M240" s="136">
        <v>1</v>
      </c>
      <c r="N240" s="136">
        <v>11</v>
      </c>
      <c r="O240" s="136">
        <v>420</v>
      </c>
      <c r="P240" s="136">
        <v>2</v>
      </c>
      <c r="Q240" s="136">
        <v>56</v>
      </c>
      <c r="R240" s="136">
        <v>46</v>
      </c>
      <c r="S240" s="136">
        <v>32</v>
      </c>
      <c r="T240" s="136">
        <v>321</v>
      </c>
      <c r="U240" s="136">
        <v>15</v>
      </c>
      <c r="V240" s="136">
        <v>267</v>
      </c>
      <c r="W240" s="136">
        <v>1226</v>
      </c>
      <c r="X240" s="137">
        <v>6832</v>
      </c>
      <c r="Y240" s="138">
        <v>6406</v>
      </c>
      <c r="Z240" s="164">
        <f t="shared" si="13"/>
        <v>106.65001561036529</v>
      </c>
    </row>
    <row r="241" spans="1:26" ht="13.5" customHeight="1" x14ac:dyDescent="0.15">
      <c r="A241" s="128"/>
      <c r="B241" s="134"/>
      <c r="C241" s="246" t="s">
        <v>123</v>
      </c>
      <c r="D241" s="135" t="s">
        <v>263</v>
      </c>
      <c r="E241" s="136">
        <v>2660</v>
      </c>
      <c r="F241" s="136">
        <v>3784</v>
      </c>
      <c r="G241" s="136">
        <v>5038</v>
      </c>
      <c r="H241" s="136">
        <v>4723</v>
      </c>
      <c r="I241" s="136">
        <v>1015</v>
      </c>
      <c r="J241" s="136">
        <v>774</v>
      </c>
      <c r="K241" s="136">
        <v>798</v>
      </c>
      <c r="L241" s="136">
        <v>5</v>
      </c>
      <c r="M241" s="136">
        <v>27</v>
      </c>
      <c r="N241" s="136">
        <v>18</v>
      </c>
      <c r="O241" s="136">
        <v>1</v>
      </c>
      <c r="P241" s="136">
        <v>1</v>
      </c>
      <c r="Q241" s="136">
        <v>33</v>
      </c>
      <c r="R241" s="136">
        <v>13</v>
      </c>
      <c r="S241" s="136">
        <v>33</v>
      </c>
      <c r="T241" s="136">
        <v>237</v>
      </c>
      <c r="U241" s="136">
        <v>59</v>
      </c>
      <c r="V241" s="136">
        <v>181</v>
      </c>
      <c r="W241" s="136">
        <v>301</v>
      </c>
      <c r="X241" s="137">
        <v>19701</v>
      </c>
      <c r="Y241" s="138">
        <v>14755</v>
      </c>
      <c r="Z241" s="164">
        <f t="shared" si="13"/>
        <v>133.5208403930871</v>
      </c>
    </row>
    <row r="242" spans="1:26" ht="13.5" customHeight="1" x14ac:dyDescent="0.15">
      <c r="A242" s="128"/>
      <c r="B242" s="134"/>
      <c r="C242" s="246"/>
      <c r="D242" s="135" t="s">
        <v>38</v>
      </c>
      <c r="E242" s="136">
        <v>3330</v>
      </c>
      <c r="F242" s="136">
        <v>4462</v>
      </c>
      <c r="G242" s="136">
        <v>5730</v>
      </c>
      <c r="H242" s="136">
        <v>5838</v>
      </c>
      <c r="I242" s="136">
        <v>1292</v>
      </c>
      <c r="J242" s="136">
        <v>903</v>
      </c>
      <c r="K242" s="136">
        <v>924</v>
      </c>
      <c r="L242" s="136">
        <v>5</v>
      </c>
      <c r="M242" s="136">
        <v>38</v>
      </c>
      <c r="N242" s="136">
        <v>55</v>
      </c>
      <c r="O242" s="136">
        <v>1</v>
      </c>
      <c r="P242" s="136">
        <v>1</v>
      </c>
      <c r="Q242" s="136">
        <v>39</v>
      </c>
      <c r="R242" s="136">
        <v>22</v>
      </c>
      <c r="S242" s="136">
        <v>36</v>
      </c>
      <c r="T242" s="136">
        <v>337</v>
      </c>
      <c r="U242" s="136">
        <v>71</v>
      </c>
      <c r="V242" s="136">
        <v>242</v>
      </c>
      <c r="W242" s="136">
        <v>356</v>
      </c>
      <c r="X242" s="137">
        <v>23682</v>
      </c>
      <c r="Y242" s="138">
        <v>21354</v>
      </c>
      <c r="Z242" s="164">
        <f t="shared" si="13"/>
        <v>110.90193874683901</v>
      </c>
    </row>
    <row r="243" spans="1:26" ht="13.5" customHeight="1" x14ac:dyDescent="0.15">
      <c r="A243" s="128"/>
      <c r="B243" s="134"/>
      <c r="C243" s="246" t="s">
        <v>124</v>
      </c>
      <c r="D243" s="135" t="s">
        <v>263</v>
      </c>
      <c r="E243" s="136">
        <v>962</v>
      </c>
      <c r="F243" s="136">
        <v>565</v>
      </c>
      <c r="G243" s="136">
        <v>2543</v>
      </c>
      <c r="H243" s="136">
        <v>1501</v>
      </c>
      <c r="I243" s="136">
        <v>370</v>
      </c>
      <c r="J243" s="136">
        <v>267</v>
      </c>
      <c r="K243" s="136">
        <v>214</v>
      </c>
      <c r="L243" s="136">
        <v>6</v>
      </c>
      <c r="M243" s="136">
        <v>47</v>
      </c>
      <c r="N243" s="136">
        <v>58</v>
      </c>
      <c r="O243" s="136">
        <v>4</v>
      </c>
      <c r="P243" s="136">
        <v>0</v>
      </c>
      <c r="Q243" s="136">
        <v>37</v>
      </c>
      <c r="R243" s="136">
        <v>24</v>
      </c>
      <c r="S243" s="136">
        <v>14</v>
      </c>
      <c r="T243" s="136">
        <v>142</v>
      </c>
      <c r="U243" s="136">
        <v>22</v>
      </c>
      <c r="V243" s="136">
        <v>50</v>
      </c>
      <c r="W243" s="136">
        <v>125</v>
      </c>
      <c r="X243" s="137">
        <v>6951</v>
      </c>
      <c r="Y243" s="138">
        <v>6846</v>
      </c>
      <c r="Z243" s="164">
        <f t="shared" si="13"/>
        <v>101.53374233128834</v>
      </c>
    </row>
    <row r="244" spans="1:26" ht="13.5" customHeight="1" x14ac:dyDescent="0.15">
      <c r="A244" s="128"/>
      <c r="B244" s="134"/>
      <c r="C244" s="246"/>
      <c r="D244" s="135" t="s">
        <v>38</v>
      </c>
      <c r="E244" s="136">
        <v>1204</v>
      </c>
      <c r="F244" s="136">
        <v>645</v>
      </c>
      <c r="G244" s="136">
        <v>3756</v>
      </c>
      <c r="H244" s="136">
        <v>2028</v>
      </c>
      <c r="I244" s="136">
        <v>450</v>
      </c>
      <c r="J244" s="136">
        <v>309</v>
      </c>
      <c r="K244" s="136">
        <v>271</v>
      </c>
      <c r="L244" s="136">
        <v>6</v>
      </c>
      <c r="M244" s="136">
        <v>60</v>
      </c>
      <c r="N244" s="136">
        <v>66</v>
      </c>
      <c r="O244" s="136">
        <v>4</v>
      </c>
      <c r="P244" s="136">
        <v>0</v>
      </c>
      <c r="Q244" s="136">
        <v>39</v>
      </c>
      <c r="R244" s="136">
        <v>26</v>
      </c>
      <c r="S244" s="136">
        <v>20</v>
      </c>
      <c r="T244" s="136">
        <v>178</v>
      </c>
      <c r="U244" s="136">
        <v>24</v>
      </c>
      <c r="V244" s="136">
        <v>60</v>
      </c>
      <c r="W244" s="136">
        <v>137</v>
      </c>
      <c r="X244" s="137">
        <v>9283</v>
      </c>
      <c r="Y244" s="138">
        <v>9415</v>
      </c>
      <c r="Z244" s="164">
        <f t="shared" si="13"/>
        <v>98.597981943706841</v>
      </c>
    </row>
    <row r="245" spans="1:26" ht="13.5" customHeight="1" x14ac:dyDescent="0.15">
      <c r="A245" s="128"/>
      <c r="B245" s="134"/>
      <c r="C245" s="246" t="s">
        <v>125</v>
      </c>
      <c r="D245" s="135" t="s">
        <v>263</v>
      </c>
      <c r="E245" s="136">
        <v>846</v>
      </c>
      <c r="F245" s="136">
        <v>229</v>
      </c>
      <c r="G245" s="136">
        <v>818</v>
      </c>
      <c r="H245" s="136">
        <v>1825</v>
      </c>
      <c r="I245" s="136">
        <v>468</v>
      </c>
      <c r="J245" s="136">
        <v>223</v>
      </c>
      <c r="K245" s="136">
        <v>263</v>
      </c>
      <c r="L245" s="136">
        <v>0</v>
      </c>
      <c r="M245" s="136">
        <v>0</v>
      </c>
      <c r="N245" s="136">
        <v>0</v>
      </c>
      <c r="O245" s="136">
        <v>2</v>
      </c>
      <c r="P245" s="136">
        <v>0</v>
      </c>
      <c r="Q245" s="136">
        <v>28</v>
      </c>
      <c r="R245" s="136">
        <v>4</v>
      </c>
      <c r="S245" s="136">
        <v>10</v>
      </c>
      <c r="T245" s="136">
        <v>66</v>
      </c>
      <c r="U245" s="136">
        <v>22</v>
      </c>
      <c r="V245" s="136">
        <v>40</v>
      </c>
      <c r="W245" s="136">
        <v>154</v>
      </c>
      <c r="X245" s="137">
        <v>4998</v>
      </c>
      <c r="Y245" s="138">
        <v>3411</v>
      </c>
      <c r="Z245" s="164">
        <f t="shared" si="13"/>
        <v>146.5259454705365</v>
      </c>
    </row>
    <row r="246" spans="1:26" ht="13.5" customHeight="1" x14ac:dyDescent="0.15">
      <c r="A246" s="128"/>
      <c r="B246" s="134"/>
      <c r="C246" s="246"/>
      <c r="D246" s="135" t="s">
        <v>38</v>
      </c>
      <c r="E246" s="136">
        <v>903</v>
      </c>
      <c r="F246" s="136">
        <v>239</v>
      </c>
      <c r="G246" s="136">
        <v>908</v>
      </c>
      <c r="H246" s="136">
        <v>2054</v>
      </c>
      <c r="I246" s="136">
        <v>513</v>
      </c>
      <c r="J246" s="136">
        <v>267</v>
      </c>
      <c r="K246" s="136">
        <v>271</v>
      </c>
      <c r="L246" s="136">
        <v>0</v>
      </c>
      <c r="M246" s="136">
        <v>0</v>
      </c>
      <c r="N246" s="136">
        <v>0</v>
      </c>
      <c r="O246" s="136">
        <v>2</v>
      </c>
      <c r="P246" s="136">
        <v>0</v>
      </c>
      <c r="Q246" s="136">
        <v>28</v>
      </c>
      <c r="R246" s="136">
        <v>6</v>
      </c>
      <c r="S246" s="136">
        <v>20</v>
      </c>
      <c r="T246" s="136">
        <v>97</v>
      </c>
      <c r="U246" s="136">
        <v>22</v>
      </c>
      <c r="V246" s="136">
        <v>46</v>
      </c>
      <c r="W246" s="136">
        <v>164</v>
      </c>
      <c r="X246" s="137">
        <v>5540</v>
      </c>
      <c r="Y246" s="138">
        <v>4218</v>
      </c>
      <c r="Z246" s="164">
        <f t="shared" si="13"/>
        <v>131.34186818397345</v>
      </c>
    </row>
    <row r="247" spans="1:26" ht="13.5" customHeight="1" x14ac:dyDescent="0.15">
      <c r="A247" s="128"/>
      <c r="B247" s="134"/>
      <c r="C247" s="246" t="s">
        <v>126</v>
      </c>
      <c r="D247" s="135" t="s">
        <v>263</v>
      </c>
      <c r="E247" s="136">
        <v>180</v>
      </c>
      <c r="F247" s="136">
        <v>31</v>
      </c>
      <c r="G247" s="136">
        <v>837</v>
      </c>
      <c r="H247" s="136">
        <v>621</v>
      </c>
      <c r="I247" s="136">
        <v>156</v>
      </c>
      <c r="J247" s="136">
        <v>59</v>
      </c>
      <c r="K247" s="136">
        <v>18</v>
      </c>
      <c r="L247" s="136">
        <v>0</v>
      </c>
      <c r="M247" s="136">
        <v>18</v>
      </c>
      <c r="N247" s="136">
        <v>16</v>
      </c>
      <c r="O247" s="136">
        <v>0</v>
      </c>
      <c r="P247" s="136">
        <v>0</v>
      </c>
      <c r="Q247" s="136">
        <v>4</v>
      </c>
      <c r="R247" s="136">
        <v>3</v>
      </c>
      <c r="S247" s="136">
        <v>0</v>
      </c>
      <c r="T247" s="136">
        <v>58</v>
      </c>
      <c r="U247" s="136">
        <v>11</v>
      </c>
      <c r="V247" s="136">
        <v>42</v>
      </c>
      <c r="W247" s="136">
        <v>14</v>
      </c>
      <c r="X247" s="137">
        <v>2068</v>
      </c>
      <c r="Y247" s="138">
        <v>1804</v>
      </c>
      <c r="Z247" s="164">
        <f t="shared" si="13"/>
        <v>114.63414634146341</v>
      </c>
    </row>
    <row r="248" spans="1:26" ht="13.5" customHeight="1" x14ac:dyDescent="0.15">
      <c r="A248" s="128"/>
      <c r="B248" s="134"/>
      <c r="C248" s="246"/>
      <c r="D248" s="135" t="s">
        <v>38</v>
      </c>
      <c r="E248" s="136">
        <v>228</v>
      </c>
      <c r="F248" s="136">
        <v>31</v>
      </c>
      <c r="G248" s="136">
        <v>998</v>
      </c>
      <c r="H248" s="136">
        <v>796</v>
      </c>
      <c r="I248" s="136">
        <v>219</v>
      </c>
      <c r="J248" s="136">
        <v>69</v>
      </c>
      <c r="K248" s="136">
        <v>23</v>
      </c>
      <c r="L248" s="136">
        <v>0</v>
      </c>
      <c r="M248" s="136">
        <v>18</v>
      </c>
      <c r="N248" s="136">
        <v>16</v>
      </c>
      <c r="O248" s="136">
        <v>0</v>
      </c>
      <c r="P248" s="136">
        <v>0</v>
      </c>
      <c r="Q248" s="136">
        <v>4</v>
      </c>
      <c r="R248" s="136">
        <v>3</v>
      </c>
      <c r="S248" s="136">
        <v>0</v>
      </c>
      <c r="T248" s="136">
        <v>76</v>
      </c>
      <c r="U248" s="136">
        <v>13</v>
      </c>
      <c r="V248" s="136">
        <v>42</v>
      </c>
      <c r="W248" s="136">
        <v>14</v>
      </c>
      <c r="X248" s="137">
        <v>2550</v>
      </c>
      <c r="Y248" s="138">
        <v>2253</v>
      </c>
      <c r="Z248" s="164">
        <f t="shared" si="13"/>
        <v>113.18242343541944</v>
      </c>
    </row>
    <row r="249" spans="1:26" ht="13.5" customHeight="1" x14ac:dyDescent="0.15">
      <c r="A249" s="128"/>
      <c r="B249" s="134"/>
      <c r="C249" s="246" t="s">
        <v>127</v>
      </c>
      <c r="D249" s="135" t="s">
        <v>263</v>
      </c>
      <c r="E249" s="136">
        <v>12462</v>
      </c>
      <c r="F249" s="136">
        <v>1556</v>
      </c>
      <c r="G249" s="136">
        <v>11913</v>
      </c>
      <c r="H249" s="136">
        <v>3732</v>
      </c>
      <c r="I249" s="136">
        <v>1655</v>
      </c>
      <c r="J249" s="136">
        <v>660</v>
      </c>
      <c r="K249" s="136">
        <v>418</v>
      </c>
      <c r="L249" s="136">
        <v>7</v>
      </c>
      <c r="M249" s="136">
        <v>304</v>
      </c>
      <c r="N249" s="136">
        <v>51</v>
      </c>
      <c r="O249" s="136">
        <v>0</v>
      </c>
      <c r="P249" s="136">
        <v>2</v>
      </c>
      <c r="Q249" s="136">
        <v>16</v>
      </c>
      <c r="R249" s="136">
        <v>13</v>
      </c>
      <c r="S249" s="136">
        <v>6</v>
      </c>
      <c r="T249" s="136">
        <v>358</v>
      </c>
      <c r="U249" s="136">
        <v>61</v>
      </c>
      <c r="V249" s="136">
        <v>159</v>
      </c>
      <c r="W249" s="136">
        <v>2195</v>
      </c>
      <c r="X249" s="137">
        <v>35568</v>
      </c>
      <c r="Y249" s="138">
        <v>27324</v>
      </c>
      <c r="Z249" s="164">
        <f t="shared" si="13"/>
        <v>130.17127799736497</v>
      </c>
    </row>
    <row r="250" spans="1:26" ht="13.5" customHeight="1" x14ac:dyDescent="0.15">
      <c r="A250" s="128"/>
      <c r="B250" s="134"/>
      <c r="C250" s="246"/>
      <c r="D250" s="135" t="s">
        <v>38</v>
      </c>
      <c r="E250" s="136">
        <v>26096</v>
      </c>
      <c r="F250" s="136">
        <v>2552</v>
      </c>
      <c r="G250" s="136">
        <v>15955</v>
      </c>
      <c r="H250" s="136">
        <v>7165</v>
      </c>
      <c r="I250" s="136">
        <v>2398</v>
      </c>
      <c r="J250" s="136">
        <v>919</v>
      </c>
      <c r="K250" s="136">
        <v>553</v>
      </c>
      <c r="L250" s="136">
        <v>7</v>
      </c>
      <c r="M250" s="136">
        <v>309</v>
      </c>
      <c r="N250" s="136">
        <v>58</v>
      </c>
      <c r="O250" s="136">
        <v>0</v>
      </c>
      <c r="P250" s="136">
        <v>2</v>
      </c>
      <c r="Q250" s="136">
        <v>32</v>
      </c>
      <c r="R250" s="136">
        <v>15</v>
      </c>
      <c r="S250" s="136">
        <v>7</v>
      </c>
      <c r="T250" s="136">
        <v>509</v>
      </c>
      <c r="U250" s="136">
        <v>105</v>
      </c>
      <c r="V250" s="136">
        <v>272</v>
      </c>
      <c r="W250" s="136">
        <v>3539</v>
      </c>
      <c r="X250" s="137">
        <v>60493</v>
      </c>
      <c r="Y250" s="138">
        <v>40553</v>
      </c>
      <c r="Z250" s="164">
        <f t="shared" si="13"/>
        <v>149.17022168520208</v>
      </c>
    </row>
    <row r="251" spans="1:26" ht="13.5" customHeight="1" x14ac:dyDescent="0.15">
      <c r="A251" s="128"/>
      <c r="B251" s="140"/>
      <c r="C251" s="246" t="s">
        <v>128</v>
      </c>
      <c r="D251" s="135" t="s">
        <v>263</v>
      </c>
      <c r="E251" s="136">
        <v>0</v>
      </c>
      <c r="F251" s="136">
        <v>3</v>
      </c>
      <c r="G251" s="136">
        <v>8</v>
      </c>
      <c r="H251" s="136">
        <v>0</v>
      </c>
      <c r="I251" s="136">
        <v>0</v>
      </c>
      <c r="J251" s="136">
        <v>0</v>
      </c>
      <c r="K251" s="136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  <c r="Q251" s="136">
        <v>2</v>
      </c>
      <c r="R251" s="136">
        <v>0</v>
      </c>
      <c r="S251" s="136">
        <v>1</v>
      </c>
      <c r="T251" s="136">
        <v>0</v>
      </c>
      <c r="U251" s="136">
        <v>0</v>
      </c>
      <c r="V251" s="136">
        <v>0</v>
      </c>
      <c r="W251" s="136">
        <v>2</v>
      </c>
      <c r="X251" s="137">
        <v>16</v>
      </c>
      <c r="Y251" s="138">
        <v>8</v>
      </c>
      <c r="Z251" s="164">
        <f t="shared" si="13"/>
        <v>200</v>
      </c>
    </row>
    <row r="252" spans="1:26" ht="13.5" customHeight="1" x14ac:dyDescent="0.15">
      <c r="A252" s="128"/>
      <c r="B252" s="140"/>
      <c r="C252" s="246"/>
      <c r="D252" s="135" t="s">
        <v>38</v>
      </c>
      <c r="E252" s="136">
        <v>0</v>
      </c>
      <c r="F252" s="136">
        <v>3</v>
      </c>
      <c r="G252" s="136">
        <v>8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36">
        <v>0</v>
      </c>
      <c r="Q252" s="136">
        <v>2</v>
      </c>
      <c r="R252" s="136">
        <v>0</v>
      </c>
      <c r="S252" s="136">
        <v>1</v>
      </c>
      <c r="T252" s="136">
        <v>0</v>
      </c>
      <c r="U252" s="136">
        <v>0</v>
      </c>
      <c r="V252" s="136">
        <v>0</v>
      </c>
      <c r="W252" s="136">
        <v>2</v>
      </c>
      <c r="X252" s="137">
        <v>16</v>
      </c>
      <c r="Y252" s="138">
        <v>8</v>
      </c>
      <c r="Z252" s="164">
        <f t="shared" si="13"/>
        <v>200</v>
      </c>
    </row>
    <row r="253" spans="1:26" ht="13.5" customHeight="1" x14ac:dyDescent="0.15">
      <c r="A253" s="128"/>
      <c r="B253" s="134"/>
      <c r="C253" s="246" t="s">
        <v>129</v>
      </c>
      <c r="D253" s="135" t="s">
        <v>263</v>
      </c>
      <c r="E253" s="136">
        <v>25</v>
      </c>
      <c r="F253" s="136">
        <v>4</v>
      </c>
      <c r="G253" s="136">
        <v>107</v>
      </c>
      <c r="H253" s="136">
        <v>4</v>
      </c>
      <c r="I253" s="136">
        <v>5</v>
      </c>
      <c r="J253" s="136">
        <v>0</v>
      </c>
      <c r="K253" s="136">
        <v>0</v>
      </c>
      <c r="L253" s="136">
        <v>0</v>
      </c>
      <c r="M253" s="136">
        <v>0</v>
      </c>
      <c r="N253" s="136">
        <v>0</v>
      </c>
      <c r="O253" s="136">
        <v>0</v>
      </c>
      <c r="P253" s="136">
        <v>0</v>
      </c>
      <c r="Q253" s="136">
        <v>2</v>
      </c>
      <c r="R253" s="136">
        <v>0</v>
      </c>
      <c r="S253" s="136">
        <v>0</v>
      </c>
      <c r="T253" s="136">
        <v>0</v>
      </c>
      <c r="U253" s="136">
        <v>0</v>
      </c>
      <c r="V253" s="136">
        <v>1</v>
      </c>
      <c r="W253" s="136">
        <v>0</v>
      </c>
      <c r="X253" s="137">
        <v>148</v>
      </c>
      <c r="Y253" s="138">
        <v>24</v>
      </c>
      <c r="Z253" s="164">
        <f t="shared" si="13"/>
        <v>616.66666666666674</v>
      </c>
    </row>
    <row r="254" spans="1:26" ht="13.5" customHeight="1" x14ac:dyDescent="0.15">
      <c r="A254" s="128"/>
      <c r="B254" s="134"/>
      <c r="C254" s="246"/>
      <c r="D254" s="135" t="s">
        <v>38</v>
      </c>
      <c r="E254" s="136">
        <v>29</v>
      </c>
      <c r="F254" s="136">
        <v>4</v>
      </c>
      <c r="G254" s="136">
        <v>171</v>
      </c>
      <c r="H254" s="136">
        <v>4</v>
      </c>
      <c r="I254" s="136">
        <v>5</v>
      </c>
      <c r="J254" s="136">
        <v>0</v>
      </c>
      <c r="K254" s="136">
        <v>0</v>
      </c>
      <c r="L254" s="136">
        <v>0</v>
      </c>
      <c r="M254" s="136">
        <v>0</v>
      </c>
      <c r="N254" s="136">
        <v>0</v>
      </c>
      <c r="O254" s="136">
        <v>0</v>
      </c>
      <c r="P254" s="136">
        <v>0</v>
      </c>
      <c r="Q254" s="136">
        <v>4</v>
      </c>
      <c r="R254" s="136">
        <v>0</v>
      </c>
      <c r="S254" s="136">
        <v>0</v>
      </c>
      <c r="T254" s="136">
        <v>0</v>
      </c>
      <c r="U254" s="136">
        <v>0</v>
      </c>
      <c r="V254" s="136">
        <v>3</v>
      </c>
      <c r="W254" s="136">
        <v>0</v>
      </c>
      <c r="X254" s="137">
        <v>220</v>
      </c>
      <c r="Y254" s="138">
        <v>57</v>
      </c>
      <c r="Z254" s="164">
        <f t="shared" si="13"/>
        <v>385.96491228070175</v>
      </c>
    </row>
    <row r="255" spans="1:26" ht="13.5" customHeight="1" x14ac:dyDescent="0.15">
      <c r="A255" s="128"/>
      <c r="B255" s="134"/>
      <c r="C255" s="246" t="s">
        <v>130</v>
      </c>
      <c r="D255" s="135" t="s">
        <v>263</v>
      </c>
      <c r="E255" s="136">
        <v>17</v>
      </c>
      <c r="F255" s="136">
        <v>12</v>
      </c>
      <c r="G255" s="136">
        <v>0</v>
      </c>
      <c r="H255" s="136">
        <v>0</v>
      </c>
      <c r="I255" s="136">
        <v>0</v>
      </c>
      <c r="J255" s="136">
        <v>0</v>
      </c>
      <c r="K255" s="136">
        <v>0</v>
      </c>
      <c r="L255" s="136">
        <v>0</v>
      </c>
      <c r="M255" s="136">
        <v>0</v>
      </c>
      <c r="N255" s="136">
        <v>0</v>
      </c>
      <c r="O255" s="136">
        <v>0</v>
      </c>
      <c r="P255" s="136">
        <v>0</v>
      </c>
      <c r="Q255" s="136">
        <v>1</v>
      </c>
      <c r="R255" s="136">
        <v>1</v>
      </c>
      <c r="S255" s="136">
        <v>0</v>
      </c>
      <c r="T255" s="136">
        <v>3</v>
      </c>
      <c r="U255" s="136">
        <v>12</v>
      </c>
      <c r="V255" s="136">
        <v>0</v>
      </c>
      <c r="W255" s="136">
        <v>0</v>
      </c>
      <c r="X255" s="137">
        <v>46</v>
      </c>
      <c r="Y255" s="138">
        <v>37</v>
      </c>
      <c r="Z255" s="164">
        <f t="shared" si="13"/>
        <v>124.32432432432432</v>
      </c>
    </row>
    <row r="256" spans="1:26" ht="13.5" customHeight="1" x14ac:dyDescent="0.15">
      <c r="A256" s="128"/>
      <c r="B256" s="134"/>
      <c r="C256" s="246"/>
      <c r="D256" s="135" t="s">
        <v>38</v>
      </c>
      <c r="E256" s="136">
        <v>34</v>
      </c>
      <c r="F256" s="136">
        <v>12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36">
        <v>0</v>
      </c>
      <c r="Q256" s="136">
        <v>5</v>
      </c>
      <c r="R256" s="136">
        <v>1</v>
      </c>
      <c r="S256" s="136">
        <v>0</v>
      </c>
      <c r="T256" s="136">
        <v>15</v>
      </c>
      <c r="U256" s="136">
        <v>18</v>
      </c>
      <c r="V256" s="136">
        <v>0</v>
      </c>
      <c r="W256" s="136">
        <v>0</v>
      </c>
      <c r="X256" s="137">
        <v>85</v>
      </c>
      <c r="Y256" s="138">
        <v>76</v>
      </c>
      <c r="Z256" s="164">
        <f t="shared" si="13"/>
        <v>111.8421052631579</v>
      </c>
    </row>
    <row r="257" spans="1:26" ht="13.5" customHeight="1" x14ac:dyDescent="0.15">
      <c r="A257" s="128"/>
      <c r="B257" s="134"/>
      <c r="C257" s="246" t="s">
        <v>131</v>
      </c>
      <c r="D257" s="135" t="s">
        <v>263</v>
      </c>
      <c r="E257" s="136">
        <v>0</v>
      </c>
      <c r="F257" s="136">
        <v>0</v>
      </c>
      <c r="G257" s="136">
        <v>19</v>
      </c>
      <c r="H257" s="136">
        <v>10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36">
        <v>0</v>
      </c>
      <c r="Q257" s="136">
        <v>2</v>
      </c>
      <c r="R257" s="136">
        <v>0</v>
      </c>
      <c r="S257" s="136">
        <v>0</v>
      </c>
      <c r="T257" s="136">
        <v>15</v>
      </c>
      <c r="U257" s="136">
        <v>0</v>
      </c>
      <c r="V257" s="136">
        <v>0</v>
      </c>
      <c r="W257" s="136">
        <v>1</v>
      </c>
      <c r="X257" s="137">
        <v>47</v>
      </c>
      <c r="Y257" s="138">
        <v>39</v>
      </c>
      <c r="Z257" s="164">
        <f t="shared" si="13"/>
        <v>120.51282051282051</v>
      </c>
    </row>
    <row r="258" spans="1:26" ht="13.5" customHeight="1" x14ac:dyDescent="0.15">
      <c r="A258" s="128"/>
      <c r="B258" s="134"/>
      <c r="C258" s="246"/>
      <c r="D258" s="135" t="s">
        <v>38</v>
      </c>
      <c r="E258" s="136">
        <v>0</v>
      </c>
      <c r="F258" s="136">
        <v>0</v>
      </c>
      <c r="G258" s="136">
        <v>25</v>
      </c>
      <c r="H258" s="136">
        <v>10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36">
        <v>0</v>
      </c>
      <c r="Q258" s="136">
        <v>2</v>
      </c>
      <c r="R258" s="136">
        <v>0</v>
      </c>
      <c r="S258" s="136">
        <v>0</v>
      </c>
      <c r="T258" s="136">
        <v>28</v>
      </c>
      <c r="U258" s="136">
        <v>0</v>
      </c>
      <c r="V258" s="136">
        <v>0</v>
      </c>
      <c r="W258" s="136">
        <v>1</v>
      </c>
      <c r="X258" s="137">
        <v>66</v>
      </c>
      <c r="Y258" s="138">
        <v>49</v>
      </c>
      <c r="Z258" s="164">
        <f t="shared" si="13"/>
        <v>134.69387755102039</v>
      </c>
    </row>
    <row r="259" spans="1:26" s="157" customFormat="1" ht="6" customHeight="1" x14ac:dyDescent="0.15">
      <c r="A259" s="134"/>
      <c r="B259" s="134"/>
      <c r="C259" s="153"/>
      <c r="D259" s="154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56"/>
    </row>
    <row r="260" spans="1:26" s="157" customFormat="1" ht="13.5" customHeight="1" x14ac:dyDescent="0.15">
      <c r="A260" s="134"/>
      <c r="B260" s="134"/>
      <c r="C260" s="158"/>
      <c r="D260" s="134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59"/>
    </row>
    <row r="261" spans="1:26" ht="18.75" customHeight="1" x14ac:dyDescent="0.15">
      <c r="A261" s="110" t="str">
        <f>$A$1</f>
        <v>４　平成29年度上期　市町村別・国別訪日外国人宿泊者数</v>
      </c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12"/>
    </row>
    <row r="262" spans="1:26" ht="13.5" customHeight="1" thickBot="1" x14ac:dyDescent="0.2">
      <c r="A262" s="111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60" t="str">
        <f>Z197</f>
        <v>単位：宿泊客数→人、宿泊客延数→人泊、対前年比→％</v>
      </c>
    </row>
    <row r="263" spans="1:26" s="120" customFormat="1" ht="13.5" customHeight="1" thickBot="1" x14ac:dyDescent="0.2">
      <c r="A263" s="113" t="s">
        <v>20</v>
      </c>
      <c r="B263" s="113" t="s">
        <v>266</v>
      </c>
      <c r="C263" s="113" t="s">
        <v>21</v>
      </c>
      <c r="D263" s="178" t="s">
        <v>22</v>
      </c>
      <c r="E263" s="115" t="s">
        <v>284</v>
      </c>
      <c r="F263" s="115" t="s">
        <v>285</v>
      </c>
      <c r="G263" s="115" t="s">
        <v>286</v>
      </c>
      <c r="H263" s="115" t="s">
        <v>287</v>
      </c>
      <c r="I263" s="115" t="s">
        <v>204</v>
      </c>
      <c r="J263" s="115" t="s">
        <v>235</v>
      </c>
      <c r="K263" s="115" t="s">
        <v>236</v>
      </c>
      <c r="L263" s="115" t="s">
        <v>237</v>
      </c>
      <c r="M263" s="116" t="s">
        <v>322</v>
      </c>
      <c r="N263" s="115" t="s">
        <v>311</v>
      </c>
      <c r="O263" s="115" t="s">
        <v>312</v>
      </c>
      <c r="P263" s="115" t="s">
        <v>205</v>
      </c>
      <c r="Q263" s="115" t="s">
        <v>206</v>
      </c>
      <c r="R263" s="115" t="s">
        <v>207</v>
      </c>
      <c r="S263" s="115" t="s">
        <v>208</v>
      </c>
      <c r="T263" s="115" t="s">
        <v>282</v>
      </c>
      <c r="U263" s="115" t="s">
        <v>209</v>
      </c>
      <c r="V263" s="115" t="s">
        <v>283</v>
      </c>
      <c r="W263" s="115" t="s">
        <v>240</v>
      </c>
      <c r="X263" s="118" t="s">
        <v>265</v>
      </c>
      <c r="Y263" s="161" t="str">
        <f>Y198</f>
        <v>28年度上期</v>
      </c>
      <c r="Z263" s="162" t="str">
        <f>Z198</f>
        <v>対前年比</v>
      </c>
    </row>
    <row r="264" spans="1:26" ht="13.5" customHeight="1" x14ac:dyDescent="0.15">
      <c r="A264" s="264" t="s">
        <v>255</v>
      </c>
      <c r="B264" s="264" t="s">
        <v>256</v>
      </c>
      <c r="C264" s="246" t="s">
        <v>132</v>
      </c>
      <c r="D264" s="129" t="s">
        <v>263</v>
      </c>
      <c r="E264" s="130">
        <v>3</v>
      </c>
      <c r="F264" s="130">
        <v>0</v>
      </c>
      <c r="G264" s="130">
        <v>3</v>
      </c>
      <c r="H264" s="130">
        <v>4</v>
      </c>
      <c r="I264" s="130">
        <v>0</v>
      </c>
      <c r="J264" s="130">
        <v>0</v>
      </c>
      <c r="K264" s="130">
        <v>4</v>
      </c>
      <c r="L264" s="130">
        <v>0</v>
      </c>
      <c r="M264" s="130">
        <v>0</v>
      </c>
      <c r="N264" s="130">
        <v>0</v>
      </c>
      <c r="O264" s="130">
        <v>0</v>
      </c>
      <c r="P264" s="130">
        <v>0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1</v>
      </c>
      <c r="W264" s="130">
        <v>0</v>
      </c>
      <c r="X264" s="131">
        <v>15</v>
      </c>
      <c r="Y264" s="151">
        <v>7</v>
      </c>
      <c r="Z264" s="168">
        <f t="shared" ref="Z264:Z323" si="16">IF(Y264=0,"－",X264/Y264*100)</f>
        <v>214.28571428571428</v>
      </c>
    </row>
    <row r="265" spans="1:26" ht="13.5" customHeight="1" x14ac:dyDescent="0.15">
      <c r="A265" s="255"/>
      <c r="B265" s="255"/>
      <c r="C265" s="246"/>
      <c r="D265" s="135" t="s">
        <v>38</v>
      </c>
      <c r="E265" s="136">
        <v>3</v>
      </c>
      <c r="F265" s="136">
        <v>0</v>
      </c>
      <c r="G265" s="136">
        <v>6</v>
      </c>
      <c r="H265" s="136">
        <v>4</v>
      </c>
      <c r="I265" s="136">
        <v>0</v>
      </c>
      <c r="J265" s="136">
        <v>0</v>
      </c>
      <c r="K265" s="136">
        <v>16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  <c r="Q265" s="136">
        <v>0</v>
      </c>
      <c r="R265" s="136">
        <v>0</v>
      </c>
      <c r="S265" s="136">
        <v>0</v>
      </c>
      <c r="T265" s="136">
        <v>0</v>
      </c>
      <c r="U265" s="136">
        <v>0</v>
      </c>
      <c r="V265" s="136">
        <v>1</v>
      </c>
      <c r="W265" s="136">
        <v>0</v>
      </c>
      <c r="X265" s="137">
        <v>30</v>
      </c>
      <c r="Y265" s="138">
        <v>9</v>
      </c>
      <c r="Z265" s="164">
        <f t="shared" si="16"/>
        <v>333.33333333333337</v>
      </c>
    </row>
    <row r="266" spans="1:26" ht="13.5" customHeight="1" x14ac:dyDescent="0.15">
      <c r="A266" s="128"/>
      <c r="B266" s="134"/>
      <c r="C266" s="246" t="s">
        <v>133</v>
      </c>
      <c r="D266" s="135" t="s">
        <v>263</v>
      </c>
      <c r="E266" s="136">
        <v>0</v>
      </c>
      <c r="F266" s="136">
        <v>3</v>
      </c>
      <c r="G266" s="136">
        <v>0</v>
      </c>
      <c r="H266" s="136">
        <v>0</v>
      </c>
      <c r="I266" s="136">
        <v>1</v>
      </c>
      <c r="J266" s="136">
        <v>4</v>
      </c>
      <c r="K266" s="136">
        <v>7</v>
      </c>
      <c r="L266" s="136">
        <v>0</v>
      </c>
      <c r="M266" s="136">
        <v>0</v>
      </c>
      <c r="N266" s="136">
        <v>0</v>
      </c>
      <c r="O266" s="136">
        <v>0</v>
      </c>
      <c r="P266" s="136">
        <v>0</v>
      </c>
      <c r="Q266" s="136">
        <v>0</v>
      </c>
      <c r="R266" s="136">
        <v>1</v>
      </c>
      <c r="S266" s="136">
        <v>0</v>
      </c>
      <c r="T266" s="136">
        <v>2</v>
      </c>
      <c r="U266" s="136">
        <v>0</v>
      </c>
      <c r="V266" s="136">
        <v>0</v>
      </c>
      <c r="W266" s="136">
        <v>4</v>
      </c>
      <c r="X266" s="137">
        <v>22</v>
      </c>
      <c r="Y266" s="138">
        <v>11</v>
      </c>
      <c r="Z266" s="164">
        <f t="shared" si="16"/>
        <v>200</v>
      </c>
    </row>
    <row r="267" spans="1:26" ht="13.5" customHeight="1" x14ac:dyDescent="0.15">
      <c r="A267" s="128"/>
      <c r="B267" s="134"/>
      <c r="C267" s="246"/>
      <c r="D267" s="135" t="s">
        <v>38</v>
      </c>
      <c r="E267" s="136">
        <v>0</v>
      </c>
      <c r="F267" s="136">
        <v>3</v>
      </c>
      <c r="G267" s="136">
        <v>0</v>
      </c>
      <c r="H267" s="136">
        <v>0</v>
      </c>
      <c r="I267" s="136">
        <v>1</v>
      </c>
      <c r="J267" s="136">
        <v>4</v>
      </c>
      <c r="K267" s="136">
        <v>7</v>
      </c>
      <c r="L267" s="136">
        <v>0</v>
      </c>
      <c r="M267" s="136">
        <v>0</v>
      </c>
      <c r="N267" s="136">
        <v>0</v>
      </c>
      <c r="O267" s="136">
        <v>0</v>
      </c>
      <c r="P267" s="136">
        <v>0</v>
      </c>
      <c r="Q267" s="136">
        <v>0</v>
      </c>
      <c r="R267" s="136">
        <v>1</v>
      </c>
      <c r="S267" s="136">
        <v>0</v>
      </c>
      <c r="T267" s="136">
        <v>2</v>
      </c>
      <c r="U267" s="136">
        <v>0</v>
      </c>
      <c r="V267" s="136">
        <v>0</v>
      </c>
      <c r="W267" s="136">
        <v>4</v>
      </c>
      <c r="X267" s="137">
        <v>22</v>
      </c>
      <c r="Y267" s="138">
        <v>11</v>
      </c>
      <c r="Z267" s="164">
        <f t="shared" si="16"/>
        <v>200</v>
      </c>
    </row>
    <row r="268" spans="1:26" ht="13.5" customHeight="1" x14ac:dyDescent="0.15">
      <c r="A268" s="128"/>
      <c r="B268" s="140"/>
      <c r="C268" s="246" t="s">
        <v>102</v>
      </c>
      <c r="D268" s="135" t="s">
        <v>263</v>
      </c>
      <c r="E268" s="136">
        <v>4</v>
      </c>
      <c r="F268" s="136">
        <v>2</v>
      </c>
      <c r="G268" s="136">
        <v>34</v>
      </c>
      <c r="H268" s="136">
        <v>20</v>
      </c>
      <c r="I268" s="136">
        <v>4</v>
      </c>
      <c r="J268" s="136">
        <v>0</v>
      </c>
      <c r="K268" s="136">
        <v>0</v>
      </c>
      <c r="L268" s="136">
        <v>0</v>
      </c>
      <c r="M268" s="136">
        <v>0</v>
      </c>
      <c r="N268" s="136">
        <v>0</v>
      </c>
      <c r="O268" s="136">
        <v>4</v>
      </c>
      <c r="P268" s="136">
        <v>0</v>
      </c>
      <c r="Q268" s="136">
        <v>3</v>
      </c>
      <c r="R268" s="136">
        <v>0</v>
      </c>
      <c r="S268" s="136">
        <v>0</v>
      </c>
      <c r="T268" s="136">
        <v>1</v>
      </c>
      <c r="U268" s="136">
        <v>2</v>
      </c>
      <c r="V268" s="136">
        <v>3</v>
      </c>
      <c r="W268" s="136">
        <v>11</v>
      </c>
      <c r="X268" s="137">
        <v>88</v>
      </c>
      <c r="Y268" s="138">
        <v>240</v>
      </c>
      <c r="Z268" s="164">
        <f t="shared" si="16"/>
        <v>36.666666666666664</v>
      </c>
    </row>
    <row r="269" spans="1:26" ht="13.5" customHeight="1" thickBot="1" x14ac:dyDescent="0.2">
      <c r="A269" s="128"/>
      <c r="B269" s="140"/>
      <c r="C269" s="247"/>
      <c r="D269" s="141" t="s">
        <v>38</v>
      </c>
      <c r="E269" s="125">
        <v>4</v>
      </c>
      <c r="F269" s="125">
        <v>4</v>
      </c>
      <c r="G269" s="125">
        <v>34</v>
      </c>
      <c r="H269" s="125">
        <v>21</v>
      </c>
      <c r="I269" s="125">
        <v>4</v>
      </c>
      <c r="J269" s="125">
        <v>0</v>
      </c>
      <c r="K269" s="125">
        <v>0</v>
      </c>
      <c r="L269" s="125">
        <v>0</v>
      </c>
      <c r="M269" s="125">
        <v>0</v>
      </c>
      <c r="N269" s="125">
        <v>0</v>
      </c>
      <c r="O269" s="125">
        <v>4</v>
      </c>
      <c r="P269" s="125">
        <v>0</v>
      </c>
      <c r="Q269" s="125">
        <v>4</v>
      </c>
      <c r="R269" s="125">
        <v>0</v>
      </c>
      <c r="S269" s="125">
        <v>0</v>
      </c>
      <c r="T269" s="125">
        <v>2</v>
      </c>
      <c r="U269" s="125">
        <v>2</v>
      </c>
      <c r="V269" s="125">
        <v>4</v>
      </c>
      <c r="W269" s="125">
        <v>11</v>
      </c>
      <c r="X269" s="142">
        <v>94</v>
      </c>
      <c r="Y269" s="143">
        <v>240</v>
      </c>
      <c r="Z269" s="171">
        <f t="shared" si="16"/>
        <v>39.166666666666664</v>
      </c>
    </row>
    <row r="270" spans="1:26" ht="13.5" customHeight="1" x14ac:dyDescent="0.15">
      <c r="A270" s="128"/>
      <c r="B270" s="248" t="s">
        <v>257</v>
      </c>
      <c r="C270" s="249"/>
      <c r="D270" s="129" t="s">
        <v>263</v>
      </c>
      <c r="E270" s="130">
        <f>E272+E274+E276+E278+E280+E282+E284+E286</f>
        <v>111</v>
      </c>
      <c r="F270" s="130">
        <f t="shared" ref="F270:W271" si="17">F272+F274+F276+F278+F280+F282+F284+F286</f>
        <v>31</v>
      </c>
      <c r="G270" s="130">
        <f t="shared" si="17"/>
        <v>126</v>
      </c>
      <c r="H270" s="130">
        <f t="shared" si="17"/>
        <v>43</v>
      </c>
      <c r="I270" s="130">
        <f t="shared" si="17"/>
        <v>14</v>
      </c>
      <c r="J270" s="130">
        <f t="shared" si="17"/>
        <v>1</v>
      </c>
      <c r="K270" s="130">
        <f t="shared" si="17"/>
        <v>16</v>
      </c>
      <c r="L270" s="130">
        <f t="shared" si="17"/>
        <v>0</v>
      </c>
      <c r="M270" s="130">
        <f t="shared" si="17"/>
        <v>0</v>
      </c>
      <c r="N270" s="130">
        <f t="shared" si="17"/>
        <v>0</v>
      </c>
      <c r="O270" s="130">
        <f t="shared" si="17"/>
        <v>3</v>
      </c>
      <c r="P270" s="130">
        <f t="shared" si="17"/>
        <v>0</v>
      </c>
      <c r="Q270" s="130">
        <f t="shared" si="17"/>
        <v>10</v>
      </c>
      <c r="R270" s="130">
        <f t="shared" si="17"/>
        <v>11</v>
      </c>
      <c r="S270" s="130">
        <f t="shared" si="17"/>
        <v>6</v>
      </c>
      <c r="T270" s="130">
        <f t="shared" si="17"/>
        <v>35</v>
      </c>
      <c r="U270" s="130">
        <f t="shared" si="17"/>
        <v>17</v>
      </c>
      <c r="V270" s="130">
        <f t="shared" si="17"/>
        <v>6</v>
      </c>
      <c r="W270" s="130">
        <f t="shared" si="17"/>
        <v>21</v>
      </c>
      <c r="X270" s="144">
        <f>X272+X274+X276+X278+X280+X282+X284+X286</f>
        <v>451</v>
      </c>
      <c r="Y270" s="144">
        <f>Y272+Y274+Y276+Y278+Y280+Y282+Y284+Y286</f>
        <v>372</v>
      </c>
      <c r="Z270" s="163">
        <f t="shared" si="16"/>
        <v>121.23655913978494</v>
      </c>
    </row>
    <row r="271" spans="1:26" ht="13.5" customHeight="1" thickBot="1" x14ac:dyDescent="0.2">
      <c r="A271" s="128"/>
      <c r="B271" s="250"/>
      <c r="C271" s="249"/>
      <c r="D271" s="145" t="s">
        <v>38</v>
      </c>
      <c r="E271" s="130">
        <f>E273+E275+E277+E279+E281+E283+E285+E287</f>
        <v>117</v>
      </c>
      <c r="F271" s="130">
        <f t="shared" si="17"/>
        <v>34</v>
      </c>
      <c r="G271" s="130">
        <f t="shared" si="17"/>
        <v>136</v>
      </c>
      <c r="H271" s="130">
        <f t="shared" si="17"/>
        <v>44</v>
      </c>
      <c r="I271" s="130">
        <f t="shared" si="17"/>
        <v>14</v>
      </c>
      <c r="J271" s="130">
        <f t="shared" si="17"/>
        <v>1</v>
      </c>
      <c r="K271" s="130">
        <f t="shared" si="17"/>
        <v>30</v>
      </c>
      <c r="L271" s="130">
        <f t="shared" si="17"/>
        <v>0</v>
      </c>
      <c r="M271" s="130">
        <f t="shared" si="17"/>
        <v>0</v>
      </c>
      <c r="N271" s="130">
        <f t="shared" si="17"/>
        <v>0</v>
      </c>
      <c r="O271" s="130">
        <f t="shared" si="17"/>
        <v>5</v>
      </c>
      <c r="P271" s="130">
        <f t="shared" si="17"/>
        <v>0</v>
      </c>
      <c r="Q271" s="130">
        <f t="shared" si="17"/>
        <v>12</v>
      </c>
      <c r="R271" s="130">
        <f t="shared" si="17"/>
        <v>24</v>
      </c>
      <c r="S271" s="130">
        <f t="shared" si="17"/>
        <v>62</v>
      </c>
      <c r="T271" s="130">
        <f t="shared" si="17"/>
        <v>101</v>
      </c>
      <c r="U271" s="130">
        <f t="shared" si="17"/>
        <v>31</v>
      </c>
      <c r="V271" s="130">
        <f t="shared" si="17"/>
        <v>11</v>
      </c>
      <c r="W271" s="130">
        <f t="shared" si="17"/>
        <v>28</v>
      </c>
      <c r="X271" s="144">
        <f>X273+X275+X277+X279+X281+X283+X285+X287</f>
        <v>650</v>
      </c>
      <c r="Y271" s="144">
        <f>Y273+Y275+Y277+Y279+Y281+Y283+Y285+Y287</f>
        <v>553</v>
      </c>
      <c r="Z271" s="166">
        <f t="shared" si="16"/>
        <v>117.54068716094032</v>
      </c>
    </row>
    <row r="272" spans="1:26" ht="13.5" customHeight="1" x14ac:dyDescent="0.15">
      <c r="A272" s="128"/>
      <c r="B272" s="128"/>
      <c r="C272" s="251" t="s">
        <v>134</v>
      </c>
      <c r="D272" s="147" t="s">
        <v>263</v>
      </c>
      <c r="E272" s="122">
        <v>42</v>
      </c>
      <c r="F272" s="122">
        <v>1</v>
      </c>
      <c r="G272" s="122">
        <v>1</v>
      </c>
      <c r="H272" s="122">
        <v>10</v>
      </c>
      <c r="I272" s="122">
        <v>1</v>
      </c>
      <c r="J272" s="122">
        <v>0</v>
      </c>
      <c r="K272" s="122">
        <v>11</v>
      </c>
      <c r="L272" s="122">
        <v>0</v>
      </c>
      <c r="M272" s="122">
        <v>0</v>
      </c>
      <c r="N272" s="122">
        <v>0</v>
      </c>
      <c r="O272" s="122">
        <v>1</v>
      </c>
      <c r="P272" s="122">
        <v>0</v>
      </c>
      <c r="Q272" s="122">
        <v>0</v>
      </c>
      <c r="R272" s="122">
        <v>2</v>
      </c>
      <c r="S272" s="122">
        <v>4</v>
      </c>
      <c r="T272" s="122">
        <v>4</v>
      </c>
      <c r="U272" s="122">
        <v>2</v>
      </c>
      <c r="V272" s="122">
        <v>0</v>
      </c>
      <c r="W272" s="122">
        <v>6</v>
      </c>
      <c r="X272" s="150">
        <v>85</v>
      </c>
      <c r="Y272" s="151">
        <v>119</v>
      </c>
      <c r="Z272" s="168">
        <f t="shared" si="16"/>
        <v>71.428571428571431</v>
      </c>
    </row>
    <row r="273" spans="1:26" ht="13.5" customHeight="1" x14ac:dyDescent="0.15">
      <c r="A273" s="128"/>
      <c r="B273" s="134"/>
      <c r="C273" s="246"/>
      <c r="D273" s="135" t="s">
        <v>38</v>
      </c>
      <c r="E273" s="136">
        <v>46</v>
      </c>
      <c r="F273" s="136">
        <v>1</v>
      </c>
      <c r="G273" s="136">
        <v>1</v>
      </c>
      <c r="H273" s="136">
        <v>11</v>
      </c>
      <c r="I273" s="136">
        <v>1</v>
      </c>
      <c r="J273" s="136">
        <v>0</v>
      </c>
      <c r="K273" s="136">
        <v>11</v>
      </c>
      <c r="L273" s="136">
        <v>0</v>
      </c>
      <c r="M273" s="136">
        <v>0</v>
      </c>
      <c r="N273" s="136">
        <v>0</v>
      </c>
      <c r="O273" s="136">
        <v>1</v>
      </c>
      <c r="P273" s="136">
        <v>0</v>
      </c>
      <c r="Q273" s="136">
        <v>0</v>
      </c>
      <c r="R273" s="136">
        <v>2</v>
      </c>
      <c r="S273" s="136">
        <v>54</v>
      </c>
      <c r="T273" s="136">
        <v>4</v>
      </c>
      <c r="U273" s="136">
        <v>2</v>
      </c>
      <c r="V273" s="136">
        <v>0</v>
      </c>
      <c r="W273" s="136">
        <v>8</v>
      </c>
      <c r="X273" s="137">
        <v>142</v>
      </c>
      <c r="Y273" s="138">
        <v>202</v>
      </c>
      <c r="Z273" s="164">
        <f t="shared" si="16"/>
        <v>70.297029702970292</v>
      </c>
    </row>
    <row r="274" spans="1:26" ht="13.5" customHeight="1" x14ac:dyDescent="0.15">
      <c r="A274" s="128"/>
      <c r="B274" s="134"/>
      <c r="C274" s="246" t="s">
        <v>135</v>
      </c>
      <c r="D274" s="135" t="s">
        <v>263</v>
      </c>
      <c r="E274" s="136">
        <v>6</v>
      </c>
      <c r="F274" s="136">
        <v>2</v>
      </c>
      <c r="G274" s="136">
        <v>16</v>
      </c>
      <c r="H274" s="136">
        <v>4</v>
      </c>
      <c r="I274" s="136">
        <v>12</v>
      </c>
      <c r="J274" s="136">
        <v>1</v>
      </c>
      <c r="K274" s="136">
        <v>2</v>
      </c>
      <c r="L274" s="136">
        <v>0</v>
      </c>
      <c r="M274" s="136">
        <v>0</v>
      </c>
      <c r="N274" s="136">
        <v>0</v>
      </c>
      <c r="O274" s="136">
        <v>0</v>
      </c>
      <c r="P274" s="136">
        <v>0</v>
      </c>
      <c r="Q274" s="136">
        <v>3</v>
      </c>
      <c r="R274" s="136">
        <v>0</v>
      </c>
      <c r="S274" s="136">
        <v>0</v>
      </c>
      <c r="T274" s="136">
        <v>2</v>
      </c>
      <c r="U274" s="136">
        <v>2</v>
      </c>
      <c r="V274" s="136">
        <v>0</v>
      </c>
      <c r="W274" s="136">
        <v>1</v>
      </c>
      <c r="X274" s="137">
        <v>51</v>
      </c>
      <c r="Y274" s="138">
        <v>95</v>
      </c>
      <c r="Z274" s="164">
        <f t="shared" si="16"/>
        <v>53.684210526315788</v>
      </c>
    </row>
    <row r="275" spans="1:26" ht="13.5" customHeight="1" x14ac:dyDescent="0.15">
      <c r="A275" s="128"/>
      <c r="B275" s="134"/>
      <c r="C275" s="246"/>
      <c r="D275" s="135" t="s">
        <v>38</v>
      </c>
      <c r="E275" s="136">
        <v>6</v>
      </c>
      <c r="F275" s="136">
        <v>2</v>
      </c>
      <c r="G275" s="136">
        <v>16</v>
      </c>
      <c r="H275" s="136">
        <v>4</v>
      </c>
      <c r="I275" s="136">
        <v>12</v>
      </c>
      <c r="J275" s="136">
        <v>1</v>
      </c>
      <c r="K275" s="136">
        <v>2</v>
      </c>
      <c r="L275" s="136">
        <v>0</v>
      </c>
      <c r="M275" s="136">
        <v>0</v>
      </c>
      <c r="N275" s="136">
        <v>0</v>
      </c>
      <c r="O275" s="136">
        <v>0</v>
      </c>
      <c r="P275" s="136">
        <v>0</v>
      </c>
      <c r="Q275" s="136">
        <v>3</v>
      </c>
      <c r="R275" s="136">
        <v>0</v>
      </c>
      <c r="S275" s="136">
        <v>0</v>
      </c>
      <c r="T275" s="136">
        <v>2</v>
      </c>
      <c r="U275" s="136">
        <v>2</v>
      </c>
      <c r="V275" s="136">
        <v>0</v>
      </c>
      <c r="W275" s="136">
        <v>1</v>
      </c>
      <c r="X275" s="137">
        <v>51</v>
      </c>
      <c r="Y275" s="138">
        <v>150</v>
      </c>
      <c r="Z275" s="164">
        <f t="shared" si="16"/>
        <v>34</v>
      </c>
    </row>
    <row r="276" spans="1:26" ht="13.5" customHeight="1" x14ac:dyDescent="0.15">
      <c r="A276" s="128"/>
      <c r="B276" s="134"/>
      <c r="C276" s="246" t="s">
        <v>136</v>
      </c>
      <c r="D276" s="135" t="s">
        <v>263</v>
      </c>
      <c r="E276" s="136">
        <v>0</v>
      </c>
      <c r="F276" s="136">
        <v>10</v>
      </c>
      <c r="G276" s="136">
        <v>38</v>
      </c>
      <c r="H276" s="136">
        <v>2</v>
      </c>
      <c r="I276" s="136">
        <v>1</v>
      </c>
      <c r="J276" s="136">
        <v>0</v>
      </c>
      <c r="K276" s="136">
        <v>0</v>
      </c>
      <c r="L276" s="136">
        <v>0</v>
      </c>
      <c r="M276" s="136">
        <v>0</v>
      </c>
      <c r="N276" s="136">
        <v>0</v>
      </c>
      <c r="O276" s="136">
        <v>0</v>
      </c>
      <c r="P276" s="136">
        <v>0</v>
      </c>
      <c r="Q276" s="136">
        <v>0</v>
      </c>
      <c r="R276" s="136">
        <v>0</v>
      </c>
      <c r="S276" s="136">
        <v>0</v>
      </c>
      <c r="T276" s="136">
        <v>0</v>
      </c>
      <c r="U276" s="136">
        <v>0</v>
      </c>
      <c r="V276" s="136">
        <v>0</v>
      </c>
      <c r="W276" s="136">
        <v>2</v>
      </c>
      <c r="X276" s="137">
        <v>53</v>
      </c>
      <c r="Y276" s="138">
        <v>25</v>
      </c>
      <c r="Z276" s="164">
        <f t="shared" si="16"/>
        <v>212</v>
      </c>
    </row>
    <row r="277" spans="1:26" ht="13.5" customHeight="1" x14ac:dyDescent="0.15">
      <c r="A277" s="128"/>
      <c r="B277" s="134"/>
      <c r="C277" s="246"/>
      <c r="D277" s="135" t="s">
        <v>38</v>
      </c>
      <c r="E277" s="136">
        <v>0</v>
      </c>
      <c r="F277" s="136">
        <v>10</v>
      </c>
      <c r="G277" s="136">
        <v>38</v>
      </c>
      <c r="H277" s="136">
        <v>2</v>
      </c>
      <c r="I277" s="136">
        <v>1</v>
      </c>
      <c r="J277" s="136">
        <v>0</v>
      </c>
      <c r="K277" s="136">
        <v>0</v>
      </c>
      <c r="L277" s="136">
        <v>0</v>
      </c>
      <c r="M277" s="136">
        <v>0</v>
      </c>
      <c r="N277" s="136">
        <v>0</v>
      </c>
      <c r="O277" s="136">
        <v>0</v>
      </c>
      <c r="P277" s="136">
        <v>0</v>
      </c>
      <c r="Q277" s="136">
        <v>0</v>
      </c>
      <c r="R277" s="136">
        <v>0</v>
      </c>
      <c r="S277" s="136">
        <v>0</v>
      </c>
      <c r="T277" s="136">
        <v>0</v>
      </c>
      <c r="U277" s="136">
        <v>0</v>
      </c>
      <c r="V277" s="136">
        <v>0</v>
      </c>
      <c r="W277" s="136">
        <v>2</v>
      </c>
      <c r="X277" s="137">
        <v>53</v>
      </c>
      <c r="Y277" s="138">
        <v>25</v>
      </c>
      <c r="Z277" s="164">
        <f t="shared" si="16"/>
        <v>212</v>
      </c>
    </row>
    <row r="278" spans="1:26" ht="13.5" customHeight="1" x14ac:dyDescent="0.15">
      <c r="A278" s="128"/>
      <c r="B278" s="134"/>
      <c r="C278" s="246" t="s">
        <v>137</v>
      </c>
      <c r="D278" s="135" t="s">
        <v>263</v>
      </c>
      <c r="E278" s="136">
        <v>19</v>
      </c>
      <c r="F278" s="136">
        <v>9</v>
      </c>
      <c r="G278" s="136">
        <v>22</v>
      </c>
      <c r="H278" s="136">
        <v>2</v>
      </c>
      <c r="I278" s="136">
        <v>0</v>
      </c>
      <c r="J278" s="136">
        <v>0</v>
      </c>
      <c r="K278" s="136">
        <v>2</v>
      </c>
      <c r="L278" s="136">
        <v>0</v>
      </c>
      <c r="M278" s="136">
        <v>0</v>
      </c>
      <c r="N278" s="136">
        <v>0</v>
      </c>
      <c r="O278" s="136">
        <v>2</v>
      </c>
      <c r="P278" s="136">
        <v>0</v>
      </c>
      <c r="Q278" s="136">
        <v>5</v>
      </c>
      <c r="R278" s="136">
        <v>1</v>
      </c>
      <c r="S278" s="136">
        <v>2</v>
      </c>
      <c r="T278" s="136">
        <v>6</v>
      </c>
      <c r="U278" s="136">
        <v>4</v>
      </c>
      <c r="V278" s="136">
        <v>5</v>
      </c>
      <c r="W278" s="136">
        <v>5</v>
      </c>
      <c r="X278" s="137">
        <v>84</v>
      </c>
      <c r="Y278" s="138">
        <v>36</v>
      </c>
      <c r="Z278" s="164">
        <f t="shared" si="16"/>
        <v>233.33333333333334</v>
      </c>
    </row>
    <row r="279" spans="1:26" ht="13.5" customHeight="1" x14ac:dyDescent="0.15">
      <c r="A279" s="128"/>
      <c r="B279" s="134"/>
      <c r="C279" s="246"/>
      <c r="D279" s="135" t="s">
        <v>38</v>
      </c>
      <c r="E279" s="136">
        <v>19</v>
      </c>
      <c r="F279" s="136">
        <v>10</v>
      </c>
      <c r="G279" s="136">
        <v>24</v>
      </c>
      <c r="H279" s="136">
        <v>2</v>
      </c>
      <c r="I279" s="136">
        <v>0</v>
      </c>
      <c r="J279" s="136">
        <v>0</v>
      </c>
      <c r="K279" s="136">
        <v>16</v>
      </c>
      <c r="L279" s="136">
        <v>0</v>
      </c>
      <c r="M279" s="136">
        <v>0</v>
      </c>
      <c r="N279" s="136">
        <v>0</v>
      </c>
      <c r="O279" s="136">
        <v>4</v>
      </c>
      <c r="P279" s="136">
        <v>0</v>
      </c>
      <c r="Q279" s="136">
        <v>7</v>
      </c>
      <c r="R279" s="136">
        <v>2</v>
      </c>
      <c r="S279" s="136">
        <v>8</v>
      </c>
      <c r="T279" s="136">
        <v>12</v>
      </c>
      <c r="U279" s="136">
        <v>4</v>
      </c>
      <c r="V279" s="136">
        <v>10</v>
      </c>
      <c r="W279" s="136">
        <v>6</v>
      </c>
      <c r="X279" s="137">
        <v>124</v>
      </c>
      <c r="Y279" s="138">
        <v>54</v>
      </c>
      <c r="Z279" s="164">
        <f t="shared" si="16"/>
        <v>229.62962962962962</v>
      </c>
    </row>
    <row r="280" spans="1:26" ht="13.5" customHeight="1" x14ac:dyDescent="0.15">
      <c r="A280" s="128"/>
      <c r="B280" s="134"/>
      <c r="C280" s="246" t="s">
        <v>138</v>
      </c>
      <c r="D280" s="135" t="s">
        <v>263</v>
      </c>
      <c r="E280" s="136">
        <v>27</v>
      </c>
      <c r="F280" s="136">
        <v>2</v>
      </c>
      <c r="G280" s="136">
        <v>34</v>
      </c>
      <c r="H280" s="136">
        <v>25</v>
      </c>
      <c r="I280" s="136">
        <v>0</v>
      </c>
      <c r="J280" s="136">
        <v>0</v>
      </c>
      <c r="K280" s="136">
        <v>0</v>
      </c>
      <c r="L280" s="136">
        <v>0</v>
      </c>
      <c r="M280" s="136">
        <v>0</v>
      </c>
      <c r="N280" s="136">
        <v>0</v>
      </c>
      <c r="O280" s="136">
        <v>0</v>
      </c>
      <c r="P280" s="136">
        <v>0</v>
      </c>
      <c r="Q280" s="136">
        <v>0</v>
      </c>
      <c r="R280" s="136">
        <v>0</v>
      </c>
      <c r="S280" s="136">
        <v>0</v>
      </c>
      <c r="T280" s="136">
        <v>12</v>
      </c>
      <c r="U280" s="136">
        <v>2</v>
      </c>
      <c r="V280" s="136">
        <v>0</v>
      </c>
      <c r="W280" s="136">
        <v>4</v>
      </c>
      <c r="X280" s="137">
        <v>106</v>
      </c>
      <c r="Y280" s="138">
        <v>56</v>
      </c>
      <c r="Z280" s="164">
        <f t="shared" si="16"/>
        <v>189.28571428571428</v>
      </c>
    </row>
    <row r="281" spans="1:26" ht="13.5" customHeight="1" x14ac:dyDescent="0.15">
      <c r="A281" s="128"/>
      <c r="B281" s="134"/>
      <c r="C281" s="246"/>
      <c r="D281" s="135" t="s">
        <v>38</v>
      </c>
      <c r="E281" s="136">
        <v>27</v>
      </c>
      <c r="F281" s="136">
        <v>4</v>
      </c>
      <c r="G281" s="136">
        <v>35</v>
      </c>
      <c r="H281" s="136">
        <v>25</v>
      </c>
      <c r="I281" s="136">
        <v>0</v>
      </c>
      <c r="J281" s="136">
        <v>0</v>
      </c>
      <c r="K281" s="136">
        <v>0</v>
      </c>
      <c r="L281" s="136">
        <v>0</v>
      </c>
      <c r="M281" s="136">
        <v>0</v>
      </c>
      <c r="N281" s="136">
        <v>0</v>
      </c>
      <c r="O281" s="136">
        <v>0</v>
      </c>
      <c r="P281" s="136">
        <v>0</v>
      </c>
      <c r="Q281" s="136">
        <v>0</v>
      </c>
      <c r="R281" s="136">
        <v>0</v>
      </c>
      <c r="S281" s="136">
        <v>0</v>
      </c>
      <c r="T281" s="136">
        <v>72</v>
      </c>
      <c r="U281" s="136">
        <v>2</v>
      </c>
      <c r="V281" s="136">
        <v>0</v>
      </c>
      <c r="W281" s="136">
        <v>4</v>
      </c>
      <c r="X281" s="137">
        <v>169</v>
      </c>
      <c r="Y281" s="138">
        <v>81</v>
      </c>
      <c r="Z281" s="164">
        <f t="shared" si="16"/>
        <v>208.64197530864197</v>
      </c>
    </row>
    <row r="282" spans="1:26" ht="13.5" customHeight="1" x14ac:dyDescent="0.15">
      <c r="A282" s="128"/>
      <c r="B282" s="134"/>
      <c r="C282" s="246" t="s">
        <v>139</v>
      </c>
      <c r="D282" s="135" t="s">
        <v>263</v>
      </c>
      <c r="E282" s="136">
        <v>15</v>
      </c>
      <c r="F282" s="136">
        <v>7</v>
      </c>
      <c r="G282" s="136">
        <v>10</v>
      </c>
      <c r="H282" s="136">
        <v>0</v>
      </c>
      <c r="I282" s="136">
        <v>0</v>
      </c>
      <c r="J282" s="136">
        <v>0</v>
      </c>
      <c r="K282" s="136">
        <v>0</v>
      </c>
      <c r="L282" s="136">
        <v>0</v>
      </c>
      <c r="M282" s="136">
        <v>0</v>
      </c>
      <c r="N282" s="136">
        <v>0</v>
      </c>
      <c r="O282" s="136">
        <v>0</v>
      </c>
      <c r="P282" s="136">
        <v>0</v>
      </c>
      <c r="Q282" s="136">
        <v>0</v>
      </c>
      <c r="R282" s="136">
        <v>7</v>
      </c>
      <c r="S282" s="136">
        <v>0</v>
      </c>
      <c r="T282" s="136">
        <v>3</v>
      </c>
      <c r="U282" s="136">
        <v>0</v>
      </c>
      <c r="V282" s="136">
        <v>1</v>
      </c>
      <c r="W282" s="136">
        <v>2</v>
      </c>
      <c r="X282" s="137">
        <v>45</v>
      </c>
      <c r="Y282" s="138">
        <v>0</v>
      </c>
      <c r="Z282" s="164" t="str">
        <f t="shared" si="16"/>
        <v>－</v>
      </c>
    </row>
    <row r="283" spans="1:26" ht="13.5" customHeight="1" x14ac:dyDescent="0.15">
      <c r="A283" s="128"/>
      <c r="B283" s="134"/>
      <c r="C283" s="246"/>
      <c r="D283" s="135" t="s">
        <v>38</v>
      </c>
      <c r="E283" s="136">
        <v>15</v>
      </c>
      <c r="F283" s="136">
        <v>7</v>
      </c>
      <c r="G283" s="136">
        <v>12</v>
      </c>
      <c r="H283" s="136">
        <v>0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36">
        <v>0</v>
      </c>
      <c r="Q283" s="136">
        <v>0</v>
      </c>
      <c r="R283" s="136">
        <v>19</v>
      </c>
      <c r="S283" s="136">
        <v>0</v>
      </c>
      <c r="T283" s="136">
        <v>3</v>
      </c>
      <c r="U283" s="136">
        <v>0</v>
      </c>
      <c r="V283" s="136">
        <v>1</v>
      </c>
      <c r="W283" s="136">
        <v>6</v>
      </c>
      <c r="X283" s="137">
        <v>63</v>
      </c>
      <c r="Y283" s="138">
        <v>0</v>
      </c>
      <c r="Z283" s="164" t="str">
        <f t="shared" si="16"/>
        <v>－</v>
      </c>
    </row>
    <row r="284" spans="1:26" ht="13.5" customHeight="1" x14ac:dyDescent="0.15">
      <c r="A284" s="128"/>
      <c r="B284" s="134"/>
      <c r="C284" s="246" t="s">
        <v>140</v>
      </c>
      <c r="D284" s="135" t="s">
        <v>263</v>
      </c>
      <c r="E284" s="136">
        <v>2</v>
      </c>
      <c r="F284" s="136">
        <v>0</v>
      </c>
      <c r="G284" s="136">
        <v>5</v>
      </c>
      <c r="H284" s="136">
        <v>0</v>
      </c>
      <c r="I284" s="136">
        <v>0</v>
      </c>
      <c r="J284" s="136">
        <v>0</v>
      </c>
      <c r="K284" s="136">
        <v>1</v>
      </c>
      <c r="L284" s="136">
        <v>0</v>
      </c>
      <c r="M284" s="136">
        <v>0</v>
      </c>
      <c r="N284" s="136">
        <v>0</v>
      </c>
      <c r="O284" s="136">
        <v>0</v>
      </c>
      <c r="P284" s="136">
        <v>0</v>
      </c>
      <c r="Q284" s="136">
        <v>1</v>
      </c>
      <c r="R284" s="136">
        <v>0</v>
      </c>
      <c r="S284" s="136">
        <v>0</v>
      </c>
      <c r="T284" s="136">
        <v>1</v>
      </c>
      <c r="U284" s="136">
        <v>7</v>
      </c>
      <c r="V284" s="136">
        <v>0</v>
      </c>
      <c r="W284" s="136">
        <v>1</v>
      </c>
      <c r="X284" s="137">
        <v>18</v>
      </c>
      <c r="Y284" s="138">
        <v>21</v>
      </c>
      <c r="Z284" s="164">
        <f t="shared" si="16"/>
        <v>85.714285714285708</v>
      </c>
    </row>
    <row r="285" spans="1:26" ht="13.5" customHeight="1" x14ac:dyDescent="0.15">
      <c r="A285" s="128"/>
      <c r="B285" s="134"/>
      <c r="C285" s="246"/>
      <c r="D285" s="135" t="s">
        <v>38</v>
      </c>
      <c r="E285" s="136">
        <v>4</v>
      </c>
      <c r="F285" s="136">
        <v>0</v>
      </c>
      <c r="G285" s="136">
        <v>10</v>
      </c>
      <c r="H285" s="136">
        <v>0</v>
      </c>
      <c r="I285" s="136">
        <v>0</v>
      </c>
      <c r="J285" s="136">
        <v>0</v>
      </c>
      <c r="K285" s="136">
        <v>1</v>
      </c>
      <c r="L285" s="136">
        <v>0</v>
      </c>
      <c r="M285" s="136">
        <v>0</v>
      </c>
      <c r="N285" s="136">
        <v>0</v>
      </c>
      <c r="O285" s="136">
        <v>0</v>
      </c>
      <c r="P285" s="136">
        <v>0</v>
      </c>
      <c r="Q285" s="136">
        <v>1</v>
      </c>
      <c r="R285" s="136">
        <v>0</v>
      </c>
      <c r="S285" s="136">
        <v>0</v>
      </c>
      <c r="T285" s="136">
        <v>1</v>
      </c>
      <c r="U285" s="136">
        <v>21</v>
      </c>
      <c r="V285" s="136">
        <v>0</v>
      </c>
      <c r="W285" s="136">
        <v>1</v>
      </c>
      <c r="X285" s="137">
        <v>39</v>
      </c>
      <c r="Y285" s="138">
        <v>21</v>
      </c>
      <c r="Z285" s="164">
        <f t="shared" si="16"/>
        <v>185.71428571428572</v>
      </c>
    </row>
    <row r="286" spans="1:26" ht="13.5" customHeight="1" x14ac:dyDescent="0.15">
      <c r="A286" s="128"/>
      <c r="B286" s="134"/>
      <c r="C286" s="246" t="s">
        <v>141</v>
      </c>
      <c r="D286" s="135" t="s">
        <v>263</v>
      </c>
      <c r="E286" s="136">
        <v>0</v>
      </c>
      <c r="F286" s="136">
        <v>0</v>
      </c>
      <c r="G286" s="136">
        <v>0</v>
      </c>
      <c r="H286" s="136">
        <v>0</v>
      </c>
      <c r="I286" s="136">
        <v>0</v>
      </c>
      <c r="J286" s="136">
        <v>0</v>
      </c>
      <c r="K286" s="136">
        <v>0</v>
      </c>
      <c r="L286" s="136">
        <v>0</v>
      </c>
      <c r="M286" s="136">
        <v>0</v>
      </c>
      <c r="N286" s="136">
        <v>0</v>
      </c>
      <c r="O286" s="136">
        <v>0</v>
      </c>
      <c r="P286" s="136">
        <v>0</v>
      </c>
      <c r="Q286" s="136">
        <v>1</v>
      </c>
      <c r="R286" s="136">
        <v>1</v>
      </c>
      <c r="S286" s="136">
        <v>0</v>
      </c>
      <c r="T286" s="136">
        <v>7</v>
      </c>
      <c r="U286" s="136">
        <v>0</v>
      </c>
      <c r="V286" s="136">
        <v>0</v>
      </c>
      <c r="W286" s="136">
        <v>0</v>
      </c>
      <c r="X286" s="137">
        <v>9</v>
      </c>
      <c r="Y286" s="138">
        <v>20</v>
      </c>
      <c r="Z286" s="164">
        <f t="shared" si="16"/>
        <v>45</v>
      </c>
    </row>
    <row r="287" spans="1:26" ht="13.5" customHeight="1" thickBot="1" x14ac:dyDescent="0.2">
      <c r="A287" s="128"/>
      <c r="B287" s="134"/>
      <c r="C287" s="247"/>
      <c r="D287" s="141" t="s">
        <v>38</v>
      </c>
      <c r="E287" s="125">
        <v>0</v>
      </c>
      <c r="F287" s="125">
        <v>0</v>
      </c>
      <c r="G287" s="125">
        <v>0</v>
      </c>
      <c r="H287" s="125"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>
        <v>1</v>
      </c>
      <c r="R287" s="125">
        <v>1</v>
      </c>
      <c r="S287" s="125">
        <v>0</v>
      </c>
      <c r="T287" s="125">
        <v>7</v>
      </c>
      <c r="U287" s="125">
        <v>0</v>
      </c>
      <c r="V287" s="125">
        <v>0</v>
      </c>
      <c r="W287" s="125">
        <v>0</v>
      </c>
      <c r="X287" s="142">
        <v>9</v>
      </c>
      <c r="Y287" s="143">
        <v>20</v>
      </c>
      <c r="Z287" s="171">
        <f t="shared" si="16"/>
        <v>45</v>
      </c>
    </row>
    <row r="288" spans="1:26" ht="13.5" customHeight="1" x14ac:dyDescent="0.15">
      <c r="A288" s="128"/>
      <c r="B288" s="248" t="s">
        <v>258</v>
      </c>
      <c r="C288" s="249"/>
      <c r="D288" s="129" t="s">
        <v>263</v>
      </c>
      <c r="E288" s="130">
        <f>E290+E292+E294+E296+E298+E300+E302+E304+E306+E308</f>
        <v>1535</v>
      </c>
      <c r="F288" s="130">
        <f t="shared" ref="F288:W289" si="18">F290+F292+F294+F296+F298+F300+F302+F304+F306+F308</f>
        <v>858</v>
      </c>
      <c r="G288" s="130">
        <f t="shared" si="18"/>
        <v>5500</v>
      </c>
      <c r="H288" s="130">
        <f t="shared" si="18"/>
        <v>2736</v>
      </c>
      <c r="I288" s="130">
        <f t="shared" si="18"/>
        <v>373</v>
      </c>
      <c r="J288" s="130">
        <f t="shared" si="18"/>
        <v>94</v>
      </c>
      <c r="K288" s="130">
        <f t="shared" si="18"/>
        <v>218</v>
      </c>
      <c r="L288" s="130">
        <f t="shared" si="18"/>
        <v>18</v>
      </c>
      <c r="M288" s="130">
        <f t="shared" si="18"/>
        <v>18</v>
      </c>
      <c r="N288" s="130">
        <f t="shared" si="18"/>
        <v>22</v>
      </c>
      <c r="O288" s="130">
        <f t="shared" si="18"/>
        <v>15</v>
      </c>
      <c r="P288" s="130">
        <f t="shared" si="18"/>
        <v>336</v>
      </c>
      <c r="Q288" s="130">
        <f t="shared" si="18"/>
        <v>121</v>
      </c>
      <c r="R288" s="130">
        <f t="shared" si="18"/>
        <v>252</v>
      </c>
      <c r="S288" s="130">
        <f t="shared" si="18"/>
        <v>131</v>
      </c>
      <c r="T288" s="130">
        <f t="shared" si="18"/>
        <v>738</v>
      </c>
      <c r="U288" s="130">
        <f t="shared" si="18"/>
        <v>102</v>
      </c>
      <c r="V288" s="130">
        <f t="shared" si="18"/>
        <v>273</v>
      </c>
      <c r="W288" s="130">
        <f t="shared" si="18"/>
        <v>1833</v>
      </c>
      <c r="X288" s="144">
        <f>X290+X292+X294+X296+X298+X300+X302+X304+X306+X308</f>
        <v>15173</v>
      </c>
      <c r="Y288" s="144">
        <f>Y290+Y292+Y294+Y296+Y298+Y300+Y302+Y304+Y306+Y308</f>
        <v>11289</v>
      </c>
      <c r="Z288" s="163">
        <f t="shared" si="16"/>
        <v>134.40517317742936</v>
      </c>
    </row>
    <row r="289" spans="1:26" ht="13.5" customHeight="1" thickBot="1" x14ac:dyDescent="0.2">
      <c r="A289" s="128"/>
      <c r="B289" s="250"/>
      <c r="C289" s="249"/>
      <c r="D289" s="145" t="s">
        <v>38</v>
      </c>
      <c r="E289" s="130">
        <f>E291+E293+E295+E297+E299+E301+E303+E305+E307+E309</f>
        <v>2054</v>
      </c>
      <c r="F289" s="130">
        <f t="shared" si="18"/>
        <v>1125</v>
      </c>
      <c r="G289" s="130">
        <f t="shared" si="18"/>
        <v>6480</v>
      </c>
      <c r="H289" s="130">
        <f t="shared" si="18"/>
        <v>3228</v>
      </c>
      <c r="I289" s="130">
        <f t="shared" si="18"/>
        <v>504</v>
      </c>
      <c r="J289" s="130">
        <f t="shared" si="18"/>
        <v>121</v>
      </c>
      <c r="K289" s="130">
        <f t="shared" si="18"/>
        <v>313</v>
      </c>
      <c r="L289" s="130">
        <f t="shared" si="18"/>
        <v>30</v>
      </c>
      <c r="M289" s="130">
        <f t="shared" si="18"/>
        <v>23</v>
      </c>
      <c r="N289" s="130">
        <f t="shared" si="18"/>
        <v>41</v>
      </c>
      <c r="O289" s="130">
        <f t="shared" si="18"/>
        <v>17</v>
      </c>
      <c r="P289" s="130">
        <f t="shared" si="18"/>
        <v>771</v>
      </c>
      <c r="Q289" s="130">
        <f t="shared" si="18"/>
        <v>201</v>
      </c>
      <c r="R289" s="130">
        <f t="shared" si="18"/>
        <v>346</v>
      </c>
      <c r="S289" s="130">
        <f t="shared" si="18"/>
        <v>168</v>
      </c>
      <c r="T289" s="130">
        <f t="shared" si="18"/>
        <v>944</v>
      </c>
      <c r="U289" s="130">
        <f t="shared" si="18"/>
        <v>146</v>
      </c>
      <c r="V289" s="130">
        <f t="shared" si="18"/>
        <v>372</v>
      </c>
      <c r="W289" s="130">
        <f t="shared" si="18"/>
        <v>2541</v>
      </c>
      <c r="X289" s="144">
        <f>X291+X293+X295+X297+X299+X301+X303+X305+X307+X309</f>
        <v>19425</v>
      </c>
      <c r="Y289" s="144">
        <f>Y291+Y293+Y295+Y297+Y299+Y301+Y303+Y305+Y307+Y309</f>
        <v>14504</v>
      </c>
      <c r="Z289" s="166">
        <f t="shared" si="16"/>
        <v>133.92857142857142</v>
      </c>
    </row>
    <row r="290" spans="1:26" ht="13.5" customHeight="1" x14ac:dyDescent="0.15">
      <c r="A290" s="128"/>
      <c r="B290" s="128"/>
      <c r="C290" s="251" t="s">
        <v>143</v>
      </c>
      <c r="D290" s="147" t="s">
        <v>263</v>
      </c>
      <c r="E290" s="122">
        <v>992</v>
      </c>
      <c r="F290" s="122">
        <v>564</v>
      </c>
      <c r="G290" s="122">
        <v>3743</v>
      </c>
      <c r="H290" s="122">
        <v>2150</v>
      </c>
      <c r="I290" s="122">
        <v>271</v>
      </c>
      <c r="J290" s="122">
        <v>66</v>
      </c>
      <c r="K290" s="122">
        <v>171</v>
      </c>
      <c r="L290" s="122">
        <v>10</v>
      </c>
      <c r="M290" s="122">
        <v>16</v>
      </c>
      <c r="N290" s="122">
        <v>19</v>
      </c>
      <c r="O290" s="122">
        <v>4</v>
      </c>
      <c r="P290" s="122">
        <v>334</v>
      </c>
      <c r="Q290" s="122">
        <v>56</v>
      </c>
      <c r="R290" s="122">
        <v>121</v>
      </c>
      <c r="S290" s="122">
        <v>57</v>
      </c>
      <c r="T290" s="122">
        <v>453</v>
      </c>
      <c r="U290" s="122">
        <v>45</v>
      </c>
      <c r="V290" s="122">
        <v>155</v>
      </c>
      <c r="W290" s="122">
        <v>1487</v>
      </c>
      <c r="X290" s="150">
        <v>10714</v>
      </c>
      <c r="Y290" s="151">
        <v>8256</v>
      </c>
      <c r="Z290" s="168">
        <f t="shared" si="16"/>
        <v>129.77228682170542</v>
      </c>
    </row>
    <row r="291" spans="1:26" ht="13.5" customHeight="1" x14ac:dyDescent="0.15">
      <c r="A291" s="128"/>
      <c r="B291" s="134"/>
      <c r="C291" s="246"/>
      <c r="D291" s="135" t="s">
        <v>38</v>
      </c>
      <c r="E291" s="136">
        <v>1422</v>
      </c>
      <c r="F291" s="136">
        <v>774</v>
      </c>
      <c r="G291" s="136">
        <v>4566</v>
      </c>
      <c r="H291" s="136">
        <v>2556</v>
      </c>
      <c r="I291" s="136">
        <v>369</v>
      </c>
      <c r="J291" s="136">
        <v>88</v>
      </c>
      <c r="K291" s="136">
        <v>248</v>
      </c>
      <c r="L291" s="136">
        <v>10</v>
      </c>
      <c r="M291" s="136">
        <v>21</v>
      </c>
      <c r="N291" s="136">
        <v>38</v>
      </c>
      <c r="O291" s="136">
        <v>6</v>
      </c>
      <c r="P291" s="136">
        <v>764</v>
      </c>
      <c r="Q291" s="136">
        <v>90</v>
      </c>
      <c r="R291" s="136">
        <v>160</v>
      </c>
      <c r="S291" s="136">
        <v>66</v>
      </c>
      <c r="T291" s="136">
        <v>563</v>
      </c>
      <c r="U291" s="136">
        <v>63</v>
      </c>
      <c r="V291" s="136">
        <v>210</v>
      </c>
      <c r="W291" s="136">
        <v>2025</v>
      </c>
      <c r="X291" s="137">
        <v>14039</v>
      </c>
      <c r="Y291" s="138">
        <v>10387</v>
      </c>
      <c r="Z291" s="164">
        <f t="shared" si="16"/>
        <v>135.15933378261289</v>
      </c>
    </row>
    <row r="292" spans="1:26" ht="13.5" customHeight="1" x14ac:dyDescent="0.15">
      <c r="A292" s="128"/>
      <c r="B292" s="134"/>
      <c r="C292" s="246" t="s">
        <v>142</v>
      </c>
      <c r="D292" s="135" t="s">
        <v>263</v>
      </c>
      <c r="E292" s="136">
        <v>1</v>
      </c>
      <c r="F292" s="136">
        <v>4</v>
      </c>
      <c r="G292" s="136">
        <v>2</v>
      </c>
      <c r="H292" s="136">
        <v>0</v>
      </c>
      <c r="I292" s="136">
        <v>0</v>
      </c>
      <c r="J292" s="136">
        <v>0</v>
      </c>
      <c r="K292" s="136">
        <v>2</v>
      </c>
      <c r="L292" s="136">
        <v>0</v>
      </c>
      <c r="M292" s="136">
        <v>0</v>
      </c>
      <c r="N292" s="136">
        <v>0</v>
      </c>
      <c r="O292" s="136">
        <v>1</v>
      </c>
      <c r="P292" s="136">
        <v>0</v>
      </c>
      <c r="Q292" s="136">
        <v>0</v>
      </c>
      <c r="R292" s="136">
        <v>0</v>
      </c>
      <c r="S292" s="136">
        <v>0</v>
      </c>
      <c r="T292" s="136">
        <v>1</v>
      </c>
      <c r="U292" s="136">
        <v>1</v>
      </c>
      <c r="V292" s="136">
        <v>0</v>
      </c>
      <c r="W292" s="136">
        <v>47</v>
      </c>
      <c r="X292" s="137">
        <v>59</v>
      </c>
      <c r="Y292" s="138">
        <v>0</v>
      </c>
      <c r="Z292" s="164" t="str">
        <f t="shared" si="16"/>
        <v>－</v>
      </c>
    </row>
    <row r="293" spans="1:26" ht="13.5" customHeight="1" x14ac:dyDescent="0.15">
      <c r="A293" s="128"/>
      <c r="B293" s="134"/>
      <c r="C293" s="246"/>
      <c r="D293" s="135" t="s">
        <v>38</v>
      </c>
      <c r="E293" s="136">
        <v>1</v>
      </c>
      <c r="F293" s="136">
        <v>4</v>
      </c>
      <c r="G293" s="136">
        <v>2</v>
      </c>
      <c r="H293" s="136">
        <v>0</v>
      </c>
      <c r="I293" s="136">
        <v>0</v>
      </c>
      <c r="J293" s="136">
        <v>0</v>
      </c>
      <c r="K293" s="136">
        <v>2</v>
      </c>
      <c r="L293" s="136">
        <v>0</v>
      </c>
      <c r="M293" s="136">
        <v>0</v>
      </c>
      <c r="N293" s="136">
        <v>0</v>
      </c>
      <c r="O293" s="136">
        <v>1</v>
      </c>
      <c r="P293" s="136">
        <v>0</v>
      </c>
      <c r="Q293" s="136">
        <v>0</v>
      </c>
      <c r="R293" s="136">
        <v>0</v>
      </c>
      <c r="S293" s="136">
        <v>0</v>
      </c>
      <c r="T293" s="136">
        <v>1</v>
      </c>
      <c r="U293" s="136">
        <v>1</v>
      </c>
      <c r="V293" s="136">
        <v>0</v>
      </c>
      <c r="W293" s="136">
        <v>47</v>
      </c>
      <c r="X293" s="137">
        <v>59</v>
      </c>
      <c r="Y293" s="138">
        <v>0</v>
      </c>
      <c r="Z293" s="164" t="str">
        <f t="shared" si="16"/>
        <v>－</v>
      </c>
    </row>
    <row r="294" spans="1:26" ht="13.5" customHeight="1" x14ac:dyDescent="0.15">
      <c r="A294" s="128"/>
      <c r="B294" s="134"/>
      <c r="C294" s="246" t="s">
        <v>144</v>
      </c>
      <c r="D294" s="135" t="s">
        <v>263</v>
      </c>
      <c r="E294" s="136">
        <v>5</v>
      </c>
      <c r="F294" s="136">
        <v>10</v>
      </c>
      <c r="G294" s="136">
        <v>10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8</v>
      </c>
      <c r="P294" s="136">
        <v>0</v>
      </c>
      <c r="Q294" s="136">
        <v>0</v>
      </c>
      <c r="R294" s="136">
        <v>0</v>
      </c>
      <c r="S294" s="136">
        <v>0</v>
      </c>
      <c r="T294" s="136">
        <v>20</v>
      </c>
      <c r="U294" s="136">
        <v>0</v>
      </c>
      <c r="V294" s="136">
        <v>0</v>
      </c>
      <c r="W294" s="136">
        <v>0</v>
      </c>
      <c r="X294" s="137">
        <v>53</v>
      </c>
      <c r="Y294" s="138">
        <v>92</v>
      </c>
      <c r="Z294" s="164">
        <f t="shared" si="16"/>
        <v>57.608695652173914</v>
      </c>
    </row>
    <row r="295" spans="1:26" ht="13.5" customHeight="1" x14ac:dyDescent="0.15">
      <c r="A295" s="128"/>
      <c r="B295" s="134"/>
      <c r="C295" s="246"/>
      <c r="D295" s="135" t="s">
        <v>38</v>
      </c>
      <c r="E295" s="136">
        <v>5</v>
      </c>
      <c r="F295" s="136">
        <v>10</v>
      </c>
      <c r="G295" s="136">
        <v>10</v>
      </c>
      <c r="H295" s="136">
        <v>0</v>
      </c>
      <c r="I295" s="136">
        <v>0</v>
      </c>
      <c r="J295" s="136">
        <v>0</v>
      </c>
      <c r="K295" s="136">
        <v>0</v>
      </c>
      <c r="L295" s="136">
        <v>0</v>
      </c>
      <c r="M295" s="136">
        <v>0</v>
      </c>
      <c r="N295" s="136">
        <v>0</v>
      </c>
      <c r="O295" s="136">
        <v>8</v>
      </c>
      <c r="P295" s="136">
        <v>0</v>
      </c>
      <c r="Q295" s="136">
        <v>0</v>
      </c>
      <c r="R295" s="136">
        <v>0</v>
      </c>
      <c r="S295" s="136">
        <v>0</v>
      </c>
      <c r="T295" s="136">
        <v>20</v>
      </c>
      <c r="U295" s="136">
        <v>0</v>
      </c>
      <c r="V295" s="136">
        <v>0</v>
      </c>
      <c r="W295" s="136">
        <v>0</v>
      </c>
      <c r="X295" s="137">
        <v>53</v>
      </c>
      <c r="Y295" s="138">
        <v>92</v>
      </c>
      <c r="Z295" s="164">
        <f t="shared" si="16"/>
        <v>57.608695652173914</v>
      </c>
    </row>
    <row r="296" spans="1:26" ht="13.5" customHeight="1" x14ac:dyDescent="0.15">
      <c r="A296" s="128"/>
      <c r="B296" s="134"/>
      <c r="C296" s="246" t="s">
        <v>145</v>
      </c>
      <c r="D296" s="135" t="s">
        <v>263</v>
      </c>
      <c r="E296" s="136">
        <v>10</v>
      </c>
      <c r="F296" s="136">
        <v>2</v>
      </c>
      <c r="G296" s="136">
        <v>0</v>
      </c>
      <c r="H296" s="136">
        <v>2</v>
      </c>
      <c r="I296" s="136">
        <v>0</v>
      </c>
      <c r="J296" s="136">
        <v>6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136">
        <v>2</v>
      </c>
      <c r="S296" s="136">
        <v>0</v>
      </c>
      <c r="T296" s="136">
        <v>2</v>
      </c>
      <c r="U296" s="136">
        <v>0</v>
      </c>
      <c r="V296" s="136">
        <v>0</v>
      </c>
      <c r="W296" s="136">
        <v>1</v>
      </c>
      <c r="X296" s="137">
        <v>25</v>
      </c>
      <c r="Y296" s="138">
        <v>14</v>
      </c>
      <c r="Z296" s="164">
        <f t="shared" si="16"/>
        <v>178.57142857142858</v>
      </c>
    </row>
    <row r="297" spans="1:26" ht="13.5" customHeight="1" x14ac:dyDescent="0.15">
      <c r="A297" s="128"/>
      <c r="B297" s="134"/>
      <c r="C297" s="246"/>
      <c r="D297" s="135" t="s">
        <v>38</v>
      </c>
      <c r="E297" s="136">
        <v>10</v>
      </c>
      <c r="F297" s="136">
        <v>2</v>
      </c>
      <c r="G297" s="136">
        <v>0</v>
      </c>
      <c r="H297" s="136">
        <v>2</v>
      </c>
      <c r="I297" s="136">
        <v>0</v>
      </c>
      <c r="J297" s="136">
        <v>6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136">
        <v>0</v>
      </c>
      <c r="Q297" s="136">
        <v>0</v>
      </c>
      <c r="R297" s="136">
        <v>2</v>
      </c>
      <c r="S297" s="136">
        <v>0</v>
      </c>
      <c r="T297" s="136">
        <v>2</v>
      </c>
      <c r="U297" s="136">
        <v>0</v>
      </c>
      <c r="V297" s="136">
        <v>0</v>
      </c>
      <c r="W297" s="136">
        <v>1</v>
      </c>
      <c r="X297" s="137">
        <v>25</v>
      </c>
      <c r="Y297" s="138">
        <v>14</v>
      </c>
      <c r="Z297" s="164">
        <f t="shared" si="16"/>
        <v>178.57142857142858</v>
      </c>
    </row>
    <row r="298" spans="1:26" ht="13.5" customHeight="1" x14ac:dyDescent="0.15">
      <c r="A298" s="128"/>
      <c r="B298" s="134"/>
      <c r="C298" s="246" t="s">
        <v>146</v>
      </c>
      <c r="D298" s="135" t="s">
        <v>263</v>
      </c>
      <c r="E298" s="136">
        <v>0</v>
      </c>
      <c r="F298" s="136">
        <v>1</v>
      </c>
      <c r="G298" s="136">
        <v>21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136">
        <v>0</v>
      </c>
      <c r="S298" s="136">
        <v>0</v>
      </c>
      <c r="T298" s="136">
        <v>0</v>
      </c>
      <c r="U298" s="136">
        <v>0</v>
      </c>
      <c r="V298" s="136">
        <v>0</v>
      </c>
      <c r="W298" s="136">
        <v>0</v>
      </c>
      <c r="X298" s="137">
        <v>22</v>
      </c>
      <c r="Y298" s="138">
        <v>17</v>
      </c>
      <c r="Z298" s="164">
        <f t="shared" si="16"/>
        <v>129.41176470588235</v>
      </c>
    </row>
    <row r="299" spans="1:26" ht="13.5" customHeight="1" x14ac:dyDescent="0.15">
      <c r="A299" s="128"/>
      <c r="B299" s="134"/>
      <c r="C299" s="246"/>
      <c r="D299" s="135" t="s">
        <v>38</v>
      </c>
      <c r="E299" s="136">
        <v>0</v>
      </c>
      <c r="F299" s="136">
        <v>1</v>
      </c>
      <c r="G299" s="136">
        <v>76</v>
      </c>
      <c r="H299" s="136">
        <v>0</v>
      </c>
      <c r="I299" s="136">
        <v>0</v>
      </c>
      <c r="J299" s="136">
        <v>0</v>
      </c>
      <c r="K299" s="136">
        <v>0</v>
      </c>
      <c r="L299" s="136">
        <v>0</v>
      </c>
      <c r="M299" s="136">
        <v>0</v>
      </c>
      <c r="N299" s="136">
        <v>0</v>
      </c>
      <c r="O299" s="136">
        <v>0</v>
      </c>
      <c r="P299" s="136">
        <v>0</v>
      </c>
      <c r="Q299" s="136">
        <v>0</v>
      </c>
      <c r="R299" s="136">
        <v>0</v>
      </c>
      <c r="S299" s="136">
        <v>0</v>
      </c>
      <c r="T299" s="136">
        <v>0</v>
      </c>
      <c r="U299" s="136">
        <v>0</v>
      </c>
      <c r="V299" s="136">
        <v>0</v>
      </c>
      <c r="W299" s="136">
        <v>0</v>
      </c>
      <c r="X299" s="137">
        <v>77</v>
      </c>
      <c r="Y299" s="138">
        <v>17</v>
      </c>
      <c r="Z299" s="164">
        <f t="shared" si="16"/>
        <v>452.94117647058823</v>
      </c>
    </row>
    <row r="300" spans="1:26" ht="13.5" customHeight="1" x14ac:dyDescent="0.15">
      <c r="A300" s="128"/>
      <c r="B300" s="134"/>
      <c r="C300" s="246" t="s">
        <v>218</v>
      </c>
      <c r="D300" s="135" t="s">
        <v>263</v>
      </c>
      <c r="E300" s="136">
        <v>31</v>
      </c>
      <c r="F300" s="136">
        <v>1</v>
      </c>
      <c r="G300" s="136">
        <v>5</v>
      </c>
      <c r="H300" s="136">
        <v>1</v>
      </c>
      <c r="I300" s="136">
        <v>1</v>
      </c>
      <c r="J300" s="136">
        <v>0</v>
      </c>
      <c r="K300" s="136">
        <v>1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136">
        <v>0</v>
      </c>
      <c r="S300" s="136">
        <v>0</v>
      </c>
      <c r="T300" s="136">
        <v>7</v>
      </c>
      <c r="U300" s="136">
        <v>0</v>
      </c>
      <c r="V300" s="136">
        <v>0</v>
      </c>
      <c r="W300" s="136">
        <v>38</v>
      </c>
      <c r="X300" s="137">
        <v>85</v>
      </c>
      <c r="Y300" s="138">
        <v>102</v>
      </c>
      <c r="Z300" s="164">
        <f t="shared" si="16"/>
        <v>83.333333333333343</v>
      </c>
    </row>
    <row r="301" spans="1:26" ht="13.5" customHeight="1" x14ac:dyDescent="0.15">
      <c r="A301" s="128"/>
      <c r="B301" s="134"/>
      <c r="C301" s="246"/>
      <c r="D301" s="135" t="s">
        <v>38</v>
      </c>
      <c r="E301" s="136">
        <v>31</v>
      </c>
      <c r="F301" s="136">
        <v>1</v>
      </c>
      <c r="G301" s="136">
        <v>5</v>
      </c>
      <c r="H301" s="136">
        <v>1</v>
      </c>
      <c r="I301" s="136">
        <v>1</v>
      </c>
      <c r="J301" s="136">
        <v>0</v>
      </c>
      <c r="K301" s="136">
        <v>1</v>
      </c>
      <c r="L301" s="136">
        <v>0</v>
      </c>
      <c r="M301" s="136">
        <v>0</v>
      </c>
      <c r="N301" s="136">
        <v>0</v>
      </c>
      <c r="O301" s="136">
        <v>0</v>
      </c>
      <c r="P301" s="136">
        <v>0</v>
      </c>
      <c r="Q301" s="136">
        <v>0</v>
      </c>
      <c r="R301" s="136">
        <v>0</v>
      </c>
      <c r="S301" s="136">
        <v>0</v>
      </c>
      <c r="T301" s="136">
        <v>7</v>
      </c>
      <c r="U301" s="136">
        <v>0</v>
      </c>
      <c r="V301" s="136">
        <v>0</v>
      </c>
      <c r="W301" s="136">
        <v>38</v>
      </c>
      <c r="X301" s="137">
        <v>85</v>
      </c>
      <c r="Y301" s="138">
        <v>102</v>
      </c>
      <c r="Z301" s="164">
        <f t="shared" si="16"/>
        <v>83.333333333333343</v>
      </c>
    </row>
    <row r="302" spans="1:26" ht="13.5" customHeight="1" x14ac:dyDescent="0.15">
      <c r="A302" s="128"/>
      <c r="B302" s="134"/>
      <c r="C302" s="246" t="s">
        <v>147</v>
      </c>
      <c r="D302" s="135" t="s">
        <v>263</v>
      </c>
      <c r="E302" s="136">
        <v>3</v>
      </c>
      <c r="F302" s="136">
        <v>5</v>
      </c>
      <c r="G302" s="136">
        <v>553</v>
      </c>
      <c r="H302" s="136">
        <v>4</v>
      </c>
      <c r="I302" s="136">
        <v>1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2</v>
      </c>
      <c r="R302" s="136">
        <v>0</v>
      </c>
      <c r="S302" s="136">
        <v>2</v>
      </c>
      <c r="T302" s="136">
        <v>1</v>
      </c>
      <c r="U302" s="136">
        <v>0</v>
      </c>
      <c r="V302" s="136">
        <v>0</v>
      </c>
      <c r="W302" s="136">
        <v>9</v>
      </c>
      <c r="X302" s="137">
        <v>580</v>
      </c>
      <c r="Y302" s="138">
        <v>223</v>
      </c>
      <c r="Z302" s="164">
        <f t="shared" si="16"/>
        <v>260.08968609865468</v>
      </c>
    </row>
    <row r="303" spans="1:26" ht="13.5" customHeight="1" x14ac:dyDescent="0.15">
      <c r="A303" s="128"/>
      <c r="B303" s="134"/>
      <c r="C303" s="246"/>
      <c r="D303" s="135" t="s">
        <v>38</v>
      </c>
      <c r="E303" s="136">
        <v>3</v>
      </c>
      <c r="F303" s="136">
        <v>5</v>
      </c>
      <c r="G303" s="136">
        <v>553</v>
      </c>
      <c r="H303" s="136">
        <v>18</v>
      </c>
      <c r="I303" s="136">
        <v>1</v>
      </c>
      <c r="J303" s="136">
        <v>0</v>
      </c>
      <c r="K303" s="136">
        <v>0</v>
      </c>
      <c r="L303" s="136">
        <v>0</v>
      </c>
      <c r="M303" s="136">
        <v>0</v>
      </c>
      <c r="N303" s="136">
        <v>0</v>
      </c>
      <c r="O303" s="136">
        <v>0</v>
      </c>
      <c r="P303" s="136">
        <v>0</v>
      </c>
      <c r="Q303" s="136">
        <v>2</v>
      </c>
      <c r="R303" s="136">
        <v>0</v>
      </c>
      <c r="S303" s="136">
        <v>2</v>
      </c>
      <c r="T303" s="136">
        <v>23</v>
      </c>
      <c r="U303" s="136">
        <v>0</v>
      </c>
      <c r="V303" s="136">
        <v>0</v>
      </c>
      <c r="W303" s="136">
        <v>34</v>
      </c>
      <c r="X303" s="137">
        <v>641</v>
      </c>
      <c r="Y303" s="138">
        <v>309</v>
      </c>
      <c r="Z303" s="164">
        <f t="shared" si="16"/>
        <v>207.44336569579289</v>
      </c>
    </row>
    <row r="304" spans="1:26" ht="13.5" customHeight="1" x14ac:dyDescent="0.15">
      <c r="A304" s="128"/>
      <c r="B304" s="134"/>
      <c r="C304" s="246" t="s">
        <v>148</v>
      </c>
      <c r="D304" s="135" t="s">
        <v>263</v>
      </c>
      <c r="E304" s="136">
        <v>169</v>
      </c>
      <c r="F304" s="136">
        <v>82</v>
      </c>
      <c r="G304" s="136">
        <v>421</v>
      </c>
      <c r="H304" s="136">
        <v>117</v>
      </c>
      <c r="I304" s="136">
        <v>22</v>
      </c>
      <c r="J304" s="136">
        <v>6</v>
      </c>
      <c r="K304" s="136">
        <v>7</v>
      </c>
      <c r="L304" s="136">
        <v>5</v>
      </c>
      <c r="M304" s="136">
        <v>0</v>
      </c>
      <c r="N304" s="136">
        <v>0</v>
      </c>
      <c r="O304" s="136">
        <v>2</v>
      </c>
      <c r="P304" s="136">
        <v>1</v>
      </c>
      <c r="Q304" s="136">
        <v>15</v>
      </c>
      <c r="R304" s="136">
        <v>39</v>
      </c>
      <c r="S304" s="136">
        <v>16</v>
      </c>
      <c r="T304" s="136">
        <v>56</v>
      </c>
      <c r="U304" s="136">
        <v>14</v>
      </c>
      <c r="V304" s="136">
        <v>45</v>
      </c>
      <c r="W304" s="136">
        <v>51</v>
      </c>
      <c r="X304" s="137">
        <v>1068</v>
      </c>
      <c r="Y304" s="138">
        <v>931</v>
      </c>
      <c r="Z304" s="164">
        <f t="shared" si="16"/>
        <v>114.71535982814179</v>
      </c>
    </row>
    <row r="305" spans="1:26" ht="13.5" customHeight="1" x14ac:dyDescent="0.15">
      <c r="A305" s="128"/>
      <c r="B305" s="134"/>
      <c r="C305" s="246"/>
      <c r="D305" s="135" t="s">
        <v>38</v>
      </c>
      <c r="E305" s="136">
        <v>185</v>
      </c>
      <c r="F305" s="136">
        <v>89</v>
      </c>
      <c r="G305" s="136">
        <v>432</v>
      </c>
      <c r="H305" s="136">
        <v>127</v>
      </c>
      <c r="I305" s="136">
        <v>28</v>
      </c>
      <c r="J305" s="136">
        <v>6</v>
      </c>
      <c r="K305" s="136">
        <v>7</v>
      </c>
      <c r="L305" s="136">
        <v>13</v>
      </c>
      <c r="M305" s="136">
        <v>0</v>
      </c>
      <c r="N305" s="136">
        <v>0</v>
      </c>
      <c r="O305" s="136">
        <v>2</v>
      </c>
      <c r="P305" s="136">
        <v>4</v>
      </c>
      <c r="Q305" s="136">
        <v>25</v>
      </c>
      <c r="R305" s="136">
        <v>53</v>
      </c>
      <c r="S305" s="136">
        <v>18</v>
      </c>
      <c r="T305" s="136">
        <v>76</v>
      </c>
      <c r="U305" s="136">
        <v>16</v>
      </c>
      <c r="V305" s="136">
        <v>58</v>
      </c>
      <c r="W305" s="136">
        <v>84</v>
      </c>
      <c r="X305" s="137">
        <v>1223</v>
      </c>
      <c r="Y305" s="138">
        <v>1540</v>
      </c>
      <c r="Z305" s="164">
        <f t="shared" si="16"/>
        <v>79.415584415584419</v>
      </c>
    </row>
    <row r="306" spans="1:26" ht="13.5" customHeight="1" x14ac:dyDescent="0.15">
      <c r="A306" s="128"/>
      <c r="B306" s="140"/>
      <c r="C306" s="246" t="s">
        <v>149</v>
      </c>
      <c r="D306" s="135" t="s">
        <v>263</v>
      </c>
      <c r="E306" s="136">
        <v>71</v>
      </c>
      <c r="F306" s="136">
        <v>45</v>
      </c>
      <c r="G306" s="136">
        <v>168</v>
      </c>
      <c r="H306" s="136">
        <v>64</v>
      </c>
      <c r="I306" s="136">
        <v>9</v>
      </c>
      <c r="J306" s="136">
        <v>2</v>
      </c>
      <c r="K306" s="136">
        <v>2</v>
      </c>
      <c r="L306" s="136">
        <v>0</v>
      </c>
      <c r="M306" s="136">
        <v>0</v>
      </c>
      <c r="N306" s="136">
        <v>2</v>
      </c>
      <c r="O306" s="136">
        <v>0</v>
      </c>
      <c r="P306" s="136">
        <v>0</v>
      </c>
      <c r="Q306" s="136">
        <v>5</v>
      </c>
      <c r="R306" s="136">
        <v>1</v>
      </c>
      <c r="S306" s="136">
        <v>15</v>
      </c>
      <c r="T306" s="136">
        <v>85</v>
      </c>
      <c r="U306" s="136">
        <v>4</v>
      </c>
      <c r="V306" s="136">
        <v>16</v>
      </c>
      <c r="W306" s="136">
        <v>47</v>
      </c>
      <c r="X306" s="137">
        <v>536</v>
      </c>
      <c r="Y306" s="138">
        <v>426</v>
      </c>
      <c r="Z306" s="164">
        <f t="shared" si="16"/>
        <v>125.82159624413146</v>
      </c>
    </row>
    <row r="307" spans="1:26" ht="13.5" customHeight="1" x14ac:dyDescent="0.15">
      <c r="A307" s="128"/>
      <c r="B307" s="140"/>
      <c r="C307" s="246"/>
      <c r="D307" s="135" t="s">
        <v>38</v>
      </c>
      <c r="E307" s="136">
        <v>71</v>
      </c>
      <c r="F307" s="136">
        <v>45</v>
      </c>
      <c r="G307" s="136">
        <v>168</v>
      </c>
      <c r="H307" s="136">
        <v>64</v>
      </c>
      <c r="I307" s="136">
        <v>9</v>
      </c>
      <c r="J307" s="136">
        <v>2</v>
      </c>
      <c r="K307" s="136">
        <v>2</v>
      </c>
      <c r="L307" s="136">
        <v>0</v>
      </c>
      <c r="M307" s="136">
        <v>0</v>
      </c>
      <c r="N307" s="136">
        <v>2</v>
      </c>
      <c r="O307" s="136">
        <v>0</v>
      </c>
      <c r="P307" s="136">
        <v>0</v>
      </c>
      <c r="Q307" s="136">
        <v>5</v>
      </c>
      <c r="R307" s="136">
        <v>1</v>
      </c>
      <c r="S307" s="136">
        <v>15</v>
      </c>
      <c r="T307" s="136">
        <v>85</v>
      </c>
      <c r="U307" s="136">
        <v>4</v>
      </c>
      <c r="V307" s="136">
        <v>16</v>
      </c>
      <c r="W307" s="136">
        <v>47</v>
      </c>
      <c r="X307" s="137">
        <v>536</v>
      </c>
      <c r="Y307" s="138">
        <v>426</v>
      </c>
      <c r="Z307" s="164">
        <f t="shared" si="16"/>
        <v>125.82159624413146</v>
      </c>
    </row>
    <row r="308" spans="1:26" ht="13.5" customHeight="1" x14ac:dyDescent="0.15">
      <c r="A308" s="128"/>
      <c r="B308" s="140"/>
      <c r="C308" s="246" t="s">
        <v>150</v>
      </c>
      <c r="D308" s="135" t="s">
        <v>263</v>
      </c>
      <c r="E308" s="136">
        <v>253</v>
      </c>
      <c r="F308" s="136">
        <v>144</v>
      </c>
      <c r="G308" s="136">
        <v>577</v>
      </c>
      <c r="H308" s="136">
        <v>398</v>
      </c>
      <c r="I308" s="136">
        <v>69</v>
      </c>
      <c r="J308" s="136">
        <v>14</v>
      </c>
      <c r="K308" s="136">
        <v>35</v>
      </c>
      <c r="L308" s="136">
        <v>3</v>
      </c>
      <c r="M308" s="136">
        <v>2</v>
      </c>
      <c r="N308" s="136">
        <v>1</v>
      </c>
      <c r="O308" s="136">
        <v>0</v>
      </c>
      <c r="P308" s="136">
        <v>1</v>
      </c>
      <c r="Q308" s="136">
        <v>43</v>
      </c>
      <c r="R308" s="136">
        <v>89</v>
      </c>
      <c r="S308" s="136">
        <v>41</v>
      </c>
      <c r="T308" s="136">
        <v>113</v>
      </c>
      <c r="U308" s="136">
        <v>38</v>
      </c>
      <c r="V308" s="136">
        <v>57</v>
      </c>
      <c r="W308" s="136">
        <v>153</v>
      </c>
      <c r="X308" s="137">
        <v>2031</v>
      </c>
      <c r="Y308" s="138">
        <v>1228</v>
      </c>
      <c r="Z308" s="164">
        <f t="shared" si="16"/>
        <v>165.39087947882734</v>
      </c>
    </row>
    <row r="309" spans="1:26" ht="13.5" customHeight="1" thickBot="1" x14ac:dyDescent="0.2">
      <c r="A309" s="128"/>
      <c r="B309" s="140"/>
      <c r="C309" s="247"/>
      <c r="D309" s="141" t="s">
        <v>38</v>
      </c>
      <c r="E309" s="125">
        <v>326</v>
      </c>
      <c r="F309" s="125">
        <v>194</v>
      </c>
      <c r="G309" s="125">
        <v>668</v>
      </c>
      <c r="H309" s="125">
        <v>460</v>
      </c>
      <c r="I309" s="125">
        <v>96</v>
      </c>
      <c r="J309" s="125">
        <v>19</v>
      </c>
      <c r="K309" s="125">
        <v>53</v>
      </c>
      <c r="L309" s="125">
        <v>7</v>
      </c>
      <c r="M309" s="125">
        <v>2</v>
      </c>
      <c r="N309" s="125">
        <v>1</v>
      </c>
      <c r="O309" s="125">
        <v>0</v>
      </c>
      <c r="P309" s="125">
        <v>3</v>
      </c>
      <c r="Q309" s="125">
        <v>79</v>
      </c>
      <c r="R309" s="125">
        <v>130</v>
      </c>
      <c r="S309" s="125">
        <v>67</v>
      </c>
      <c r="T309" s="125">
        <v>167</v>
      </c>
      <c r="U309" s="125">
        <v>62</v>
      </c>
      <c r="V309" s="125">
        <v>88</v>
      </c>
      <c r="W309" s="125">
        <v>265</v>
      </c>
      <c r="X309" s="142">
        <v>2687</v>
      </c>
      <c r="Y309" s="143">
        <v>1617</v>
      </c>
      <c r="Z309" s="171">
        <f t="shared" si="16"/>
        <v>166.17192331478046</v>
      </c>
    </row>
    <row r="310" spans="1:26" ht="13.5" customHeight="1" x14ac:dyDescent="0.15">
      <c r="A310" s="248" t="s">
        <v>5</v>
      </c>
      <c r="B310" s="252"/>
      <c r="C310" s="249"/>
      <c r="D310" s="129" t="s">
        <v>263</v>
      </c>
      <c r="E310" s="130">
        <f>E312</f>
        <v>8440</v>
      </c>
      <c r="F310" s="130">
        <f t="shared" ref="F310:W311" si="19">F312</f>
        <v>3379</v>
      </c>
      <c r="G310" s="130">
        <f t="shared" si="19"/>
        <v>15042</v>
      </c>
      <c r="H310" s="130">
        <f t="shared" si="19"/>
        <v>11363</v>
      </c>
      <c r="I310" s="130">
        <f t="shared" si="19"/>
        <v>5988</v>
      </c>
      <c r="J310" s="130">
        <f t="shared" si="19"/>
        <v>2629</v>
      </c>
      <c r="K310" s="130">
        <f t="shared" si="19"/>
        <v>1053</v>
      </c>
      <c r="L310" s="130">
        <f t="shared" si="19"/>
        <v>75</v>
      </c>
      <c r="M310" s="130">
        <f t="shared" si="19"/>
        <v>170</v>
      </c>
      <c r="N310" s="130">
        <f t="shared" si="19"/>
        <v>108</v>
      </c>
      <c r="O310" s="130">
        <f t="shared" si="19"/>
        <v>61</v>
      </c>
      <c r="P310" s="130">
        <f t="shared" si="19"/>
        <v>38</v>
      </c>
      <c r="Q310" s="130">
        <f t="shared" si="19"/>
        <v>444</v>
      </c>
      <c r="R310" s="130">
        <f t="shared" si="19"/>
        <v>584</v>
      </c>
      <c r="S310" s="130">
        <f t="shared" si="19"/>
        <v>445</v>
      </c>
      <c r="T310" s="130">
        <f t="shared" si="19"/>
        <v>1573</v>
      </c>
      <c r="U310" s="130">
        <f t="shared" si="19"/>
        <v>194</v>
      </c>
      <c r="V310" s="130">
        <f t="shared" si="19"/>
        <v>798</v>
      </c>
      <c r="W310" s="130">
        <f t="shared" si="19"/>
        <v>3554</v>
      </c>
      <c r="X310" s="144">
        <f>X312</f>
        <v>55938</v>
      </c>
      <c r="Y310" s="144">
        <f>Y312</f>
        <v>54623</v>
      </c>
      <c r="Z310" s="163">
        <f t="shared" si="16"/>
        <v>102.40741079764935</v>
      </c>
    </row>
    <row r="311" spans="1:26" ht="13.5" customHeight="1" thickBot="1" x14ac:dyDescent="0.2">
      <c r="A311" s="250"/>
      <c r="B311" s="253"/>
      <c r="C311" s="249"/>
      <c r="D311" s="145" t="s">
        <v>38</v>
      </c>
      <c r="E311" s="184">
        <f>E313</f>
        <v>8966</v>
      </c>
      <c r="F311" s="184">
        <f t="shared" si="19"/>
        <v>3759</v>
      </c>
      <c r="G311" s="184">
        <f t="shared" si="19"/>
        <v>15915</v>
      </c>
      <c r="H311" s="184">
        <f t="shared" si="19"/>
        <v>11960</v>
      </c>
      <c r="I311" s="184">
        <f t="shared" si="19"/>
        <v>6319</v>
      </c>
      <c r="J311" s="184">
        <f t="shared" si="19"/>
        <v>2730</v>
      </c>
      <c r="K311" s="184">
        <f t="shared" si="19"/>
        <v>1103</v>
      </c>
      <c r="L311" s="184">
        <f t="shared" si="19"/>
        <v>82</v>
      </c>
      <c r="M311" s="184">
        <f t="shared" si="19"/>
        <v>215</v>
      </c>
      <c r="N311" s="184">
        <f t="shared" si="19"/>
        <v>128</v>
      </c>
      <c r="O311" s="184">
        <f t="shared" si="19"/>
        <v>61</v>
      </c>
      <c r="P311" s="184">
        <f t="shared" si="19"/>
        <v>38</v>
      </c>
      <c r="Q311" s="184">
        <f t="shared" si="19"/>
        <v>470</v>
      </c>
      <c r="R311" s="184">
        <f t="shared" si="19"/>
        <v>627</v>
      </c>
      <c r="S311" s="184">
        <f t="shared" si="19"/>
        <v>509</v>
      </c>
      <c r="T311" s="184">
        <f t="shared" si="19"/>
        <v>1706</v>
      </c>
      <c r="U311" s="184">
        <f t="shared" si="19"/>
        <v>210</v>
      </c>
      <c r="V311" s="184">
        <f t="shared" si="19"/>
        <v>893</v>
      </c>
      <c r="W311" s="184">
        <f t="shared" si="19"/>
        <v>3967</v>
      </c>
      <c r="X311" s="185">
        <f>X313</f>
        <v>59658</v>
      </c>
      <c r="Y311" s="185">
        <f>Y313</f>
        <v>58297</v>
      </c>
      <c r="Z311" s="166">
        <f t="shared" si="16"/>
        <v>102.33459697754601</v>
      </c>
    </row>
    <row r="312" spans="1:26" ht="13.5" customHeight="1" x14ac:dyDescent="0.15">
      <c r="A312" s="128"/>
      <c r="B312" s="260" t="s">
        <v>259</v>
      </c>
      <c r="C312" s="261"/>
      <c r="D312" s="121" t="s">
        <v>263</v>
      </c>
      <c r="E312" s="122">
        <f>E314+E316+E318+E320+E322+E329+E331+E333+E335+E337+E339+E341+E343+E345+E347+E349+E351+E353</f>
        <v>8440</v>
      </c>
      <c r="F312" s="122">
        <f t="shared" ref="F312:W313" si="20">F314+F316+F318+F320+F322+F329+F331+F333+F335+F337+F339+F341+F343+F345+F347+F349+F351+F353</f>
        <v>3379</v>
      </c>
      <c r="G312" s="122">
        <f t="shared" si="20"/>
        <v>15042</v>
      </c>
      <c r="H312" s="122">
        <f t="shared" si="20"/>
        <v>11363</v>
      </c>
      <c r="I312" s="122">
        <f t="shared" si="20"/>
        <v>5988</v>
      </c>
      <c r="J312" s="122">
        <f t="shared" si="20"/>
        <v>2629</v>
      </c>
      <c r="K312" s="122">
        <f t="shared" si="20"/>
        <v>1053</v>
      </c>
      <c r="L312" s="122">
        <f t="shared" si="20"/>
        <v>75</v>
      </c>
      <c r="M312" s="122">
        <f t="shared" si="20"/>
        <v>170</v>
      </c>
      <c r="N312" s="122">
        <f t="shared" si="20"/>
        <v>108</v>
      </c>
      <c r="O312" s="122">
        <f t="shared" si="20"/>
        <v>61</v>
      </c>
      <c r="P312" s="122">
        <f t="shared" si="20"/>
        <v>38</v>
      </c>
      <c r="Q312" s="122">
        <f t="shared" si="20"/>
        <v>444</v>
      </c>
      <c r="R312" s="122">
        <f t="shared" si="20"/>
        <v>584</v>
      </c>
      <c r="S312" s="122">
        <f t="shared" si="20"/>
        <v>445</v>
      </c>
      <c r="T312" s="122">
        <f t="shared" si="20"/>
        <v>1573</v>
      </c>
      <c r="U312" s="122">
        <f t="shared" si="20"/>
        <v>194</v>
      </c>
      <c r="V312" s="122">
        <f t="shared" si="20"/>
        <v>798</v>
      </c>
      <c r="W312" s="122">
        <f t="shared" si="20"/>
        <v>3554</v>
      </c>
      <c r="X312" s="167">
        <f>X314+X316+X318+X320+X322+X329+X331+X333+X335+X337+X339+X341+X343+X345+X347+X349+X351+X353</f>
        <v>55938</v>
      </c>
      <c r="Y312" s="167">
        <f>Y314+Y316+Y318+Y320+Y322+Y329+Y331+Y333+Y335+Y337+Y339+Y341+Y343+Y345+Y347+Y349+Y351+Y353</f>
        <v>54623</v>
      </c>
      <c r="Z312" s="168">
        <f t="shared" si="16"/>
        <v>102.40741079764935</v>
      </c>
    </row>
    <row r="313" spans="1:26" ht="13.5" customHeight="1" thickBot="1" x14ac:dyDescent="0.2">
      <c r="A313" s="128"/>
      <c r="B313" s="262"/>
      <c r="C313" s="263"/>
      <c r="D313" s="124" t="s">
        <v>38</v>
      </c>
      <c r="E313" s="125">
        <f>E315+E317+E319+E321+E323+E330+E332+E334+E336+E338+E340+E342+E344+E346+E348+E350+E352+E354</f>
        <v>8966</v>
      </c>
      <c r="F313" s="125">
        <f t="shared" si="20"/>
        <v>3759</v>
      </c>
      <c r="G313" s="125">
        <f t="shared" si="20"/>
        <v>15915</v>
      </c>
      <c r="H313" s="125">
        <f t="shared" si="20"/>
        <v>11960</v>
      </c>
      <c r="I313" s="125">
        <f t="shared" si="20"/>
        <v>6319</v>
      </c>
      <c r="J313" s="125">
        <f t="shared" si="20"/>
        <v>2730</v>
      </c>
      <c r="K313" s="125">
        <f t="shared" si="20"/>
        <v>1103</v>
      </c>
      <c r="L313" s="125">
        <f t="shared" si="20"/>
        <v>82</v>
      </c>
      <c r="M313" s="125">
        <f t="shared" si="20"/>
        <v>215</v>
      </c>
      <c r="N313" s="125">
        <f t="shared" si="20"/>
        <v>128</v>
      </c>
      <c r="O313" s="125">
        <f t="shared" si="20"/>
        <v>61</v>
      </c>
      <c r="P313" s="125">
        <f t="shared" si="20"/>
        <v>38</v>
      </c>
      <c r="Q313" s="125">
        <f t="shared" si="20"/>
        <v>470</v>
      </c>
      <c r="R313" s="125">
        <f t="shared" si="20"/>
        <v>627</v>
      </c>
      <c r="S313" s="125">
        <f t="shared" si="20"/>
        <v>509</v>
      </c>
      <c r="T313" s="125">
        <f t="shared" si="20"/>
        <v>1706</v>
      </c>
      <c r="U313" s="125">
        <f t="shared" si="20"/>
        <v>210</v>
      </c>
      <c r="V313" s="125">
        <f t="shared" si="20"/>
        <v>893</v>
      </c>
      <c r="W313" s="125">
        <f t="shared" si="20"/>
        <v>3967</v>
      </c>
      <c r="X313" s="181">
        <f>X315+X317+X319+X321+X323+X330+X332+X334+X336+X338+X340+X342+X344+X346+X348+X350+X352+X354</f>
        <v>59658</v>
      </c>
      <c r="Y313" s="181">
        <f>Y315+Y317+Y319+Y321+Y323+Y330+Y332+Y334+Y336+Y338+Y340+Y342+Y344+Y346+Y348+Y350+Y352+Y354</f>
        <v>58297</v>
      </c>
      <c r="Z313" s="171">
        <f t="shared" si="16"/>
        <v>102.33459697754601</v>
      </c>
    </row>
    <row r="314" spans="1:26" ht="13.5" customHeight="1" x14ac:dyDescent="0.15">
      <c r="A314" s="128"/>
      <c r="B314" s="128"/>
      <c r="C314" s="251" t="s">
        <v>219</v>
      </c>
      <c r="D314" s="129" t="s">
        <v>263</v>
      </c>
      <c r="E314" s="130">
        <v>913</v>
      </c>
      <c r="F314" s="130">
        <v>1217</v>
      </c>
      <c r="G314" s="130">
        <v>2264</v>
      </c>
      <c r="H314" s="130">
        <v>1713</v>
      </c>
      <c r="I314" s="130">
        <v>509</v>
      </c>
      <c r="J314" s="130">
        <v>594</v>
      </c>
      <c r="K314" s="130">
        <v>98</v>
      </c>
      <c r="L314" s="130">
        <v>1</v>
      </c>
      <c r="M314" s="130">
        <v>44</v>
      </c>
      <c r="N314" s="130">
        <v>16</v>
      </c>
      <c r="O314" s="130">
        <v>4</v>
      </c>
      <c r="P314" s="130">
        <v>11</v>
      </c>
      <c r="Q314" s="130">
        <v>30</v>
      </c>
      <c r="R314" s="130">
        <v>14</v>
      </c>
      <c r="S314" s="130">
        <v>16</v>
      </c>
      <c r="T314" s="130">
        <v>153</v>
      </c>
      <c r="U314" s="130">
        <v>10</v>
      </c>
      <c r="V314" s="130">
        <v>42</v>
      </c>
      <c r="W314" s="130">
        <v>171</v>
      </c>
      <c r="X314" s="131">
        <v>7820</v>
      </c>
      <c r="Y314" s="132">
        <v>8790</v>
      </c>
      <c r="Z314" s="163">
        <f t="shared" si="16"/>
        <v>88.964732650739478</v>
      </c>
    </row>
    <row r="315" spans="1:26" ht="13.5" customHeight="1" x14ac:dyDescent="0.15">
      <c r="A315" s="128"/>
      <c r="B315" s="134"/>
      <c r="C315" s="246"/>
      <c r="D315" s="135" t="s">
        <v>38</v>
      </c>
      <c r="E315" s="136">
        <v>1015</v>
      </c>
      <c r="F315" s="136">
        <v>1374</v>
      </c>
      <c r="G315" s="136">
        <v>2317</v>
      </c>
      <c r="H315" s="136">
        <v>1727</v>
      </c>
      <c r="I315" s="136">
        <v>536</v>
      </c>
      <c r="J315" s="136">
        <v>601</v>
      </c>
      <c r="K315" s="136">
        <v>103</v>
      </c>
      <c r="L315" s="136">
        <v>1</v>
      </c>
      <c r="M315" s="136">
        <v>46</v>
      </c>
      <c r="N315" s="136">
        <v>16</v>
      </c>
      <c r="O315" s="136">
        <v>4</v>
      </c>
      <c r="P315" s="136">
        <v>11</v>
      </c>
      <c r="Q315" s="136">
        <v>32</v>
      </c>
      <c r="R315" s="136">
        <v>14</v>
      </c>
      <c r="S315" s="136">
        <v>22</v>
      </c>
      <c r="T315" s="136">
        <v>169</v>
      </c>
      <c r="U315" s="136">
        <v>16</v>
      </c>
      <c r="V315" s="136">
        <v>47</v>
      </c>
      <c r="W315" s="136">
        <v>235</v>
      </c>
      <c r="X315" s="137">
        <v>8286</v>
      </c>
      <c r="Y315" s="138">
        <v>9373</v>
      </c>
      <c r="Z315" s="164">
        <f t="shared" si="16"/>
        <v>88.402859276645685</v>
      </c>
    </row>
    <row r="316" spans="1:26" ht="13.5" customHeight="1" x14ac:dyDescent="0.15">
      <c r="A316" s="128"/>
      <c r="B316" s="134"/>
      <c r="C316" s="246" t="s">
        <v>151</v>
      </c>
      <c r="D316" s="135" t="s">
        <v>263</v>
      </c>
      <c r="E316" s="136">
        <v>2473</v>
      </c>
      <c r="F316" s="136">
        <v>739</v>
      </c>
      <c r="G316" s="136">
        <v>4020</v>
      </c>
      <c r="H316" s="136">
        <v>4598</v>
      </c>
      <c r="I316" s="136">
        <v>1150</v>
      </c>
      <c r="J316" s="136">
        <v>677</v>
      </c>
      <c r="K316" s="136">
        <v>383</v>
      </c>
      <c r="L316" s="136">
        <v>13</v>
      </c>
      <c r="M316" s="136">
        <v>94</v>
      </c>
      <c r="N316" s="136">
        <v>40</v>
      </c>
      <c r="O316" s="136">
        <v>11</v>
      </c>
      <c r="P316" s="136">
        <v>10</v>
      </c>
      <c r="Q316" s="136">
        <v>83</v>
      </c>
      <c r="R316" s="136">
        <v>112</v>
      </c>
      <c r="S316" s="136">
        <v>51</v>
      </c>
      <c r="T316" s="136">
        <v>465</v>
      </c>
      <c r="U316" s="136">
        <v>41</v>
      </c>
      <c r="V316" s="136">
        <v>203</v>
      </c>
      <c r="W316" s="136">
        <v>1652</v>
      </c>
      <c r="X316" s="137">
        <v>16815</v>
      </c>
      <c r="Y316" s="138">
        <v>14649</v>
      </c>
      <c r="Z316" s="164">
        <f t="shared" si="16"/>
        <v>114.78599221789882</v>
      </c>
    </row>
    <row r="317" spans="1:26" ht="13.5" customHeight="1" x14ac:dyDescent="0.15">
      <c r="A317" s="128"/>
      <c r="B317" s="134"/>
      <c r="C317" s="246"/>
      <c r="D317" s="135" t="s">
        <v>38</v>
      </c>
      <c r="E317" s="136">
        <v>2776</v>
      </c>
      <c r="F317" s="136">
        <v>911</v>
      </c>
      <c r="G317" s="136">
        <v>4609</v>
      </c>
      <c r="H317" s="136">
        <v>5059</v>
      </c>
      <c r="I317" s="136">
        <v>1363</v>
      </c>
      <c r="J317" s="136">
        <v>758</v>
      </c>
      <c r="K317" s="136">
        <v>417</v>
      </c>
      <c r="L317" s="136">
        <v>20</v>
      </c>
      <c r="M317" s="136">
        <v>106</v>
      </c>
      <c r="N317" s="136">
        <v>60</v>
      </c>
      <c r="O317" s="136">
        <v>11</v>
      </c>
      <c r="P317" s="136">
        <v>10</v>
      </c>
      <c r="Q317" s="136">
        <v>100</v>
      </c>
      <c r="R317" s="136">
        <v>142</v>
      </c>
      <c r="S317" s="136">
        <v>66</v>
      </c>
      <c r="T317" s="136">
        <v>547</v>
      </c>
      <c r="U317" s="136">
        <v>48</v>
      </c>
      <c r="V317" s="136">
        <v>269</v>
      </c>
      <c r="W317" s="136">
        <v>1940</v>
      </c>
      <c r="X317" s="137">
        <v>19212</v>
      </c>
      <c r="Y317" s="138">
        <v>16881</v>
      </c>
      <c r="Z317" s="164">
        <f t="shared" si="16"/>
        <v>113.80842367158344</v>
      </c>
    </row>
    <row r="318" spans="1:26" ht="13.5" customHeight="1" x14ac:dyDescent="0.15">
      <c r="A318" s="128"/>
      <c r="B318" s="134"/>
      <c r="C318" s="246" t="s">
        <v>152</v>
      </c>
      <c r="D318" s="135" t="s">
        <v>263</v>
      </c>
      <c r="E318" s="136">
        <v>194</v>
      </c>
      <c r="F318" s="136">
        <v>49</v>
      </c>
      <c r="G318" s="136">
        <v>641</v>
      </c>
      <c r="H318" s="136">
        <v>565</v>
      </c>
      <c r="I318" s="136">
        <v>1341</v>
      </c>
      <c r="J318" s="136">
        <v>947</v>
      </c>
      <c r="K318" s="136">
        <v>150</v>
      </c>
      <c r="L318" s="136">
        <v>0</v>
      </c>
      <c r="M318" s="136">
        <v>12</v>
      </c>
      <c r="N318" s="136">
        <v>10</v>
      </c>
      <c r="O318" s="136">
        <v>42</v>
      </c>
      <c r="P318" s="136">
        <v>17</v>
      </c>
      <c r="Q318" s="136">
        <v>10</v>
      </c>
      <c r="R318" s="136">
        <v>0</v>
      </c>
      <c r="S318" s="136">
        <v>5</v>
      </c>
      <c r="T318" s="136">
        <v>46</v>
      </c>
      <c r="U318" s="136">
        <v>18</v>
      </c>
      <c r="V318" s="136">
        <v>18</v>
      </c>
      <c r="W318" s="136">
        <v>57</v>
      </c>
      <c r="X318" s="137">
        <v>4122</v>
      </c>
      <c r="Y318" s="138">
        <v>4740</v>
      </c>
      <c r="Z318" s="164">
        <f t="shared" si="16"/>
        <v>86.962025316455694</v>
      </c>
    </row>
    <row r="319" spans="1:26" ht="13.5" customHeight="1" x14ac:dyDescent="0.15">
      <c r="A319" s="128"/>
      <c r="B319" s="134"/>
      <c r="C319" s="246"/>
      <c r="D319" s="135" t="s">
        <v>38</v>
      </c>
      <c r="E319" s="136">
        <v>194</v>
      </c>
      <c r="F319" s="136">
        <v>49</v>
      </c>
      <c r="G319" s="136">
        <v>660</v>
      </c>
      <c r="H319" s="136">
        <v>565</v>
      </c>
      <c r="I319" s="136">
        <v>1341</v>
      </c>
      <c r="J319" s="136">
        <v>947</v>
      </c>
      <c r="K319" s="136">
        <v>150</v>
      </c>
      <c r="L319" s="136">
        <v>0</v>
      </c>
      <c r="M319" s="136">
        <v>12</v>
      </c>
      <c r="N319" s="136">
        <v>10</v>
      </c>
      <c r="O319" s="136">
        <v>42</v>
      </c>
      <c r="P319" s="136">
        <v>17</v>
      </c>
      <c r="Q319" s="136">
        <v>10</v>
      </c>
      <c r="R319" s="136">
        <v>0</v>
      </c>
      <c r="S319" s="136">
        <v>5</v>
      </c>
      <c r="T319" s="136">
        <v>46</v>
      </c>
      <c r="U319" s="136">
        <v>18</v>
      </c>
      <c r="V319" s="136">
        <v>18</v>
      </c>
      <c r="W319" s="136">
        <v>57</v>
      </c>
      <c r="X319" s="137">
        <v>4141</v>
      </c>
      <c r="Y319" s="138">
        <v>4740</v>
      </c>
      <c r="Z319" s="164">
        <f t="shared" si="16"/>
        <v>87.362869198312225</v>
      </c>
    </row>
    <row r="320" spans="1:26" ht="13.5" customHeight="1" x14ac:dyDescent="0.15">
      <c r="A320" s="128"/>
      <c r="B320" s="134"/>
      <c r="C320" s="246" t="s">
        <v>153</v>
      </c>
      <c r="D320" s="135" t="s">
        <v>263</v>
      </c>
      <c r="E320" s="136">
        <v>6</v>
      </c>
      <c r="F320" s="136">
        <v>3</v>
      </c>
      <c r="G320" s="136">
        <v>1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1</v>
      </c>
      <c r="N320" s="136">
        <v>0</v>
      </c>
      <c r="O320" s="136">
        <v>0</v>
      </c>
      <c r="P320" s="136">
        <v>0</v>
      </c>
      <c r="Q320" s="136">
        <v>0</v>
      </c>
      <c r="R320" s="136">
        <v>1</v>
      </c>
      <c r="S320" s="136">
        <v>9</v>
      </c>
      <c r="T320" s="136">
        <v>17</v>
      </c>
      <c r="U320" s="136">
        <v>0</v>
      </c>
      <c r="V320" s="136">
        <v>0</v>
      </c>
      <c r="W320" s="136">
        <v>7</v>
      </c>
      <c r="X320" s="137">
        <v>45</v>
      </c>
      <c r="Y320" s="138">
        <v>24</v>
      </c>
      <c r="Z320" s="164">
        <f t="shared" si="16"/>
        <v>187.5</v>
      </c>
    </row>
    <row r="321" spans="1:26" ht="13.5" customHeight="1" x14ac:dyDescent="0.15">
      <c r="A321" s="128"/>
      <c r="B321" s="134"/>
      <c r="C321" s="246"/>
      <c r="D321" s="135" t="s">
        <v>38</v>
      </c>
      <c r="E321" s="136">
        <v>8</v>
      </c>
      <c r="F321" s="136">
        <v>6</v>
      </c>
      <c r="G321" s="136">
        <v>1</v>
      </c>
      <c r="H321" s="136">
        <v>0</v>
      </c>
      <c r="I321" s="136">
        <v>0</v>
      </c>
      <c r="J321" s="136">
        <v>0</v>
      </c>
      <c r="K321" s="136">
        <v>0</v>
      </c>
      <c r="L321" s="136">
        <v>0</v>
      </c>
      <c r="M321" s="136">
        <v>17</v>
      </c>
      <c r="N321" s="136">
        <v>0</v>
      </c>
      <c r="O321" s="136">
        <v>0</v>
      </c>
      <c r="P321" s="136">
        <v>0</v>
      </c>
      <c r="Q321" s="136">
        <v>0</v>
      </c>
      <c r="R321" s="136">
        <v>1</v>
      </c>
      <c r="S321" s="136">
        <v>41</v>
      </c>
      <c r="T321" s="136">
        <v>29</v>
      </c>
      <c r="U321" s="136">
        <v>0</v>
      </c>
      <c r="V321" s="136">
        <v>0</v>
      </c>
      <c r="W321" s="136">
        <v>13</v>
      </c>
      <c r="X321" s="137">
        <v>116</v>
      </c>
      <c r="Y321" s="138">
        <v>37</v>
      </c>
      <c r="Z321" s="164">
        <f t="shared" si="16"/>
        <v>313.51351351351349</v>
      </c>
    </row>
    <row r="322" spans="1:26" ht="13.5" customHeight="1" x14ac:dyDescent="0.15">
      <c r="A322" s="128"/>
      <c r="B322" s="140"/>
      <c r="C322" s="246" t="s">
        <v>154</v>
      </c>
      <c r="D322" s="135" t="s">
        <v>263</v>
      </c>
      <c r="E322" s="136">
        <v>91</v>
      </c>
      <c r="F322" s="136">
        <v>30</v>
      </c>
      <c r="G322" s="136">
        <v>76</v>
      </c>
      <c r="H322" s="136">
        <v>41</v>
      </c>
      <c r="I322" s="136">
        <v>0</v>
      </c>
      <c r="J322" s="136">
        <v>0</v>
      </c>
      <c r="K322" s="136">
        <v>1</v>
      </c>
      <c r="L322" s="136">
        <v>0</v>
      </c>
      <c r="M322" s="136">
        <v>0</v>
      </c>
      <c r="N322" s="136">
        <v>0</v>
      </c>
      <c r="O322" s="136">
        <v>0</v>
      </c>
      <c r="P322" s="136">
        <v>0</v>
      </c>
      <c r="Q322" s="136">
        <v>0</v>
      </c>
      <c r="R322" s="136">
        <v>4</v>
      </c>
      <c r="S322" s="136">
        <v>0</v>
      </c>
      <c r="T322" s="136">
        <v>25</v>
      </c>
      <c r="U322" s="136">
        <v>0</v>
      </c>
      <c r="V322" s="136">
        <v>0</v>
      </c>
      <c r="W322" s="136">
        <v>8</v>
      </c>
      <c r="X322" s="137">
        <v>276</v>
      </c>
      <c r="Y322" s="138">
        <v>259</v>
      </c>
      <c r="Z322" s="164">
        <f t="shared" si="16"/>
        <v>106.56370656370657</v>
      </c>
    </row>
    <row r="323" spans="1:26" ht="13.5" customHeight="1" x14ac:dyDescent="0.15">
      <c r="A323" s="128"/>
      <c r="B323" s="140"/>
      <c r="C323" s="246"/>
      <c r="D323" s="135" t="s">
        <v>38</v>
      </c>
      <c r="E323" s="136">
        <v>95</v>
      </c>
      <c r="F323" s="136">
        <v>32</v>
      </c>
      <c r="G323" s="136">
        <v>105</v>
      </c>
      <c r="H323" s="136">
        <v>57</v>
      </c>
      <c r="I323" s="136">
        <v>0</v>
      </c>
      <c r="J323" s="136">
        <v>0</v>
      </c>
      <c r="K323" s="136">
        <v>3</v>
      </c>
      <c r="L323" s="136">
        <v>0</v>
      </c>
      <c r="M323" s="136">
        <v>0</v>
      </c>
      <c r="N323" s="136">
        <v>0</v>
      </c>
      <c r="O323" s="136">
        <v>0</v>
      </c>
      <c r="P323" s="136">
        <v>0</v>
      </c>
      <c r="Q323" s="136">
        <v>0</v>
      </c>
      <c r="R323" s="136">
        <v>8</v>
      </c>
      <c r="S323" s="136">
        <v>0</v>
      </c>
      <c r="T323" s="136">
        <v>29</v>
      </c>
      <c r="U323" s="136">
        <v>0</v>
      </c>
      <c r="V323" s="136">
        <v>0</v>
      </c>
      <c r="W323" s="136">
        <v>14</v>
      </c>
      <c r="X323" s="137">
        <v>343</v>
      </c>
      <c r="Y323" s="138">
        <v>340</v>
      </c>
      <c r="Z323" s="164">
        <f t="shared" si="16"/>
        <v>100.88235294117646</v>
      </c>
    </row>
    <row r="324" spans="1:26" s="157" customFormat="1" ht="6" customHeight="1" x14ac:dyDescent="0.15">
      <c r="A324" s="134"/>
      <c r="B324" s="134"/>
      <c r="C324" s="153"/>
      <c r="D324" s="154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56"/>
    </row>
    <row r="325" spans="1:26" s="157" customFormat="1" ht="13.5" customHeight="1" x14ac:dyDescent="0.15">
      <c r="A325" s="134"/>
      <c r="B325" s="134"/>
      <c r="C325" s="158"/>
      <c r="D325" s="134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59"/>
    </row>
    <row r="326" spans="1:26" ht="18.75" customHeight="1" x14ac:dyDescent="0.15">
      <c r="A326" s="110" t="str">
        <f>$A$1</f>
        <v>４　平成29年度上期　市町村別・国別訪日外国人宿泊者数</v>
      </c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12"/>
    </row>
    <row r="327" spans="1:26" ht="13.5" customHeight="1" thickBot="1" x14ac:dyDescent="0.2">
      <c r="A327" s="111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60" t="str">
        <f>Z262</f>
        <v>単位：宿泊客数→人、宿泊客延数→人泊、対前年比→％</v>
      </c>
    </row>
    <row r="328" spans="1:26" s="120" customFormat="1" ht="13.5" customHeight="1" thickBot="1" x14ac:dyDescent="0.2">
      <c r="A328" s="113" t="s">
        <v>20</v>
      </c>
      <c r="B328" s="113" t="s">
        <v>266</v>
      </c>
      <c r="C328" s="113" t="s">
        <v>21</v>
      </c>
      <c r="D328" s="178" t="s">
        <v>22</v>
      </c>
      <c r="E328" s="115" t="s">
        <v>284</v>
      </c>
      <c r="F328" s="115" t="s">
        <v>285</v>
      </c>
      <c r="G328" s="115" t="s">
        <v>286</v>
      </c>
      <c r="H328" s="115" t="s">
        <v>287</v>
      </c>
      <c r="I328" s="115" t="s">
        <v>204</v>
      </c>
      <c r="J328" s="115" t="s">
        <v>235</v>
      </c>
      <c r="K328" s="115" t="s">
        <v>236</v>
      </c>
      <c r="L328" s="115" t="s">
        <v>237</v>
      </c>
      <c r="M328" s="116" t="s">
        <v>291</v>
      </c>
      <c r="N328" s="115" t="s">
        <v>311</v>
      </c>
      <c r="O328" s="115" t="s">
        <v>312</v>
      </c>
      <c r="P328" s="115" t="s">
        <v>205</v>
      </c>
      <c r="Q328" s="115" t="s">
        <v>206</v>
      </c>
      <c r="R328" s="115" t="s">
        <v>207</v>
      </c>
      <c r="S328" s="115" t="s">
        <v>208</v>
      </c>
      <c r="T328" s="115" t="s">
        <v>282</v>
      </c>
      <c r="U328" s="115" t="s">
        <v>209</v>
      </c>
      <c r="V328" s="115" t="s">
        <v>283</v>
      </c>
      <c r="W328" s="115" t="s">
        <v>240</v>
      </c>
      <c r="X328" s="118" t="s">
        <v>265</v>
      </c>
      <c r="Y328" s="161" t="str">
        <f>Y263</f>
        <v>28年度上期</v>
      </c>
      <c r="Z328" s="162" t="str">
        <f>Z263</f>
        <v>対前年比</v>
      </c>
    </row>
    <row r="329" spans="1:26" ht="13.5" customHeight="1" x14ac:dyDescent="0.15">
      <c r="A329" s="258" t="s">
        <v>323</v>
      </c>
      <c r="B329" s="258" t="s">
        <v>323</v>
      </c>
      <c r="C329" s="246" t="s">
        <v>155</v>
      </c>
      <c r="D329" s="129" t="s">
        <v>263</v>
      </c>
      <c r="E329" s="130">
        <v>4654</v>
      </c>
      <c r="F329" s="130">
        <v>1287</v>
      </c>
      <c r="G329" s="130">
        <v>7731</v>
      </c>
      <c r="H329" s="130">
        <v>4289</v>
      </c>
      <c r="I329" s="130">
        <v>2846</v>
      </c>
      <c r="J329" s="130">
        <v>401</v>
      </c>
      <c r="K329" s="130">
        <v>394</v>
      </c>
      <c r="L329" s="130">
        <v>0</v>
      </c>
      <c r="M329" s="130">
        <v>0</v>
      </c>
      <c r="N329" s="130">
        <v>42</v>
      </c>
      <c r="O329" s="130">
        <v>0</v>
      </c>
      <c r="P329" s="130">
        <v>0</v>
      </c>
      <c r="Q329" s="130">
        <v>312</v>
      </c>
      <c r="R329" s="130">
        <v>442</v>
      </c>
      <c r="S329" s="130">
        <v>347</v>
      </c>
      <c r="T329" s="130">
        <v>844</v>
      </c>
      <c r="U329" s="130">
        <v>113</v>
      </c>
      <c r="V329" s="130">
        <v>521</v>
      </c>
      <c r="W329" s="130">
        <v>1586</v>
      </c>
      <c r="X329" s="131">
        <v>25809</v>
      </c>
      <c r="Y329" s="151">
        <v>25089</v>
      </c>
      <c r="Z329" s="168">
        <f t="shared" ref="Z329:Z388" si="21">IF(Y329=0,"－",X329/Y329*100)</f>
        <v>102.86978357048906</v>
      </c>
    </row>
    <row r="330" spans="1:26" ht="13.5" customHeight="1" x14ac:dyDescent="0.15">
      <c r="A330" s="259"/>
      <c r="B330" s="259"/>
      <c r="C330" s="246"/>
      <c r="D330" s="135" t="s">
        <v>38</v>
      </c>
      <c r="E330" s="136">
        <v>4747</v>
      </c>
      <c r="F330" s="136">
        <v>1313</v>
      </c>
      <c r="G330" s="136">
        <v>7886</v>
      </c>
      <c r="H330" s="136">
        <v>4376</v>
      </c>
      <c r="I330" s="136">
        <v>2903</v>
      </c>
      <c r="J330" s="136">
        <v>408</v>
      </c>
      <c r="K330" s="136">
        <v>403</v>
      </c>
      <c r="L330" s="136">
        <v>0</v>
      </c>
      <c r="M330" s="136">
        <v>0</v>
      </c>
      <c r="N330" s="136">
        <v>42</v>
      </c>
      <c r="O330" s="136">
        <v>0</v>
      </c>
      <c r="P330" s="136">
        <v>0</v>
      </c>
      <c r="Q330" s="136">
        <v>318</v>
      </c>
      <c r="R330" s="136">
        <v>451</v>
      </c>
      <c r="S330" s="136">
        <v>354</v>
      </c>
      <c r="T330" s="136">
        <v>861</v>
      </c>
      <c r="U330" s="136">
        <v>116</v>
      </c>
      <c r="V330" s="136">
        <v>532</v>
      </c>
      <c r="W330" s="136">
        <v>1618</v>
      </c>
      <c r="X330" s="137">
        <v>26328</v>
      </c>
      <c r="Y330" s="138">
        <v>25635</v>
      </c>
      <c r="Z330" s="164">
        <f t="shared" si="21"/>
        <v>102.7033352837917</v>
      </c>
    </row>
    <row r="331" spans="1:26" ht="13.5" customHeight="1" x14ac:dyDescent="0.15">
      <c r="A331" s="128"/>
      <c r="B331" s="134"/>
      <c r="C331" s="246" t="s">
        <v>156</v>
      </c>
      <c r="D331" s="135" t="s">
        <v>263</v>
      </c>
      <c r="E331" s="136">
        <v>25</v>
      </c>
      <c r="F331" s="136">
        <v>29</v>
      </c>
      <c r="G331" s="136">
        <v>204</v>
      </c>
      <c r="H331" s="136">
        <v>41</v>
      </c>
      <c r="I331" s="136">
        <v>52</v>
      </c>
      <c r="J331" s="136">
        <v>0</v>
      </c>
      <c r="K331" s="136">
        <v>2</v>
      </c>
      <c r="L331" s="136">
        <v>0</v>
      </c>
      <c r="M331" s="136">
        <v>0</v>
      </c>
      <c r="N331" s="136">
        <v>0</v>
      </c>
      <c r="O331" s="136">
        <v>0</v>
      </c>
      <c r="P331" s="136">
        <v>0</v>
      </c>
      <c r="Q331" s="136">
        <v>0</v>
      </c>
      <c r="R331" s="136">
        <v>7</v>
      </c>
      <c r="S331" s="136">
        <v>12</v>
      </c>
      <c r="T331" s="136">
        <v>7</v>
      </c>
      <c r="U331" s="136">
        <v>0</v>
      </c>
      <c r="V331" s="136">
        <v>9</v>
      </c>
      <c r="W331" s="136">
        <v>47</v>
      </c>
      <c r="X331" s="137">
        <v>435</v>
      </c>
      <c r="Y331" s="138">
        <v>444</v>
      </c>
      <c r="Z331" s="164">
        <f t="shared" si="21"/>
        <v>97.972972972972968</v>
      </c>
    </row>
    <row r="332" spans="1:26" ht="13.5" customHeight="1" x14ac:dyDescent="0.15">
      <c r="A332" s="128"/>
      <c r="B332" s="134"/>
      <c r="C332" s="246"/>
      <c r="D332" s="135" t="s">
        <v>38</v>
      </c>
      <c r="E332" s="136">
        <v>41</v>
      </c>
      <c r="F332" s="136">
        <v>49</v>
      </c>
      <c r="G332" s="136">
        <v>221</v>
      </c>
      <c r="H332" s="136">
        <v>60</v>
      </c>
      <c r="I332" s="136">
        <v>80</v>
      </c>
      <c r="J332" s="136">
        <v>0</v>
      </c>
      <c r="K332" s="136">
        <v>2</v>
      </c>
      <c r="L332" s="136">
        <v>0</v>
      </c>
      <c r="M332" s="136">
        <v>0</v>
      </c>
      <c r="N332" s="136">
        <v>0</v>
      </c>
      <c r="O332" s="136">
        <v>0</v>
      </c>
      <c r="P332" s="136">
        <v>0</v>
      </c>
      <c r="Q332" s="136">
        <v>0</v>
      </c>
      <c r="R332" s="136">
        <v>7</v>
      </c>
      <c r="S332" s="136">
        <v>16</v>
      </c>
      <c r="T332" s="136">
        <v>9</v>
      </c>
      <c r="U332" s="136">
        <v>0</v>
      </c>
      <c r="V332" s="136">
        <v>22</v>
      </c>
      <c r="W332" s="136">
        <v>58</v>
      </c>
      <c r="X332" s="137">
        <v>565</v>
      </c>
      <c r="Y332" s="138">
        <v>615</v>
      </c>
      <c r="Z332" s="164">
        <f t="shared" si="21"/>
        <v>91.869918699186996</v>
      </c>
    </row>
    <row r="333" spans="1:26" ht="13.5" customHeight="1" x14ac:dyDescent="0.15">
      <c r="A333" s="128"/>
      <c r="B333" s="134"/>
      <c r="C333" s="246" t="s">
        <v>157</v>
      </c>
      <c r="D333" s="135" t="s">
        <v>263</v>
      </c>
      <c r="E333" s="136">
        <v>0</v>
      </c>
      <c r="F333" s="136">
        <v>4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36">
        <v>0</v>
      </c>
      <c r="Q333" s="136">
        <v>0</v>
      </c>
      <c r="R333" s="136">
        <v>0</v>
      </c>
      <c r="S333" s="136">
        <v>0</v>
      </c>
      <c r="T333" s="136">
        <v>1</v>
      </c>
      <c r="U333" s="136">
        <v>0</v>
      </c>
      <c r="V333" s="136">
        <v>0</v>
      </c>
      <c r="W333" s="136">
        <v>2</v>
      </c>
      <c r="X333" s="137">
        <v>7</v>
      </c>
      <c r="Y333" s="138">
        <v>2</v>
      </c>
      <c r="Z333" s="164">
        <f t="shared" si="21"/>
        <v>350</v>
      </c>
    </row>
    <row r="334" spans="1:26" ht="13.5" customHeight="1" x14ac:dyDescent="0.15">
      <c r="A334" s="128"/>
      <c r="B334" s="134"/>
      <c r="C334" s="246"/>
      <c r="D334" s="135" t="s">
        <v>38</v>
      </c>
      <c r="E334" s="136">
        <v>0</v>
      </c>
      <c r="F334" s="136">
        <v>4</v>
      </c>
      <c r="G334" s="136">
        <v>0</v>
      </c>
      <c r="H334" s="136">
        <v>0</v>
      </c>
      <c r="I334" s="136">
        <v>0</v>
      </c>
      <c r="J334" s="136">
        <v>0</v>
      </c>
      <c r="K334" s="136">
        <v>0</v>
      </c>
      <c r="L334" s="136">
        <v>0</v>
      </c>
      <c r="M334" s="136">
        <v>0</v>
      </c>
      <c r="N334" s="136">
        <v>0</v>
      </c>
      <c r="O334" s="136">
        <v>0</v>
      </c>
      <c r="P334" s="136">
        <v>0</v>
      </c>
      <c r="Q334" s="136">
        <v>0</v>
      </c>
      <c r="R334" s="136">
        <v>0</v>
      </c>
      <c r="S334" s="136">
        <v>0</v>
      </c>
      <c r="T334" s="136">
        <v>1</v>
      </c>
      <c r="U334" s="136">
        <v>0</v>
      </c>
      <c r="V334" s="136">
        <v>0</v>
      </c>
      <c r="W334" s="136">
        <v>4</v>
      </c>
      <c r="X334" s="137">
        <v>9</v>
      </c>
      <c r="Y334" s="138">
        <v>2</v>
      </c>
      <c r="Z334" s="164">
        <f t="shared" si="21"/>
        <v>450</v>
      </c>
    </row>
    <row r="335" spans="1:26" ht="13.5" customHeight="1" x14ac:dyDescent="0.15">
      <c r="A335" s="128"/>
      <c r="B335" s="134"/>
      <c r="C335" s="246" t="s">
        <v>158</v>
      </c>
      <c r="D335" s="135" t="s">
        <v>263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136">
        <v>0</v>
      </c>
      <c r="Q335" s="136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0</v>
      </c>
      <c r="W335" s="136">
        <v>0</v>
      </c>
      <c r="X335" s="137">
        <v>0</v>
      </c>
      <c r="Y335" s="138">
        <v>1</v>
      </c>
      <c r="Z335" s="164">
        <f t="shared" si="21"/>
        <v>0</v>
      </c>
    </row>
    <row r="336" spans="1:26" ht="13.5" customHeight="1" x14ac:dyDescent="0.15">
      <c r="A336" s="128"/>
      <c r="B336" s="134"/>
      <c r="C336" s="246"/>
      <c r="D336" s="135" t="s">
        <v>38</v>
      </c>
      <c r="E336" s="136">
        <v>0</v>
      </c>
      <c r="F336" s="136">
        <v>0</v>
      </c>
      <c r="G336" s="136">
        <v>0</v>
      </c>
      <c r="H336" s="136">
        <v>0</v>
      </c>
      <c r="I336" s="136">
        <v>0</v>
      </c>
      <c r="J336" s="136">
        <v>0</v>
      </c>
      <c r="K336" s="136">
        <v>0</v>
      </c>
      <c r="L336" s="136">
        <v>0</v>
      </c>
      <c r="M336" s="136">
        <v>0</v>
      </c>
      <c r="N336" s="136">
        <v>0</v>
      </c>
      <c r="O336" s="136">
        <v>0</v>
      </c>
      <c r="P336" s="136">
        <v>0</v>
      </c>
      <c r="Q336" s="136">
        <v>0</v>
      </c>
      <c r="R336" s="136">
        <v>0</v>
      </c>
      <c r="S336" s="136">
        <v>0</v>
      </c>
      <c r="T336" s="136">
        <v>0</v>
      </c>
      <c r="U336" s="136">
        <v>0</v>
      </c>
      <c r="V336" s="136">
        <v>0</v>
      </c>
      <c r="W336" s="136">
        <v>0</v>
      </c>
      <c r="X336" s="137">
        <v>0</v>
      </c>
      <c r="Y336" s="138">
        <v>2</v>
      </c>
      <c r="Z336" s="164">
        <f t="shared" si="21"/>
        <v>0</v>
      </c>
    </row>
    <row r="337" spans="1:26" ht="13.5" customHeight="1" x14ac:dyDescent="0.15">
      <c r="A337" s="128"/>
      <c r="B337" s="134"/>
      <c r="C337" s="246" t="s">
        <v>159</v>
      </c>
      <c r="D337" s="135" t="s">
        <v>263</v>
      </c>
      <c r="E337" s="136">
        <v>0</v>
      </c>
      <c r="F337" s="136">
        <v>0</v>
      </c>
      <c r="G337" s="136">
        <v>0</v>
      </c>
      <c r="H337" s="136">
        <v>0</v>
      </c>
      <c r="I337" s="136">
        <v>0</v>
      </c>
      <c r="J337" s="136">
        <v>0</v>
      </c>
      <c r="K337" s="136">
        <v>0</v>
      </c>
      <c r="L337" s="136">
        <v>0</v>
      </c>
      <c r="M337" s="136">
        <v>0</v>
      </c>
      <c r="N337" s="136">
        <v>0</v>
      </c>
      <c r="O337" s="136">
        <v>0</v>
      </c>
      <c r="P337" s="136">
        <v>0</v>
      </c>
      <c r="Q337" s="136">
        <v>0</v>
      </c>
      <c r="R337" s="136">
        <v>0</v>
      </c>
      <c r="S337" s="136">
        <v>0</v>
      </c>
      <c r="T337" s="136">
        <v>0</v>
      </c>
      <c r="U337" s="136">
        <v>0</v>
      </c>
      <c r="V337" s="136">
        <v>0</v>
      </c>
      <c r="W337" s="136">
        <v>0</v>
      </c>
      <c r="X337" s="137">
        <v>0</v>
      </c>
      <c r="Y337" s="138">
        <v>0</v>
      </c>
      <c r="Z337" s="164" t="str">
        <f t="shared" si="21"/>
        <v>－</v>
      </c>
    </row>
    <row r="338" spans="1:26" ht="13.5" customHeight="1" x14ac:dyDescent="0.15">
      <c r="A338" s="128"/>
      <c r="B338" s="134"/>
      <c r="C338" s="246"/>
      <c r="D338" s="135" t="s">
        <v>38</v>
      </c>
      <c r="E338" s="136">
        <v>0</v>
      </c>
      <c r="F338" s="136">
        <v>0</v>
      </c>
      <c r="G338" s="136">
        <v>0</v>
      </c>
      <c r="H338" s="136">
        <v>0</v>
      </c>
      <c r="I338" s="136">
        <v>0</v>
      </c>
      <c r="J338" s="136">
        <v>0</v>
      </c>
      <c r="K338" s="136">
        <v>0</v>
      </c>
      <c r="L338" s="136">
        <v>0</v>
      </c>
      <c r="M338" s="136">
        <v>0</v>
      </c>
      <c r="N338" s="136">
        <v>0</v>
      </c>
      <c r="O338" s="136">
        <v>0</v>
      </c>
      <c r="P338" s="136">
        <v>0</v>
      </c>
      <c r="Q338" s="136">
        <v>0</v>
      </c>
      <c r="R338" s="136">
        <v>0</v>
      </c>
      <c r="S338" s="136">
        <v>0</v>
      </c>
      <c r="T338" s="136">
        <v>0</v>
      </c>
      <c r="U338" s="136">
        <v>0</v>
      </c>
      <c r="V338" s="136">
        <v>0</v>
      </c>
      <c r="W338" s="136">
        <v>0</v>
      </c>
      <c r="X338" s="137">
        <v>0</v>
      </c>
      <c r="Y338" s="138">
        <v>0</v>
      </c>
      <c r="Z338" s="164" t="str">
        <f t="shared" si="21"/>
        <v>－</v>
      </c>
    </row>
    <row r="339" spans="1:26" ht="13.5" customHeight="1" x14ac:dyDescent="0.15">
      <c r="A339" s="128"/>
      <c r="B339" s="134"/>
      <c r="C339" s="246" t="s">
        <v>160</v>
      </c>
      <c r="D339" s="135" t="s">
        <v>263</v>
      </c>
      <c r="E339" s="136">
        <v>0</v>
      </c>
      <c r="F339" s="136">
        <v>5</v>
      </c>
      <c r="G339" s="136">
        <v>17</v>
      </c>
      <c r="H339" s="136">
        <v>4</v>
      </c>
      <c r="I339" s="136">
        <v>3</v>
      </c>
      <c r="J339" s="136">
        <v>0</v>
      </c>
      <c r="K339" s="136">
        <v>0</v>
      </c>
      <c r="L339" s="136">
        <v>0</v>
      </c>
      <c r="M339" s="136">
        <v>0</v>
      </c>
      <c r="N339" s="136">
        <v>0</v>
      </c>
      <c r="O339" s="136">
        <v>0</v>
      </c>
      <c r="P339" s="136">
        <v>0</v>
      </c>
      <c r="Q339" s="136">
        <v>0</v>
      </c>
      <c r="R339" s="136">
        <v>0</v>
      </c>
      <c r="S339" s="136">
        <v>0</v>
      </c>
      <c r="T339" s="136">
        <v>4</v>
      </c>
      <c r="U339" s="136">
        <v>0</v>
      </c>
      <c r="V339" s="136">
        <v>1</v>
      </c>
      <c r="W339" s="136">
        <v>5</v>
      </c>
      <c r="X339" s="137">
        <v>39</v>
      </c>
      <c r="Y339" s="138">
        <v>33</v>
      </c>
      <c r="Z339" s="164">
        <f t="shared" si="21"/>
        <v>118.18181818181819</v>
      </c>
    </row>
    <row r="340" spans="1:26" ht="13.5" customHeight="1" x14ac:dyDescent="0.15">
      <c r="A340" s="128"/>
      <c r="B340" s="134"/>
      <c r="C340" s="246"/>
      <c r="D340" s="135" t="s">
        <v>38</v>
      </c>
      <c r="E340" s="136">
        <v>0</v>
      </c>
      <c r="F340" s="136">
        <v>5</v>
      </c>
      <c r="G340" s="136">
        <v>17</v>
      </c>
      <c r="H340" s="136">
        <v>4</v>
      </c>
      <c r="I340" s="136">
        <v>3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36">
        <v>0</v>
      </c>
      <c r="Q340" s="136">
        <v>0</v>
      </c>
      <c r="R340" s="136">
        <v>0</v>
      </c>
      <c r="S340" s="136">
        <v>0</v>
      </c>
      <c r="T340" s="136">
        <v>4</v>
      </c>
      <c r="U340" s="136">
        <v>0</v>
      </c>
      <c r="V340" s="136">
        <v>1</v>
      </c>
      <c r="W340" s="136">
        <v>9</v>
      </c>
      <c r="X340" s="137">
        <v>43</v>
      </c>
      <c r="Y340" s="138">
        <v>33</v>
      </c>
      <c r="Z340" s="164">
        <f t="shared" si="21"/>
        <v>130.30303030303031</v>
      </c>
    </row>
    <row r="341" spans="1:26" ht="13.5" customHeight="1" x14ac:dyDescent="0.15">
      <c r="A341" s="128"/>
      <c r="B341" s="134"/>
      <c r="C341" s="246" t="s">
        <v>220</v>
      </c>
      <c r="D341" s="135" t="s">
        <v>263</v>
      </c>
      <c r="E341" s="136">
        <v>47</v>
      </c>
      <c r="F341" s="136">
        <v>4</v>
      </c>
      <c r="G341" s="136">
        <v>32</v>
      </c>
      <c r="H341" s="136">
        <v>58</v>
      </c>
      <c r="I341" s="136">
        <v>58</v>
      </c>
      <c r="J341" s="136">
        <v>10</v>
      </c>
      <c r="K341" s="136">
        <v>9</v>
      </c>
      <c r="L341" s="136">
        <v>0</v>
      </c>
      <c r="M341" s="136">
        <v>19</v>
      </c>
      <c r="N341" s="136">
        <v>0</v>
      </c>
      <c r="O341" s="136">
        <v>0</v>
      </c>
      <c r="P341" s="136">
        <v>0</v>
      </c>
      <c r="Q341" s="136">
        <v>6</v>
      </c>
      <c r="R341" s="136">
        <v>0</v>
      </c>
      <c r="S341" s="136">
        <v>1</v>
      </c>
      <c r="T341" s="136">
        <v>5</v>
      </c>
      <c r="U341" s="136">
        <v>8</v>
      </c>
      <c r="V341" s="136">
        <v>3</v>
      </c>
      <c r="W341" s="136">
        <v>13</v>
      </c>
      <c r="X341" s="137">
        <v>273</v>
      </c>
      <c r="Y341" s="138">
        <v>314</v>
      </c>
      <c r="Z341" s="164">
        <f t="shared" si="21"/>
        <v>86.942675159235677</v>
      </c>
    </row>
    <row r="342" spans="1:26" ht="13.5" customHeight="1" x14ac:dyDescent="0.15">
      <c r="A342" s="128"/>
      <c r="B342" s="134"/>
      <c r="C342" s="246"/>
      <c r="D342" s="135" t="s">
        <v>38</v>
      </c>
      <c r="E342" s="136">
        <v>50</v>
      </c>
      <c r="F342" s="136">
        <v>4</v>
      </c>
      <c r="G342" s="136">
        <v>43</v>
      </c>
      <c r="H342" s="136">
        <v>58</v>
      </c>
      <c r="I342" s="136">
        <v>64</v>
      </c>
      <c r="J342" s="136">
        <v>16</v>
      </c>
      <c r="K342" s="136">
        <v>9</v>
      </c>
      <c r="L342" s="136">
        <v>0</v>
      </c>
      <c r="M342" s="136">
        <v>34</v>
      </c>
      <c r="N342" s="136">
        <v>0</v>
      </c>
      <c r="O342" s="136">
        <v>0</v>
      </c>
      <c r="P342" s="136">
        <v>0</v>
      </c>
      <c r="Q342" s="136">
        <v>6</v>
      </c>
      <c r="R342" s="136">
        <v>0</v>
      </c>
      <c r="S342" s="136">
        <v>1</v>
      </c>
      <c r="T342" s="136">
        <v>5</v>
      </c>
      <c r="U342" s="136">
        <v>8</v>
      </c>
      <c r="V342" s="136">
        <v>3</v>
      </c>
      <c r="W342" s="136">
        <v>13</v>
      </c>
      <c r="X342" s="137">
        <v>314</v>
      </c>
      <c r="Y342" s="138">
        <v>341</v>
      </c>
      <c r="Z342" s="164">
        <f t="shared" si="21"/>
        <v>92.082111436950143</v>
      </c>
    </row>
    <row r="343" spans="1:26" ht="13.5" customHeight="1" x14ac:dyDescent="0.15">
      <c r="A343" s="128"/>
      <c r="B343" s="134"/>
      <c r="C343" s="246" t="s">
        <v>161</v>
      </c>
      <c r="D343" s="135" t="s">
        <v>263</v>
      </c>
      <c r="E343" s="136">
        <v>0</v>
      </c>
      <c r="F343" s="136">
        <v>1</v>
      </c>
      <c r="G343" s="136">
        <v>3</v>
      </c>
      <c r="H343" s="136">
        <v>3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0</v>
      </c>
      <c r="P343" s="136">
        <v>0</v>
      </c>
      <c r="Q343" s="136">
        <v>0</v>
      </c>
      <c r="R343" s="136">
        <v>0</v>
      </c>
      <c r="S343" s="136">
        <v>0</v>
      </c>
      <c r="T343" s="136">
        <v>1</v>
      </c>
      <c r="U343" s="136">
        <v>0</v>
      </c>
      <c r="V343" s="136">
        <v>0</v>
      </c>
      <c r="W343" s="136">
        <v>4</v>
      </c>
      <c r="X343" s="137">
        <v>12</v>
      </c>
      <c r="Y343" s="138">
        <v>17</v>
      </c>
      <c r="Z343" s="164">
        <f t="shared" si="21"/>
        <v>70.588235294117652</v>
      </c>
    </row>
    <row r="344" spans="1:26" ht="13.5" customHeight="1" x14ac:dyDescent="0.15">
      <c r="A344" s="128"/>
      <c r="B344" s="134"/>
      <c r="C344" s="246"/>
      <c r="D344" s="135" t="s">
        <v>38</v>
      </c>
      <c r="E344" s="136">
        <v>0</v>
      </c>
      <c r="F344" s="136">
        <v>1</v>
      </c>
      <c r="G344" s="136">
        <v>3</v>
      </c>
      <c r="H344" s="136">
        <v>3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0</v>
      </c>
      <c r="O344" s="136">
        <v>0</v>
      </c>
      <c r="P344" s="136">
        <v>0</v>
      </c>
      <c r="Q344" s="136">
        <v>0</v>
      </c>
      <c r="R344" s="136">
        <v>0</v>
      </c>
      <c r="S344" s="136">
        <v>0</v>
      </c>
      <c r="T344" s="136">
        <v>1</v>
      </c>
      <c r="U344" s="136">
        <v>0</v>
      </c>
      <c r="V344" s="136">
        <v>0</v>
      </c>
      <c r="W344" s="136">
        <v>4</v>
      </c>
      <c r="X344" s="137">
        <v>12</v>
      </c>
      <c r="Y344" s="138">
        <v>17</v>
      </c>
      <c r="Z344" s="164">
        <f t="shared" si="21"/>
        <v>70.588235294117652</v>
      </c>
    </row>
    <row r="345" spans="1:26" ht="13.5" customHeight="1" x14ac:dyDescent="0.15">
      <c r="A345" s="128"/>
      <c r="B345" s="134"/>
      <c r="C345" s="246" t="s">
        <v>162</v>
      </c>
      <c r="D345" s="135" t="s">
        <v>263</v>
      </c>
      <c r="E345" s="136">
        <v>4</v>
      </c>
      <c r="F345" s="136">
        <v>0</v>
      </c>
      <c r="G345" s="136">
        <v>30</v>
      </c>
      <c r="H345" s="136">
        <v>46</v>
      </c>
      <c r="I345" s="136">
        <v>26</v>
      </c>
      <c r="J345" s="136">
        <v>0</v>
      </c>
      <c r="K345" s="136">
        <v>16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136">
        <v>2</v>
      </c>
      <c r="S345" s="136">
        <v>0</v>
      </c>
      <c r="T345" s="136">
        <v>2</v>
      </c>
      <c r="U345" s="136">
        <v>0</v>
      </c>
      <c r="V345" s="136">
        <v>0</v>
      </c>
      <c r="W345" s="136">
        <v>0</v>
      </c>
      <c r="X345" s="137">
        <v>126</v>
      </c>
      <c r="Y345" s="138">
        <v>157</v>
      </c>
      <c r="Z345" s="164">
        <f t="shared" si="21"/>
        <v>80.254777070063696</v>
      </c>
    </row>
    <row r="346" spans="1:26" ht="13.5" customHeight="1" x14ac:dyDescent="0.15">
      <c r="A346" s="128"/>
      <c r="B346" s="134"/>
      <c r="C346" s="246"/>
      <c r="D346" s="135" t="s">
        <v>38</v>
      </c>
      <c r="E346" s="136">
        <v>4</v>
      </c>
      <c r="F346" s="136">
        <v>0</v>
      </c>
      <c r="G346" s="136">
        <v>30</v>
      </c>
      <c r="H346" s="136">
        <v>46</v>
      </c>
      <c r="I346" s="136">
        <v>26</v>
      </c>
      <c r="J346" s="136">
        <v>0</v>
      </c>
      <c r="K346" s="136">
        <v>16</v>
      </c>
      <c r="L346" s="136">
        <v>0</v>
      </c>
      <c r="M346" s="136">
        <v>0</v>
      </c>
      <c r="N346" s="136">
        <v>0</v>
      </c>
      <c r="O346" s="136">
        <v>0</v>
      </c>
      <c r="P346" s="136">
        <v>0</v>
      </c>
      <c r="Q346" s="136">
        <v>0</v>
      </c>
      <c r="R346" s="136">
        <v>2</v>
      </c>
      <c r="S346" s="136">
        <v>0</v>
      </c>
      <c r="T346" s="136">
        <v>2</v>
      </c>
      <c r="U346" s="136">
        <v>0</v>
      </c>
      <c r="V346" s="136">
        <v>0</v>
      </c>
      <c r="W346" s="136">
        <v>0</v>
      </c>
      <c r="X346" s="137">
        <v>126</v>
      </c>
      <c r="Y346" s="138">
        <v>157</v>
      </c>
      <c r="Z346" s="164">
        <f t="shared" si="21"/>
        <v>80.254777070063696</v>
      </c>
    </row>
    <row r="347" spans="1:26" ht="13.5" customHeight="1" x14ac:dyDescent="0.15">
      <c r="A347" s="128"/>
      <c r="B347" s="134"/>
      <c r="C347" s="246" t="s">
        <v>163</v>
      </c>
      <c r="D347" s="135" t="s">
        <v>263</v>
      </c>
      <c r="E347" s="136">
        <v>0</v>
      </c>
      <c r="F347" s="136">
        <v>0</v>
      </c>
      <c r="G347" s="136">
        <v>5</v>
      </c>
      <c r="H347" s="136">
        <v>3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1</v>
      </c>
      <c r="R347" s="136">
        <v>0</v>
      </c>
      <c r="S347" s="136">
        <v>1</v>
      </c>
      <c r="T347" s="136">
        <v>0</v>
      </c>
      <c r="U347" s="136">
        <v>0</v>
      </c>
      <c r="V347" s="136">
        <v>1</v>
      </c>
      <c r="W347" s="136">
        <v>1</v>
      </c>
      <c r="X347" s="137">
        <v>12</v>
      </c>
      <c r="Y347" s="138">
        <v>9</v>
      </c>
      <c r="Z347" s="164">
        <f t="shared" si="21"/>
        <v>133.33333333333331</v>
      </c>
    </row>
    <row r="348" spans="1:26" ht="13.5" customHeight="1" x14ac:dyDescent="0.15">
      <c r="A348" s="128"/>
      <c r="B348" s="134"/>
      <c r="C348" s="246"/>
      <c r="D348" s="135" t="s">
        <v>38</v>
      </c>
      <c r="E348" s="136">
        <v>0</v>
      </c>
      <c r="F348" s="136">
        <v>0</v>
      </c>
      <c r="G348" s="136">
        <v>5</v>
      </c>
      <c r="H348" s="136">
        <v>3</v>
      </c>
      <c r="I348" s="136">
        <v>0</v>
      </c>
      <c r="J348" s="136">
        <v>0</v>
      </c>
      <c r="K348" s="136">
        <v>0</v>
      </c>
      <c r="L348" s="136">
        <v>0</v>
      </c>
      <c r="M348" s="136">
        <v>0</v>
      </c>
      <c r="N348" s="136">
        <v>0</v>
      </c>
      <c r="O348" s="136">
        <v>0</v>
      </c>
      <c r="P348" s="136">
        <v>0</v>
      </c>
      <c r="Q348" s="136">
        <v>1</v>
      </c>
      <c r="R348" s="136">
        <v>0</v>
      </c>
      <c r="S348" s="136">
        <v>1</v>
      </c>
      <c r="T348" s="136">
        <v>0</v>
      </c>
      <c r="U348" s="136">
        <v>0</v>
      </c>
      <c r="V348" s="136">
        <v>1</v>
      </c>
      <c r="W348" s="136">
        <v>1</v>
      </c>
      <c r="X348" s="137">
        <v>12</v>
      </c>
      <c r="Y348" s="138">
        <v>9</v>
      </c>
      <c r="Z348" s="164">
        <f t="shared" si="21"/>
        <v>133.33333333333331</v>
      </c>
    </row>
    <row r="349" spans="1:26" ht="13.5" customHeight="1" x14ac:dyDescent="0.15">
      <c r="A349" s="128"/>
      <c r="B349" s="134"/>
      <c r="C349" s="246" t="s">
        <v>164</v>
      </c>
      <c r="D349" s="135" t="s">
        <v>263</v>
      </c>
      <c r="E349" s="136">
        <v>1</v>
      </c>
      <c r="F349" s="136">
        <v>3</v>
      </c>
      <c r="G349" s="136">
        <v>0</v>
      </c>
      <c r="H349" s="136">
        <v>0</v>
      </c>
      <c r="I349" s="136">
        <v>0</v>
      </c>
      <c r="J349" s="136">
        <v>0</v>
      </c>
      <c r="K349" s="136">
        <v>0</v>
      </c>
      <c r="L349" s="136">
        <v>0</v>
      </c>
      <c r="M349" s="136">
        <v>0</v>
      </c>
      <c r="N349" s="136">
        <v>0</v>
      </c>
      <c r="O349" s="136">
        <v>0</v>
      </c>
      <c r="P349" s="136">
        <v>0</v>
      </c>
      <c r="Q349" s="136">
        <v>2</v>
      </c>
      <c r="R349" s="136">
        <v>0</v>
      </c>
      <c r="S349" s="136">
        <v>0</v>
      </c>
      <c r="T349" s="136">
        <v>1</v>
      </c>
      <c r="U349" s="136">
        <v>0</v>
      </c>
      <c r="V349" s="136">
        <v>0</v>
      </c>
      <c r="W349" s="136">
        <v>1</v>
      </c>
      <c r="X349" s="137">
        <v>8</v>
      </c>
      <c r="Y349" s="138">
        <v>13</v>
      </c>
      <c r="Z349" s="164">
        <f t="shared" si="21"/>
        <v>61.53846153846154</v>
      </c>
    </row>
    <row r="350" spans="1:26" ht="13.5" customHeight="1" x14ac:dyDescent="0.15">
      <c r="A350" s="128"/>
      <c r="B350" s="134"/>
      <c r="C350" s="246"/>
      <c r="D350" s="135" t="s">
        <v>38</v>
      </c>
      <c r="E350" s="136">
        <v>4</v>
      </c>
      <c r="F350" s="136">
        <v>3</v>
      </c>
      <c r="G350" s="136">
        <v>0</v>
      </c>
      <c r="H350" s="136">
        <v>0</v>
      </c>
      <c r="I350" s="136">
        <v>0</v>
      </c>
      <c r="J350" s="136">
        <v>0</v>
      </c>
      <c r="K350" s="136">
        <v>0</v>
      </c>
      <c r="L350" s="136">
        <v>0</v>
      </c>
      <c r="M350" s="136">
        <v>0</v>
      </c>
      <c r="N350" s="136">
        <v>0</v>
      </c>
      <c r="O350" s="136">
        <v>0</v>
      </c>
      <c r="P350" s="136">
        <v>0</v>
      </c>
      <c r="Q350" s="136">
        <v>3</v>
      </c>
      <c r="R350" s="136">
        <v>0</v>
      </c>
      <c r="S350" s="136">
        <v>0</v>
      </c>
      <c r="T350" s="136">
        <v>1</v>
      </c>
      <c r="U350" s="136">
        <v>0</v>
      </c>
      <c r="V350" s="136">
        <v>0</v>
      </c>
      <c r="W350" s="136">
        <v>1</v>
      </c>
      <c r="X350" s="137">
        <v>12</v>
      </c>
      <c r="Y350" s="138">
        <v>15</v>
      </c>
      <c r="Z350" s="164">
        <f t="shared" si="21"/>
        <v>80</v>
      </c>
    </row>
    <row r="351" spans="1:26" ht="13.5" customHeight="1" x14ac:dyDescent="0.15">
      <c r="A351" s="128"/>
      <c r="B351" s="140"/>
      <c r="C351" s="246" t="s">
        <v>165</v>
      </c>
      <c r="D351" s="135" t="s">
        <v>263</v>
      </c>
      <c r="E351" s="136">
        <v>26</v>
      </c>
      <c r="F351" s="136">
        <v>0</v>
      </c>
      <c r="G351" s="136">
        <v>18</v>
      </c>
      <c r="H351" s="136">
        <v>0</v>
      </c>
      <c r="I351" s="136">
        <v>0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0</v>
      </c>
      <c r="P351" s="136">
        <v>0</v>
      </c>
      <c r="Q351" s="136">
        <v>0</v>
      </c>
      <c r="R351" s="136">
        <v>0</v>
      </c>
      <c r="S351" s="136">
        <v>0</v>
      </c>
      <c r="T351" s="136">
        <v>0</v>
      </c>
      <c r="U351" s="136">
        <v>0</v>
      </c>
      <c r="V351" s="136">
        <v>0</v>
      </c>
      <c r="W351" s="136">
        <v>0</v>
      </c>
      <c r="X351" s="137">
        <v>44</v>
      </c>
      <c r="Y351" s="138">
        <v>42</v>
      </c>
      <c r="Z351" s="164">
        <f t="shared" si="21"/>
        <v>104.76190476190477</v>
      </c>
    </row>
    <row r="352" spans="1:26" ht="13.5" customHeight="1" x14ac:dyDescent="0.15">
      <c r="A352" s="128"/>
      <c r="B352" s="140"/>
      <c r="C352" s="246"/>
      <c r="D352" s="135" t="s">
        <v>38</v>
      </c>
      <c r="E352" s="136">
        <v>26</v>
      </c>
      <c r="F352" s="136">
        <v>0</v>
      </c>
      <c r="G352" s="136">
        <v>18</v>
      </c>
      <c r="H352" s="136">
        <v>0</v>
      </c>
      <c r="I352" s="136">
        <v>0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36">
        <v>0</v>
      </c>
      <c r="Q352" s="136">
        <v>0</v>
      </c>
      <c r="R352" s="136">
        <v>0</v>
      </c>
      <c r="S352" s="136">
        <v>0</v>
      </c>
      <c r="T352" s="136">
        <v>0</v>
      </c>
      <c r="U352" s="136">
        <v>0</v>
      </c>
      <c r="V352" s="136">
        <v>0</v>
      </c>
      <c r="W352" s="136">
        <v>0</v>
      </c>
      <c r="X352" s="137">
        <v>44</v>
      </c>
      <c r="Y352" s="138">
        <v>46</v>
      </c>
      <c r="Z352" s="164">
        <f t="shared" si="21"/>
        <v>95.652173913043484</v>
      </c>
    </row>
    <row r="353" spans="1:26" ht="13.5" customHeight="1" x14ac:dyDescent="0.15">
      <c r="A353" s="128"/>
      <c r="B353" s="140"/>
      <c r="C353" s="246" t="s">
        <v>229</v>
      </c>
      <c r="D353" s="135" t="s">
        <v>263</v>
      </c>
      <c r="E353" s="136">
        <v>6</v>
      </c>
      <c r="F353" s="136">
        <v>8</v>
      </c>
      <c r="G353" s="136">
        <v>0</v>
      </c>
      <c r="H353" s="136">
        <v>2</v>
      </c>
      <c r="I353" s="136">
        <v>3</v>
      </c>
      <c r="J353" s="136">
        <v>0</v>
      </c>
      <c r="K353" s="136">
        <v>0</v>
      </c>
      <c r="L353" s="136">
        <v>61</v>
      </c>
      <c r="M353" s="136">
        <v>0</v>
      </c>
      <c r="N353" s="136">
        <v>0</v>
      </c>
      <c r="O353" s="136">
        <v>4</v>
      </c>
      <c r="P353" s="136">
        <v>0</v>
      </c>
      <c r="Q353" s="136">
        <v>0</v>
      </c>
      <c r="R353" s="136">
        <v>2</v>
      </c>
      <c r="S353" s="136">
        <v>3</v>
      </c>
      <c r="T353" s="136">
        <v>2</v>
      </c>
      <c r="U353" s="136">
        <v>4</v>
      </c>
      <c r="V353" s="136">
        <v>0</v>
      </c>
      <c r="W353" s="136">
        <v>0</v>
      </c>
      <c r="X353" s="137">
        <v>95</v>
      </c>
      <c r="Y353" s="138">
        <v>40</v>
      </c>
      <c r="Z353" s="164">
        <f t="shared" si="21"/>
        <v>237.5</v>
      </c>
    </row>
    <row r="354" spans="1:26" ht="13.5" customHeight="1" thickBot="1" x14ac:dyDescent="0.2">
      <c r="A354" s="128"/>
      <c r="B354" s="140"/>
      <c r="C354" s="247"/>
      <c r="D354" s="141" t="s">
        <v>38</v>
      </c>
      <c r="E354" s="125">
        <v>6</v>
      </c>
      <c r="F354" s="125">
        <v>8</v>
      </c>
      <c r="G354" s="125">
        <v>0</v>
      </c>
      <c r="H354" s="125">
        <v>2</v>
      </c>
      <c r="I354" s="125">
        <v>3</v>
      </c>
      <c r="J354" s="125">
        <v>0</v>
      </c>
      <c r="K354" s="125">
        <v>0</v>
      </c>
      <c r="L354" s="125">
        <v>61</v>
      </c>
      <c r="M354" s="125">
        <v>0</v>
      </c>
      <c r="N354" s="125">
        <v>0</v>
      </c>
      <c r="O354" s="125">
        <v>4</v>
      </c>
      <c r="P354" s="125">
        <v>0</v>
      </c>
      <c r="Q354" s="125">
        <v>0</v>
      </c>
      <c r="R354" s="125">
        <v>2</v>
      </c>
      <c r="S354" s="125">
        <v>3</v>
      </c>
      <c r="T354" s="125">
        <v>2</v>
      </c>
      <c r="U354" s="125">
        <v>4</v>
      </c>
      <c r="V354" s="125">
        <v>0</v>
      </c>
      <c r="W354" s="125">
        <v>0</v>
      </c>
      <c r="X354" s="142">
        <v>95</v>
      </c>
      <c r="Y354" s="143">
        <v>54</v>
      </c>
      <c r="Z354" s="171">
        <f t="shared" si="21"/>
        <v>175.92592592592592</v>
      </c>
    </row>
    <row r="355" spans="1:26" ht="13.5" customHeight="1" x14ac:dyDescent="0.15">
      <c r="A355" s="248" t="s">
        <v>6</v>
      </c>
      <c r="B355" s="252"/>
      <c r="C355" s="249"/>
      <c r="D355" s="129" t="s">
        <v>263</v>
      </c>
      <c r="E355" s="130">
        <f>E357</f>
        <v>10050</v>
      </c>
      <c r="F355" s="130">
        <f t="shared" ref="F355:W356" si="22">F357</f>
        <v>4785</v>
      </c>
      <c r="G355" s="130">
        <f t="shared" si="22"/>
        <v>23112</v>
      </c>
      <c r="H355" s="130">
        <f t="shared" si="22"/>
        <v>9667</v>
      </c>
      <c r="I355" s="130">
        <f t="shared" si="22"/>
        <v>1535</v>
      </c>
      <c r="J355" s="130">
        <f t="shared" si="22"/>
        <v>1556</v>
      </c>
      <c r="K355" s="130">
        <f t="shared" si="22"/>
        <v>757</v>
      </c>
      <c r="L355" s="130">
        <f t="shared" si="22"/>
        <v>40</v>
      </c>
      <c r="M355" s="130">
        <f t="shared" si="22"/>
        <v>126</v>
      </c>
      <c r="N355" s="130">
        <f t="shared" si="22"/>
        <v>58</v>
      </c>
      <c r="O355" s="130">
        <f t="shared" si="22"/>
        <v>113</v>
      </c>
      <c r="P355" s="130">
        <f t="shared" si="22"/>
        <v>29</v>
      </c>
      <c r="Q355" s="130">
        <f t="shared" si="22"/>
        <v>126</v>
      </c>
      <c r="R355" s="130">
        <f t="shared" si="22"/>
        <v>78</v>
      </c>
      <c r="S355" s="130">
        <f t="shared" si="22"/>
        <v>92</v>
      </c>
      <c r="T355" s="130">
        <f t="shared" si="22"/>
        <v>423</v>
      </c>
      <c r="U355" s="130">
        <f t="shared" si="22"/>
        <v>35</v>
      </c>
      <c r="V355" s="130">
        <f t="shared" si="22"/>
        <v>232</v>
      </c>
      <c r="W355" s="130">
        <f t="shared" si="22"/>
        <v>3098</v>
      </c>
      <c r="X355" s="144">
        <f>X357</f>
        <v>55912</v>
      </c>
      <c r="Y355" s="144">
        <f>Y357</f>
        <v>51184</v>
      </c>
      <c r="Z355" s="163">
        <f t="shared" si="21"/>
        <v>109.23726164426384</v>
      </c>
    </row>
    <row r="356" spans="1:26" ht="13.5" customHeight="1" thickBot="1" x14ac:dyDescent="0.2">
      <c r="A356" s="250"/>
      <c r="B356" s="253"/>
      <c r="C356" s="249"/>
      <c r="D356" s="145" t="s">
        <v>38</v>
      </c>
      <c r="E356" s="184">
        <f>E358</f>
        <v>12296</v>
      </c>
      <c r="F356" s="184">
        <f t="shared" si="22"/>
        <v>6091</v>
      </c>
      <c r="G356" s="184">
        <f t="shared" si="22"/>
        <v>24689</v>
      </c>
      <c r="H356" s="184">
        <f t="shared" si="22"/>
        <v>11118</v>
      </c>
      <c r="I356" s="184">
        <f t="shared" si="22"/>
        <v>2273</v>
      </c>
      <c r="J356" s="184">
        <f t="shared" si="22"/>
        <v>1755</v>
      </c>
      <c r="K356" s="184">
        <f t="shared" si="22"/>
        <v>1026</v>
      </c>
      <c r="L356" s="184">
        <f t="shared" si="22"/>
        <v>65</v>
      </c>
      <c r="M356" s="184">
        <f t="shared" si="22"/>
        <v>169</v>
      </c>
      <c r="N356" s="184">
        <f t="shared" si="22"/>
        <v>91</v>
      </c>
      <c r="O356" s="184">
        <f t="shared" si="22"/>
        <v>139</v>
      </c>
      <c r="P356" s="184">
        <f t="shared" si="22"/>
        <v>40</v>
      </c>
      <c r="Q356" s="184">
        <f t="shared" si="22"/>
        <v>207</v>
      </c>
      <c r="R356" s="184">
        <f t="shared" si="22"/>
        <v>98</v>
      </c>
      <c r="S356" s="184">
        <f t="shared" si="22"/>
        <v>187</v>
      </c>
      <c r="T356" s="184">
        <f t="shared" si="22"/>
        <v>663</v>
      </c>
      <c r="U356" s="184">
        <f t="shared" si="22"/>
        <v>52</v>
      </c>
      <c r="V356" s="184">
        <f t="shared" si="22"/>
        <v>390</v>
      </c>
      <c r="W356" s="184">
        <f t="shared" si="22"/>
        <v>3863</v>
      </c>
      <c r="X356" s="185">
        <f>X358</f>
        <v>65212</v>
      </c>
      <c r="Y356" s="185">
        <f>Y358</f>
        <v>57990</v>
      </c>
      <c r="Z356" s="166">
        <f t="shared" si="21"/>
        <v>112.45387135713054</v>
      </c>
    </row>
    <row r="357" spans="1:26" ht="13.5" customHeight="1" x14ac:dyDescent="0.15">
      <c r="A357" s="128"/>
      <c r="B357" s="248" t="s">
        <v>260</v>
      </c>
      <c r="C357" s="254"/>
      <c r="D357" s="121" t="s">
        <v>263</v>
      </c>
      <c r="E357" s="122">
        <f>E359+E361+E363+E365+E367+E369+E371+E373+E375+E377+E379+E381+E383+E385+E387+E394+E396+E398+E400</f>
        <v>10050</v>
      </c>
      <c r="F357" s="122">
        <f t="shared" ref="F357:W358" si="23">F359+F361+F363+F365+F367+F369+F371+F373+F375+F377+F379+F381+F383+F385+F387+F394+F396+F398+F400</f>
        <v>4785</v>
      </c>
      <c r="G357" s="122">
        <f t="shared" si="23"/>
        <v>23112</v>
      </c>
      <c r="H357" s="122">
        <f t="shared" si="23"/>
        <v>9667</v>
      </c>
      <c r="I357" s="122">
        <f t="shared" si="23"/>
        <v>1535</v>
      </c>
      <c r="J357" s="122">
        <f t="shared" si="23"/>
        <v>1556</v>
      </c>
      <c r="K357" s="122">
        <f t="shared" si="23"/>
        <v>757</v>
      </c>
      <c r="L357" s="122">
        <f t="shared" si="23"/>
        <v>40</v>
      </c>
      <c r="M357" s="122">
        <f t="shared" si="23"/>
        <v>126</v>
      </c>
      <c r="N357" s="122">
        <f t="shared" si="23"/>
        <v>58</v>
      </c>
      <c r="O357" s="122">
        <f t="shared" si="23"/>
        <v>113</v>
      </c>
      <c r="P357" s="122">
        <f t="shared" si="23"/>
        <v>29</v>
      </c>
      <c r="Q357" s="122">
        <f t="shared" si="23"/>
        <v>126</v>
      </c>
      <c r="R357" s="122">
        <f t="shared" si="23"/>
        <v>78</v>
      </c>
      <c r="S357" s="122">
        <f t="shared" si="23"/>
        <v>92</v>
      </c>
      <c r="T357" s="122">
        <f t="shared" si="23"/>
        <v>423</v>
      </c>
      <c r="U357" s="122">
        <f t="shared" si="23"/>
        <v>35</v>
      </c>
      <c r="V357" s="122">
        <f t="shared" si="23"/>
        <v>232</v>
      </c>
      <c r="W357" s="122">
        <f t="shared" si="23"/>
        <v>3098</v>
      </c>
      <c r="X357" s="167">
        <f>X359+X361+X363+X365+X367+X369+X371+X373+X375+X377+X379+X381+X383+X385+X387+X394+X396+X398+X400</f>
        <v>55912</v>
      </c>
      <c r="Y357" s="167">
        <f>Y359+Y361+Y363+Y365+Y367+Y369+Y371+Y373+Y375+Y377+Y379+Y381+Y383+Y385+Y387+Y394+Y396+Y398+Y400</f>
        <v>51184</v>
      </c>
      <c r="Z357" s="168">
        <f t="shared" si="21"/>
        <v>109.23726164426384</v>
      </c>
    </row>
    <row r="358" spans="1:26" ht="13.5" customHeight="1" thickBot="1" x14ac:dyDescent="0.2">
      <c r="A358" s="128"/>
      <c r="B358" s="250"/>
      <c r="C358" s="249"/>
      <c r="D358" s="124" t="s">
        <v>38</v>
      </c>
      <c r="E358" s="125">
        <f>E360+E362+E364+E366+E368+E370+E372+E374+E376+E378+E380+E382+E384+E386+E388+E395+E397+E399+E401</f>
        <v>12296</v>
      </c>
      <c r="F358" s="125">
        <f t="shared" si="23"/>
        <v>6091</v>
      </c>
      <c r="G358" s="125">
        <f t="shared" si="23"/>
        <v>24689</v>
      </c>
      <c r="H358" s="125">
        <f t="shared" si="23"/>
        <v>11118</v>
      </c>
      <c r="I358" s="125">
        <f t="shared" si="23"/>
        <v>2273</v>
      </c>
      <c r="J358" s="125">
        <f t="shared" si="23"/>
        <v>1755</v>
      </c>
      <c r="K358" s="125">
        <f t="shared" si="23"/>
        <v>1026</v>
      </c>
      <c r="L358" s="125">
        <f t="shared" si="23"/>
        <v>65</v>
      </c>
      <c r="M358" s="125">
        <f t="shared" si="23"/>
        <v>169</v>
      </c>
      <c r="N358" s="125">
        <f t="shared" si="23"/>
        <v>91</v>
      </c>
      <c r="O358" s="125">
        <f t="shared" si="23"/>
        <v>139</v>
      </c>
      <c r="P358" s="125">
        <f t="shared" si="23"/>
        <v>40</v>
      </c>
      <c r="Q358" s="125">
        <f t="shared" si="23"/>
        <v>207</v>
      </c>
      <c r="R358" s="125">
        <f t="shared" si="23"/>
        <v>98</v>
      </c>
      <c r="S358" s="125">
        <f t="shared" si="23"/>
        <v>187</v>
      </c>
      <c r="T358" s="125">
        <f t="shared" si="23"/>
        <v>663</v>
      </c>
      <c r="U358" s="125">
        <f t="shared" si="23"/>
        <v>52</v>
      </c>
      <c r="V358" s="125">
        <f t="shared" si="23"/>
        <v>390</v>
      </c>
      <c r="W358" s="125">
        <f t="shared" si="23"/>
        <v>3863</v>
      </c>
      <c r="X358" s="181">
        <f>X360+X362+X364+X366+X368+X370+X372+X374+X376+X378+X380+X382+X384+X386+X388+X395+X397+X399+X401</f>
        <v>65212</v>
      </c>
      <c r="Y358" s="181">
        <f>Y360+Y362+Y364+Y366+Y368+Y370+Y372+Y374+Y376+Y378+Y380+Y382+Y384+Y386+Y388+Y395+Y397+Y399+Y401</f>
        <v>57990</v>
      </c>
      <c r="Z358" s="171">
        <f t="shared" si="21"/>
        <v>112.45387135713054</v>
      </c>
    </row>
    <row r="359" spans="1:26" ht="13.5" customHeight="1" x14ac:dyDescent="0.15">
      <c r="A359" s="128"/>
      <c r="B359" s="128"/>
      <c r="C359" s="251" t="s">
        <v>166</v>
      </c>
      <c r="D359" s="129" t="s">
        <v>263</v>
      </c>
      <c r="E359" s="130">
        <v>909</v>
      </c>
      <c r="F359" s="130">
        <v>794</v>
      </c>
      <c r="G359" s="130">
        <v>1529</v>
      </c>
      <c r="H359" s="130">
        <v>878</v>
      </c>
      <c r="I359" s="130">
        <v>387</v>
      </c>
      <c r="J359" s="130">
        <v>223</v>
      </c>
      <c r="K359" s="130">
        <v>292</v>
      </c>
      <c r="L359" s="130">
        <v>37</v>
      </c>
      <c r="M359" s="130">
        <v>20</v>
      </c>
      <c r="N359" s="130">
        <v>35</v>
      </c>
      <c r="O359" s="130">
        <v>79</v>
      </c>
      <c r="P359" s="130">
        <v>28</v>
      </c>
      <c r="Q359" s="130">
        <v>89</v>
      </c>
      <c r="R359" s="130">
        <v>22</v>
      </c>
      <c r="S359" s="130">
        <v>64</v>
      </c>
      <c r="T359" s="130">
        <v>67</v>
      </c>
      <c r="U359" s="130">
        <v>22</v>
      </c>
      <c r="V359" s="130">
        <v>81</v>
      </c>
      <c r="W359" s="130">
        <v>2133</v>
      </c>
      <c r="X359" s="131">
        <v>7689</v>
      </c>
      <c r="Y359" s="132">
        <v>6310</v>
      </c>
      <c r="Z359" s="163">
        <f t="shared" si="21"/>
        <v>121.85419968304278</v>
      </c>
    </row>
    <row r="360" spans="1:26" ht="13.5" customHeight="1" x14ac:dyDescent="0.15">
      <c r="A360" s="128"/>
      <c r="B360" s="134"/>
      <c r="C360" s="246"/>
      <c r="D360" s="135" t="s">
        <v>38</v>
      </c>
      <c r="E360" s="136">
        <v>1354</v>
      </c>
      <c r="F360" s="136">
        <v>1143</v>
      </c>
      <c r="G360" s="136">
        <v>2759</v>
      </c>
      <c r="H360" s="136">
        <v>1507</v>
      </c>
      <c r="I360" s="136">
        <v>741</v>
      </c>
      <c r="J360" s="136">
        <v>388</v>
      </c>
      <c r="K360" s="136">
        <v>557</v>
      </c>
      <c r="L360" s="136">
        <v>62</v>
      </c>
      <c r="M360" s="136">
        <v>41</v>
      </c>
      <c r="N360" s="136">
        <v>68</v>
      </c>
      <c r="O360" s="136">
        <v>105</v>
      </c>
      <c r="P360" s="136">
        <v>39</v>
      </c>
      <c r="Q360" s="136">
        <v>167</v>
      </c>
      <c r="R360" s="136">
        <v>42</v>
      </c>
      <c r="S360" s="136">
        <v>143</v>
      </c>
      <c r="T360" s="136">
        <v>123</v>
      </c>
      <c r="U360" s="136">
        <v>31</v>
      </c>
      <c r="V360" s="136">
        <v>142</v>
      </c>
      <c r="W360" s="136">
        <v>2763</v>
      </c>
      <c r="X360" s="137">
        <v>12175</v>
      </c>
      <c r="Y360" s="138">
        <v>8705</v>
      </c>
      <c r="Z360" s="164">
        <f t="shared" si="21"/>
        <v>139.862148190695</v>
      </c>
    </row>
    <row r="361" spans="1:26" ht="13.5" customHeight="1" x14ac:dyDescent="0.15">
      <c r="A361" s="128"/>
      <c r="B361" s="134"/>
      <c r="C361" s="246" t="s">
        <v>167</v>
      </c>
      <c r="D361" s="135" t="s">
        <v>263</v>
      </c>
      <c r="E361" s="136">
        <v>5342</v>
      </c>
      <c r="F361" s="136">
        <v>3121</v>
      </c>
      <c r="G361" s="136">
        <v>17664</v>
      </c>
      <c r="H361" s="136">
        <v>5110</v>
      </c>
      <c r="I361" s="136">
        <v>678</v>
      </c>
      <c r="J361" s="136">
        <v>897</v>
      </c>
      <c r="K361" s="136">
        <v>327</v>
      </c>
      <c r="L361" s="136">
        <v>3</v>
      </c>
      <c r="M361" s="136">
        <v>56</v>
      </c>
      <c r="N361" s="136">
        <v>16</v>
      </c>
      <c r="O361" s="136">
        <v>34</v>
      </c>
      <c r="P361" s="136">
        <v>0</v>
      </c>
      <c r="Q361" s="136">
        <v>8</v>
      </c>
      <c r="R361" s="136">
        <v>34</v>
      </c>
      <c r="S361" s="136">
        <v>21</v>
      </c>
      <c r="T361" s="136">
        <v>176</v>
      </c>
      <c r="U361" s="136">
        <v>5</v>
      </c>
      <c r="V361" s="136">
        <v>59</v>
      </c>
      <c r="W361" s="136">
        <v>874</v>
      </c>
      <c r="X361" s="137">
        <v>34425</v>
      </c>
      <c r="Y361" s="138">
        <v>28796</v>
      </c>
      <c r="Z361" s="164">
        <f t="shared" si="21"/>
        <v>119.54785386859285</v>
      </c>
    </row>
    <row r="362" spans="1:26" ht="13.5" customHeight="1" x14ac:dyDescent="0.15">
      <c r="A362" s="128"/>
      <c r="B362" s="134"/>
      <c r="C362" s="246"/>
      <c r="D362" s="135" t="s">
        <v>38</v>
      </c>
      <c r="E362" s="136">
        <v>5378</v>
      </c>
      <c r="F362" s="136">
        <v>3146</v>
      </c>
      <c r="G362" s="136">
        <v>17804</v>
      </c>
      <c r="H362" s="136">
        <v>5603</v>
      </c>
      <c r="I362" s="136">
        <v>702</v>
      </c>
      <c r="J362" s="136">
        <v>897</v>
      </c>
      <c r="K362" s="136">
        <v>331</v>
      </c>
      <c r="L362" s="136">
        <v>3</v>
      </c>
      <c r="M362" s="136">
        <v>60</v>
      </c>
      <c r="N362" s="136">
        <v>16</v>
      </c>
      <c r="O362" s="136">
        <v>34</v>
      </c>
      <c r="P362" s="136">
        <v>0</v>
      </c>
      <c r="Q362" s="136">
        <v>8</v>
      </c>
      <c r="R362" s="136">
        <v>34</v>
      </c>
      <c r="S362" s="136">
        <v>21</v>
      </c>
      <c r="T362" s="136">
        <v>182</v>
      </c>
      <c r="U362" s="136">
        <v>11</v>
      </c>
      <c r="V362" s="136">
        <v>59</v>
      </c>
      <c r="W362" s="136">
        <v>926</v>
      </c>
      <c r="X362" s="137">
        <v>35215</v>
      </c>
      <c r="Y362" s="138">
        <v>28817</v>
      </c>
      <c r="Z362" s="164">
        <f t="shared" si="21"/>
        <v>122.20217232883368</v>
      </c>
    </row>
    <row r="363" spans="1:26" ht="13.5" customHeight="1" x14ac:dyDescent="0.15">
      <c r="A363" s="128"/>
      <c r="B363" s="134"/>
      <c r="C363" s="246" t="s">
        <v>168</v>
      </c>
      <c r="D363" s="135" t="s">
        <v>263</v>
      </c>
      <c r="E363" s="136">
        <v>9</v>
      </c>
      <c r="F363" s="136">
        <v>27</v>
      </c>
      <c r="G363" s="136">
        <v>47</v>
      </c>
      <c r="H363" s="136">
        <v>66</v>
      </c>
      <c r="I363" s="136">
        <v>4</v>
      </c>
      <c r="J363" s="136">
        <v>5</v>
      </c>
      <c r="K363" s="136">
        <v>7</v>
      </c>
      <c r="L363" s="136">
        <v>0</v>
      </c>
      <c r="M363" s="136">
        <v>0</v>
      </c>
      <c r="N363" s="136">
        <v>0</v>
      </c>
      <c r="O363" s="136">
        <v>0</v>
      </c>
      <c r="P363" s="136">
        <v>0</v>
      </c>
      <c r="Q363" s="136">
        <v>2</v>
      </c>
      <c r="R363" s="136">
        <v>0</v>
      </c>
      <c r="S363" s="136">
        <v>1</v>
      </c>
      <c r="T363" s="136">
        <v>4</v>
      </c>
      <c r="U363" s="136">
        <v>0</v>
      </c>
      <c r="V363" s="136">
        <v>14</v>
      </c>
      <c r="W363" s="136">
        <v>5</v>
      </c>
      <c r="X363" s="137">
        <v>191</v>
      </c>
      <c r="Y363" s="138">
        <v>58</v>
      </c>
      <c r="Z363" s="164">
        <f t="shared" si="21"/>
        <v>329.31034482758622</v>
      </c>
    </row>
    <row r="364" spans="1:26" ht="13.5" customHeight="1" x14ac:dyDescent="0.15">
      <c r="A364" s="128"/>
      <c r="B364" s="134"/>
      <c r="C364" s="246"/>
      <c r="D364" s="135" t="s">
        <v>38</v>
      </c>
      <c r="E364" s="136">
        <v>9</v>
      </c>
      <c r="F364" s="136">
        <v>183</v>
      </c>
      <c r="G364" s="136">
        <v>53</v>
      </c>
      <c r="H364" s="136">
        <v>82</v>
      </c>
      <c r="I364" s="136">
        <v>8</v>
      </c>
      <c r="J364" s="136">
        <v>5</v>
      </c>
      <c r="K364" s="136">
        <v>7</v>
      </c>
      <c r="L364" s="136">
        <v>0</v>
      </c>
      <c r="M364" s="136">
        <v>0</v>
      </c>
      <c r="N364" s="136">
        <v>0</v>
      </c>
      <c r="O364" s="136">
        <v>0</v>
      </c>
      <c r="P364" s="136">
        <v>0</v>
      </c>
      <c r="Q364" s="136">
        <v>2</v>
      </c>
      <c r="R364" s="136">
        <v>0</v>
      </c>
      <c r="S364" s="136">
        <v>1</v>
      </c>
      <c r="T364" s="136">
        <v>4</v>
      </c>
      <c r="U364" s="136">
        <v>0</v>
      </c>
      <c r="V364" s="136">
        <v>14</v>
      </c>
      <c r="W364" s="136">
        <v>7</v>
      </c>
      <c r="X364" s="137">
        <v>375</v>
      </c>
      <c r="Y364" s="138">
        <v>151</v>
      </c>
      <c r="Z364" s="164">
        <f t="shared" si="21"/>
        <v>248.34437086092714</v>
      </c>
    </row>
    <row r="365" spans="1:26" ht="13.5" customHeight="1" x14ac:dyDescent="0.15">
      <c r="A365" s="128"/>
      <c r="B365" s="134"/>
      <c r="C365" s="246" t="s">
        <v>169</v>
      </c>
      <c r="D365" s="135" t="s">
        <v>263</v>
      </c>
      <c r="E365" s="136">
        <v>1277</v>
      </c>
      <c r="F365" s="136">
        <v>18</v>
      </c>
      <c r="G365" s="136">
        <v>6</v>
      </c>
      <c r="H365" s="136">
        <v>14</v>
      </c>
      <c r="I365" s="136">
        <v>9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9</v>
      </c>
      <c r="R365" s="136">
        <v>0</v>
      </c>
      <c r="S365" s="136">
        <v>0</v>
      </c>
      <c r="T365" s="136">
        <v>0</v>
      </c>
      <c r="U365" s="136">
        <v>0</v>
      </c>
      <c r="V365" s="136">
        <v>23</v>
      </c>
      <c r="W365" s="136">
        <v>0</v>
      </c>
      <c r="X365" s="137">
        <v>1356</v>
      </c>
      <c r="Y365" s="138">
        <v>910</v>
      </c>
      <c r="Z365" s="164">
        <f t="shared" si="21"/>
        <v>149.01098901098902</v>
      </c>
    </row>
    <row r="366" spans="1:26" ht="13.5" customHeight="1" x14ac:dyDescent="0.15">
      <c r="A366" s="128"/>
      <c r="B366" s="134"/>
      <c r="C366" s="246"/>
      <c r="D366" s="135" t="s">
        <v>38</v>
      </c>
      <c r="E366" s="136">
        <v>1277</v>
      </c>
      <c r="F366" s="136">
        <v>18</v>
      </c>
      <c r="G366" s="136">
        <v>6</v>
      </c>
      <c r="H366" s="136">
        <v>14</v>
      </c>
      <c r="I366" s="136">
        <v>9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36">
        <v>0</v>
      </c>
      <c r="Q366" s="136">
        <v>9</v>
      </c>
      <c r="R366" s="136">
        <v>0</v>
      </c>
      <c r="S366" s="136">
        <v>0</v>
      </c>
      <c r="T366" s="136">
        <v>0</v>
      </c>
      <c r="U366" s="136">
        <v>0</v>
      </c>
      <c r="V366" s="136">
        <v>23</v>
      </c>
      <c r="W366" s="136">
        <v>0</v>
      </c>
      <c r="X366" s="137">
        <v>1356</v>
      </c>
      <c r="Y366" s="138">
        <v>910</v>
      </c>
      <c r="Z366" s="164">
        <f t="shared" si="21"/>
        <v>149.01098901098902</v>
      </c>
    </row>
    <row r="367" spans="1:26" ht="13.5" customHeight="1" x14ac:dyDescent="0.15">
      <c r="A367" s="128"/>
      <c r="B367" s="134"/>
      <c r="C367" s="246" t="s">
        <v>170</v>
      </c>
      <c r="D367" s="135" t="s">
        <v>263</v>
      </c>
      <c r="E367" s="136">
        <v>149</v>
      </c>
      <c r="F367" s="136">
        <v>41</v>
      </c>
      <c r="G367" s="136">
        <v>268</v>
      </c>
      <c r="H367" s="136">
        <v>146</v>
      </c>
      <c r="I367" s="136">
        <v>23</v>
      </c>
      <c r="J367" s="136">
        <v>0</v>
      </c>
      <c r="K367" s="136">
        <v>0</v>
      </c>
      <c r="L367" s="136">
        <v>0</v>
      </c>
      <c r="M367" s="136">
        <v>4</v>
      </c>
      <c r="N367" s="136">
        <v>0</v>
      </c>
      <c r="O367" s="136">
        <v>0</v>
      </c>
      <c r="P367" s="136">
        <v>0</v>
      </c>
      <c r="Q367" s="136">
        <v>0</v>
      </c>
      <c r="R367" s="136">
        <v>6</v>
      </c>
      <c r="S367" s="136">
        <v>2</v>
      </c>
      <c r="T367" s="136">
        <v>5</v>
      </c>
      <c r="U367" s="136">
        <v>2</v>
      </c>
      <c r="V367" s="136">
        <v>2</v>
      </c>
      <c r="W367" s="136">
        <v>24</v>
      </c>
      <c r="X367" s="137">
        <v>672</v>
      </c>
      <c r="Y367" s="138">
        <v>1130</v>
      </c>
      <c r="Z367" s="164">
        <f t="shared" si="21"/>
        <v>59.469026548672566</v>
      </c>
    </row>
    <row r="368" spans="1:26" ht="13.5" customHeight="1" x14ac:dyDescent="0.15">
      <c r="A368" s="128"/>
      <c r="B368" s="134"/>
      <c r="C368" s="246"/>
      <c r="D368" s="135" t="s">
        <v>38</v>
      </c>
      <c r="E368" s="136">
        <v>153</v>
      </c>
      <c r="F368" s="136">
        <v>44</v>
      </c>
      <c r="G368" s="136">
        <v>276</v>
      </c>
      <c r="H368" s="136">
        <v>161</v>
      </c>
      <c r="I368" s="136">
        <v>32</v>
      </c>
      <c r="J368" s="136">
        <v>0</v>
      </c>
      <c r="K368" s="136">
        <v>0</v>
      </c>
      <c r="L368" s="136">
        <v>0</v>
      </c>
      <c r="M368" s="136">
        <v>4</v>
      </c>
      <c r="N368" s="136">
        <v>0</v>
      </c>
      <c r="O368" s="136">
        <v>0</v>
      </c>
      <c r="P368" s="136">
        <v>0</v>
      </c>
      <c r="Q368" s="136">
        <v>0</v>
      </c>
      <c r="R368" s="136">
        <v>6</v>
      </c>
      <c r="S368" s="136">
        <v>2</v>
      </c>
      <c r="T368" s="136">
        <v>7</v>
      </c>
      <c r="U368" s="136">
        <v>2</v>
      </c>
      <c r="V368" s="136">
        <v>2</v>
      </c>
      <c r="W368" s="136">
        <v>24</v>
      </c>
      <c r="X368" s="137">
        <v>713</v>
      </c>
      <c r="Y368" s="138">
        <v>1193</v>
      </c>
      <c r="Z368" s="164">
        <f t="shared" si="21"/>
        <v>59.765297569153397</v>
      </c>
    </row>
    <row r="369" spans="1:26" ht="13.5" customHeight="1" x14ac:dyDescent="0.15">
      <c r="A369" s="128"/>
      <c r="B369" s="134"/>
      <c r="C369" s="246" t="s">
        <v>171</v>
      </c>
      <c r="D369" s="135" t="s">
        <v>263</v>
      </c>
      <c r="E369" s="136">
        <v>1049</v>
      </c>
      <c r="F369" s="136">
        <v>736</v>
      </c>
      <c r="G369" s="136">
        <v>1158</v>
      </c>
      <c r="H369" s="136">
        <v>2585</v>
      </c>
      <c r="I369" s="136">
        <v>408</v>
      </c>
      <c r="J369" s="136">
        <v>257</v>
      </c>
      <c r="K369" s="136">
        <v>115</v>
      </c>
      <c r="L369" s="136">
        <v>0</v>
      </c>
      <c r="M369" s="136">
        <v>46</v>
      </c>
      <c r="N369" s="136">
        <v>7</v>
      </c>
      <c r="O369" s="136">
        <v>0</v>
      </c>
      <c r="P369" s="136">
        <v>0</v>
      </c>
      <c r="Q369" s="136">
        <v>17</v>
      </c>
      <c r="R369" s="136">
        <v>14</v>
      </c>
      <c r="S369" s="136">
        <v>2</v>
      </c>
      <c r="T369" s="136">
        <v>149</v>
      </c>
      <c r="U369" s="136">
        <v>5</v>
      </c>
      <c r="V369" s="136">
        <v>37</v>
      </c>
      <c r="W369" s="136">
        <v>24</v>
      </c>
      <c r="X369" s="137">
        <v>6609</v>
      </c>
      <c r="Y369" s="138">
        <v>8987</v>
      </c>
      <c r="Z369" s="164">
        <f t="shared" si="21"/>
        <v>73.539557138088355</v>
      </c>
    </row>
    <row r="370" spans="1:26" ht="13.5" customHeight="1" x14ac:dyDescent="0.15">
      <c r="A370" s="128"/>
      <c r="B370" s="134"/>
      <c r="C370" s="246"/>
      <c r="D370" s="135" t="s">
        <v>38</v>
      </c>
      <c r="E370" s="136">
        <v>2810</v>
      </c>
      <c r="F370" s="136">
        <v>1506</v>
      </c>
      <c r="G370" s="136">
        <v>1351</v>
      </c>
      <c r="H370" s="136">
        <v>2872</v>
      </c>
      <c r="I370" s="136">
        <v>755</v>
      </c>
      <c r="J370" s="136">
        <v>291</v>
      </c>
      <c r="K370" s="136">
        <v>115</v>
      </c>
      <c r="L370" s="136">
        <v>0</v>
      </c>
      <c r="M370" s="136">
        <v>64</v>
      </c>
      <c r="N370" s="136">
        <v>7</v>
      </c>
      <c r="O370" s="136">
        <v>0</v>
      </c>
      <c r="P370" s="136">
        <v>0</v>
      </c>
      <c r="Q370" s="136">
        <v>20</v>
      </c>
      <c r="R370" s="136">
        <v>14</v>
      </c>
      <c r="S370" s="136">
        <v>4</v>
      </c>
      <c r="T370" s="136">
        <v>325</v>
      </c>
      <c r="U370" s="136">
        <v>7</v>
      </c>
      <c r="V370" s="136">
        <v>121</v>
      </c>
      <c r="W370" s="136">
        <v>86</v>
      </c>
      <c r="X370" s="137">
        <v>10348</v>
      </c>
      <c r="Y370" s="138">
        <v>13014</v>
      </c>
      <c r="Z370" s="164">
        <f t="shared" si="21"/>
        <v>79.514369140925155</v>
      </c>
    </row>
    <row r="371" spans="1:26" ht="13.5" customHeight="1" x14ac:dyDescent="0.15">
      <c r="A371" s="128"/>
      <c r="B371" s="134"/>
      <c r="C371" s="246" t="s">
        <v>172</v>
      </c>
      <c r="D371" s="135" t="s">
        <v>263</v>
      </c>
      <c r="E371" s="136">
        <v>0</v>
      </c>
      <c r="F371" s="136">
        <v>0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136">
        <v>0</v>
      </c>
      <c r="Q371" s="136">
        <v>0</v>
      </c>
      <c r="R371" s="136">
        <v>0</v>
      </c>
      <c r="S371" s="136">
        <v>0</v>
      </c>
      <c r="T371" s="136">
        <v>0</v>
      </c>
      <c r="U371" s="136">
        <v>0</v>
      </c>
      <c r="V371" s="136">
        <v>0</v>
      </c>
      <c r="W371" s="136">
        <v>0</v>
      </c>
      <c r="X371" s="137">
        <v>0</v>
      </c>
      <c r="Y371" s="138">
        <v>0</v>
      </c>
      <c r="Z371" s="164" t="str">
        <f t="shared" si="21"/>
        <v>－</v>
      </c>
    </row>
    <row r="372" spans="1:26" ht="13.5" customHeight="1" x14ac:dyDescent="0.15">
      <c r="A372" s="128"/>
      <c r="B372" s="140"/>
      <c r="C372" s="246"/>
      <c r="D372" s="135" t="s">
        <v>38</v>
      </c>
      <c r="E372" s="136">
        <v>0</v>
      </c>
      <c r="F372" s="136">
        <v>0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36">
        <v>0</v>
      </c>
      <c r="Q372" s="136">
        <v>0</v>
      </c>
      <c r="R372" s="136">
        <v>0</v>
      </c>
      <c r="S372" s="136">
        <v>0</v>
      </c>
      <c r="T372" s="136">
        <v>0</v>
      </c>
      <c r="U372" s="136">
        <v>0</v>
      </c>
      <c r="V372" s="136">
        <v>0</v>
      </c>
      <c r="W372" s="136">
        <v>0</v>
      </c>
      <c r="X372" s="137">
        <v>0</v>
      </c>
      <c r="Y372" s="138">
        <v>0</v>
      </c>
      <c r="Z372" s="164" t="str">
        <f t="shared" si="21"/>
        <v>－</v>
      </c>
    </row>
    <row r="373" spans="1:26" ht="13.5" customHeight="1" x14ac:dyDescent="0.15">
      <c r="A373" s="128"/>
      <c r="B373" s="140"/>
      <c r="C373" s="246" t="s">
        <v>173</v>
      </c>
      <c r="D373" s="135" t="s">
        <v>263</v>
      </c>
      <c r="E373" s="136">
        <v>0</v>
      </c>
      <c r="F373" s="136">
        <v>3</v>
      </c>
      <c r="G373" s="136">
        <v>8</v>
      </c>
      <c r="H373" s="136">
        <v>10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136">
        <v>0</v>
      </c>
      <c r="Q373" s="136">
        <v>0</v>
      </c>
      <c r="R373" s="136">
        <v>0</v>
      </c>
      <c r="S373" s="136">
        <v>0</v>
      </c>
      <c r="T373" s="136">
        <v>0</v>
      </c>
      <c r="U373" s="136">
        <v>0</v>
      </c>
      <c r="V373" s="136">
        <v>0</v>
      </c>
      <c r="W373" s="136">
        <v>1</v>
      </c>
      <c r="X373" s="137">
        <v>22</v>
      </c>
      <c r="Y373" s="138">
        <v>21</v>
      </c>
      <c r="Z373" s="164">
        <f t="shared" si="21"/>
        <v>104.76190476190477</v>
      </c>
    </row>
    <row r="374" spans="1:26" ht="13.5" customHeight="1" x14ac:dyDescent="0.15">
      <c r="A374" s="128"/>
      <c r="B374" s="140"/>
      <c r="C374" s="246"/>
      <c r="D374" s="135" t="s">
        <v>38</v>
      </c>
      <c r="E374" s="136">
        <v>0</v>
      </c>
      <c r="F374" s="136">
        <v>3</v>
      </c>
      <c r="G374" s="136">
        <v>8</v>
      </c>
      <c r="H374" s="136">
        <v>10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136">
        <v>0</v>
      </c>
      <c r="S374" s="136">
        <v>0</v>
      </c>
      <c r="T374" s="136">
        <v>0</v>
      </c>
      <c r="U374" s="136">
        <v>0</v>
      </c>
      <c r="V374" s="136">
        <v>0</v>
      </c>
      <c r="W374" s="136">
        <v>1</v>
      </c>
      <c r="X374" s="137">
        <v>22</v>
      </c>
      <c r="Y374" s="138">
        <v>27</v>
      </c>
      <c r="Z374" s="164">
        <f t="shared" si="21"/>
        <v>81.481481481481481</v>
      </c>
    </row>
    <row r="375" spans="1:26" ht="13.5" customHeight="1" x14ac:dyDescent="0.15">
      <c r="A375" s="128"/>
      <c r="B375" s="134"/>
      <c r="C375" s="257" t="s">
        <v>292</v>
      </c>
      <c r="D375" s="135" t="s">
        <v>263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136">
        <v>0</v>
      </c>
      <c r="Q375" s="136">
        <v>0</v>
      </c>
      <c r="R375" s="136">
        <v>0</v>
      </c>
      <c r="S375" s="136">
        <v>0</v>
      </c>
      <c r="T375" s="136">
        <v>0</v>
      </c>
      <c r="U375" s="136">
        <v>0</v>
      </c>
      <c r="V375" s="136">
        <v>0</v>
      </c>
      <c r="W375" s="136">
        <v>0</v>
      </c>
      <c r="X375" s="137">
        <v>0</v>
      </c>
      <c r="Y375" s="138">
        <v>0</v>
      </c>
      <c r="Z375" s="164" t="str">
        <f t="shared" si="21"/>
        <v>－</v>
      </c>
    </row>
    <row r="376" spans="1:26" ht="13.5" customHeight="1" x14ac:dyDescent="0.15">
      <c r="A376" s="128"/>
      <c r="B376" s="134"/>
      <c r="C376" s="246"/>
      <c r="D376" s="135" t="s">
        <v>38</v>
      </c>
      <c r="E376" s="136">
        <v>0</v>
      </c>
      <c r="F376" s="136">
        <v>0</v>
      </c>
      <c r="G376" s="136">
        <v>0</v>
      </c>
      <c r="H376" s="136">
        <v>0</v>
      </c>
      <c r="I376" s="136">
        <v>0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136">
        <v>0</v>
      </c>
      <c r="Q376" s="136">
        <v>0</v>
      </c>
      <c r="R376" s="136">
        <v>0</v>
      </c>
      <c r="S376" s="136">
        <v>0</v>
      </c>
      <c r="T376" s="136">
        <v>0</v>
      </c>
      <c r="U376" s="136">
        <v>0</v>
      </c>
      <c r="V376" s="136">
        <v>0</v>
      </c>
      <c r="W376" s="136">
        <v>0</v>
      </c>
      <c r="X376" s="137">
        <v>0</v>
      </c>
      <c r="Y376" s="138">
        <v>0</v>
      </c>
      <c r="Z376" s="164" t="str">
        <f t="shared" si="21"/>
        <v>－</v>
      </c>
    </row>
    <row r="377" spans="1:26" ht="13.5" customHeight="1" x14ac:dyDescent="0.15">
      <c r="A377" s="128"/>
      <c r="B377" s="134"/>
      <c r="C377" s="246" t="s">
        <v>174</v>
      </c>
      <c r="D377" s="135" t="s">
        <v>263</v>
      </c>
      <c r="E377" s="136">
        <v>3</v>
      </c>
      <c r="F377" s="136">
        <v>0</v>
      </c>
      <c r="G377" s="136">
        <v>0</v>
      </c>
      <c r="H377" s="136">
        <v>4</v>
      </c>
      <c r="I377" s="136">
        <v>7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136">
        <v>0</v>
      </c>
      <c r="Q377" s="136">
        <v>0</v>
      </c>
      <c r="R377" s="136">
        <v>0</v>
      </c>
      <c r="S377" s="136">
        <v>0</v>
      </c>
      <c r="T377" s="136">
        <v>0</v>
      </c>
      <c r="U377" s="136">
        <v>0</v>
      </c>
      <c r="V377" s="136">
        <v>0</v>
      </c>
      <c r="W377" s="136">
        <v>0</v>
      </c>
      <c r="X377" s="137">
        <v>14</v>
      </c>
      <c r="Y377" s="138">
        <v>0</v>
      </c>
      <c r="Z377" s="164" t="str">
        <f t="shared" si="21"/>
        <v>－</v>
      </c>
    </row>
    <row r="378" spans="1:26" ht="13.5" customHeight="1" x14ac:dyDescent="0.15">
      <c r="A378" s="128"/>
      <c r="B378" s="134"/>
      <c r="C378" s="246"/>
      <c r="D378" s="135" t="s">
        <v>38</v>
      </c>
      <c r="E378" s="136">
        <v>3</v>
      </c>
      <c r="F378" s="136">
        <v>0</v>
      </c>
      <c r="G378" s="136">
        <v>0</v>
      </c>
      <c r="H378" s="136">
        <v>4</v>
      </c>
      <c r="I378" s="136">
        <v>7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36">
        <v>0</v>
      </c>
      <c r="Q378" s="136">
        <v>0</v>
      </c>
      <c r="R378" s="136">
        <v>0</v>
      </c>
      <c r="S378" s="136">
        <v>0</v>
      </c>
      <c r="T378" s="136">
        <v>0</v>
      </c>
      <c r="U378" s="136">
        <v>0</v>
      </c>
      <c r="V378" s="136">
        <v>0</v>
      </c>
      <c r="W378" s="136">
        <v>0</v>
      </c>
      <c r="X378" s="137">
        <v>14</v>
      </c>
      <c r="Y378" s="138">
        <v>0</v>
      </c>
      <c r="Z378" s="164" t="str">
        <f t="shared" si="21"/>
        <v>－</v>
      </c>
    </row>
    <row r="379" spans="1:26" ht="13.5" customHeight="1" x14ac:dyDescent="0.15">
      <c r="A379" s="128"/>
      <c r="B379" s="134"/>
      <c r="C379" s="246" t="s">
        <v>175</v>
      </c>
      <c r="D379" s="135" t="s">
        <v>263</v>
      </c>
      <c r="E379" s="136">
        <v>1</v>
      </c>
      <c r="F379" s="136">
        <v>3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1</v>
      </c>
      <c r="Q379" s="136">
        <v>0</v>
      </c>
      <c r="R379" s="136">
        <v>1</v>
      </c>
      <c r="S379" s="136">
        <v>2</v>
      </c>
      <c r="T379" s="136">
        <v>0</v>
      </c>
      <c r="U379" s="136">
        <v>0</v>
      </c>
      <c r="V379" s="136">
        <v>0</v>
      </c>
      <c r="W379" s="136">
        <v>2</v>
      </c>
      <c r="X379" s="137">
        <v>10</v>
      </c>
      <c r="Y379" s="138">
        <v>23</v>
      </c>
      <c r="Z379" s="164">
        <f t="shared" si="21"/>
        <v>43.478260869565219</v>
      </c>
    </row>
    <row r="380" spans="1:26" ht="13.5" customHeight="1" x14ac:dyDescent="0.15">
      <c r="A380" s="128"/>
      <c r="B380" s="134"/>
      <c r="C380" s="246"/>
      <c r="D380" s="135" t="s">
        <v>38</v>
      </c>
      <c r="E380" s="136">
        <v>1</v>
      </c>
      <c r="F380" s="136">
        <v>3</v>
      </c>
      <c r="G380" s="136">
        <v>0</v>
      </c>
      <c r="H380" s="136">
        <v>0</v>
      </c>
      <c r="I380" s="136">
        <v>0</v>
      </c>
      <c r="J380" s="136">
        <v>0</v>
      </c>
      <c r="K380" s="136">
        <v>0</v>
      </c>
      <c r="L380" s="136">
        <v>0</v>
      </c>
      <c r="M380" s="136">
        <v>0</v>
      </c>
      <c r="N380" s="136">
        <v>0</v>
      </c>
      <c r="O380" s="136">
        <v>0</v>
      </c>
      <c r="P380" s="136">
        <v>1</v>
      </c>
      <c r="Q380" s="136">
        <v>0</v>
      </c>
      <c r="R380" s="136">
        <v>1</v>
      </c>
      <c r="S380" s="136">
        <v>16</v>
      </c>
      <c r="T380" s="136">
        <v>0</v>
      </c>
      <c r="U380" s="136">
        <v>0</v>
      </c>
      <c r="V380" s="136">
        <v>0</v>
      </c>
      <c r="W380" s="136">
        <v>17</v>
      </c>
      <c r="X380" s="137">
        <v>39</v>
      </c>
      <c r="Y380" s="138">
        <v>183</v>
      </c>
      <c r="Z380" s="164">
        <f t="shared" si="21"/>
        <v>21.311475409836063</v>
      </c>
    </row>
    <row r="381" spans="1:26" ht="13.5" customHeight="1" x14ac:dyDescent="0.15">
      <c r="A381" s="128"/>
      <c r="B381" s="134"/>
      <c r="C381" s="246" t="s">
        <v>176</v>
      </c>
      <c r="D381" s="135" t="s">
        <v>263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136">
        <v>0</v>
      </c>
      <c r="S381" s="136">
        <v>0</v>
      </c>
      <c r="T381" s="136">
        <v>0</v>
      </c>
      <c r="U381" s="136">
        <v>0</v>
      </c>
      <c r="V381" s="136">
        <v>0</v>
      </c>
      <c r="W381" s="136">
        <v>0</v>
      </c>
      <c r="X381" s="137">
        <v>0</v>
      </c>
      <c r="Y381" s="138">
        <v>0</v>
      </c>
      <c r="Z381" s="164" t="str">
        <f t="shared" si="21"/>
        <v>－</v>
      </c>
    </row>
    <row r="382" spans="1:26" ht="13.5" customHeight="1" x14ac:dyDescent="0.15">
      <c r="A382" s="128"/>
      <c r="B382" s="134"/>
      <c r="C382" s="246"/>
      <c r="D382" s="135" t="s">
        <v>38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136">
        <v>0</v>
      </c>
      <c r="K382" s="136">
        <v>0</v>
      </c>
      <c r="L382" s="136">
        <v>0</v>
      </c>
      <c r="M382" s="136">
        <v>0</v>
      </c>
      <c r="N382" s="136">
        <v>0</v>
      </c>
      <c r="O382" s="136">
        <v>0</v>
      </c>
      <c r="P382" s="136">
        <v>0</v>
      </c>
      <c r="Q382" s="136">
        <v>0</v>
      </c>
      <c r="R382" s="136">
        <v>0</v>
      </c>
      <c r="S382" s="136">
        <v>0</v>
      </c>
      <c r="T382" s="136">
        <v>0</v>
      </c>
      <c r="U382" s="136">
        <v>0</v>
      </c>
      <c r="V382" s="136">
        <v>0</v>
      </c>
      <c r="W382" s="136">
        <v>0</v>
      </c>
      <c r="X382" s="137">
        <v>0</v>
      </c>
      <c r="Y382" s="138">
        <v>0</v>
      </c>
      <c r="Z382" s="164" t="str">
        <f t="shared" si="21"/>
        <v>－</v>
      </c>
    </row>
    <row r="383" spans="1:26" ht="13.5" customHeight="1" x14ac:dyDescent="0.15">
      <c r="A383" s="128"/>
      <c r="B383" s="134"/>
      <c r="C383" s="246" t="s">
        <v>221</v>
      </c>
      <c r="D383" s="135" t="s">
        <v>263</v>
      </c>
      <c r="E383" s="136">
        <v>1306</v>
      </c>
      <c r="F383" s="136">
        <v>37</v>
      </c>
      <c r="G383" s="136">
        <v>2402</v>
      </c>
      <c r="H383" s="136">
        <v>804</v>
      </c>
      <c r="I383" s="136">
        <v>19</v>
      </c>
      <c r="J383" s="136">
        <v>174</v>
      </c>
      <c r="K383" s="136">
        <v>16</v>
      </c>
      <c r="L383" s="136">
        <v>0</v>
      </c>
      <c r="M383" s="136">
        <v>0</v>
      </c>
      <c r="N383" s="136">
        <v>0</v>
      </c>
      <c r="O383" s="136">
        <v>0</v>
      </c>
      <c r="P383" s="136">
        <v>0</v>
      </c>
      <c r="Q383" s="136">
        <v>0</v>
      </c>
      <c r="R383" s="136">
        <v>0</v>
      </c>
      <c r="S383" s="136">
        <v>0</v>
      </c>
      <c r="T383" s="136">
        <v>22</v>
      </c>
      <c r="U383" s="136">
        <v>0</v>
      </c>
      <c r="V383" s="136">
        <v>0</v>
      </c>
      <c r="W383" s="136">
        <v>33</v>
      </c>
      <c r="X383" s="137">
        <v>4813</v>
      </c>
      <c r="Y383" s="138">
        <v>4619</v>
      </c>
      <c r="Z383" s="164">
        <f t="shared" si="21"/>
        <v>104.20004329941546</v>
      </c>
    </row>
    <row r="384" spans="1:26" ht="13.5" customHeight="1" x14ac:dyDescent="0.15">
      <c r="A384" s="128"/>
      <c r="B384" s="134"/>
      <c r="C384" s="246"/>
      <c r="D384" s="135" t="s">
        <v>38</v>
      </c>
      <c r="E384" s="136">
        <v>1306</v>
      </c>
      <c r="F384" s="136">
        <v>40</v>
      </c>
      <c r="G384" s="136">
        <v>2402</v>
      </c>
      <c r="H384" s="136">
        <v>815</v>
      </c>
      <c r="I384" s="136">
        <v>19</v>
      </c>
      <c r="J384" s="136">
        <v>174</v>
      </c>
      <c r="K384" s="136">
        <v>16</v>
      </c>
      <c r="L384" s="136">
        <v>0</v>
      </c>
      <c r="M384" s="136">
        <v>0</v>
      </c>
      <c r="N384" s="136">
        <v>0</v>
      </c>
      <c r="O384" s="136">
        <v>0</v>
      </c>
      <c r="P384" s="136">
        <v>0</v>
      </c>
      <c r="Q384" s="136">
        <v>0</v>
      </c>
      <c r="R384" s="136">
        <v>0</v>
      </c>
      <c r="S384" s="136">
        <v>0</v>
      </c>
      <c r="T384" s="136">
        <v>22</v>
      </c>
      <c r="U384" s="136">
        <v>0</v>
      </c>
      <c r="V384" s="136">
        <v>0</v>
      </c>
      <c r="W384" s="136">
        <v>33</v>
      </c>
      <c r="X384" s="137">
        <v>4827</v>
      </c>
      <c r="Y384" s="138">
        <v>4619</v>
      </c>
      <c r="Z384" s="164">
        <f t="shared" si="21"/>
        <v>104.50313920762069</v>
      </c>
    </row>
    <row r="385" spans="1:26" ht="13.5" customHeight="1" x14ac:dyDescent="0.15">
      <c r="A385" s="128"/>
      <c r="B385" s="134"/>
      <c r="C385" s="246" t="s">
        <v>177</v>
      </c>
      <c r="D385" s="135" t="s">
        <v>263</v>
      </c>
      <c r="E385" s="136">
        <v>2</v>
      </c>
      <c r="F385" s="136">
        <v>0</v>
      </c>
      <c r="G385" s="136">
        <v>16</v>
      </c>
      <c r="H385" s="136">
        <v>31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136">
        <v>1</v>
      </c>
      <c r="S385" s="136">
        <v>0</v>
      </c>
      <c r="T385" s="136">
        <v>0</v>
      </c>
      <c r="U385" s="136">
        <v>0</v>
      </c>
      <c r="V385" s="136">
        <v>0</v>
      </c>
      <c r="W385" s="136">
        <v>0</v>
      </c>
      <c r="X385" s="137">
        <v>50</v>
      </c>
      <c r="Y385" s="138">
        <v>243</v>
      </c>
      <c r="Z385" s="164">
        <f t="shared" si="21"/>
        <v>20.5761316872428</v>
      </c>
    </row>
    <row r="386" spans="1:26" ht="13.5" customHeight="1" x14ac:dyDescent="0.15">
      <c r="A386" s="128"/>
      <c r="B386" s="134"/>
      <c r="C386" s="246"/>
      <c r="D386" s="135" t="s">
        <v>38</v>
      </c>
      <c r="E386" s="136">
        <v>2</v>
      </c>
      <c r="F386" s="136">
        <v>0</v>
      </c>
      <c r="G386" s="136">
        <v>16</v>
      </c>
      <c r="H386" s="136">
        <v>31</v>
      </c>
      <c r="I386" s="136">
        <v>0</v>
      </c>
      <c r="J386" s="136">
        <v>0</v>
      </c>
      <c r="K386" s="136">
        <v>0</v>
      </c>
      <c r="L386" s="136">
        <v>0</v>
      </c>
      <c r="M386" s="136">
        <v>0</v>
      </c>
      <c r="N386" s="136">
        <v>0</v>
      </c>
      <c r="O386" s="136">
        <v>0</v>
      </c>
      <c r="P386" s="136">
        <v>0</v>
      </c>
      <c r="Q386" s="136">
        <v>0</v>
      </c>
      <c r="R386" s="136">
        <v>1</v>
      </c>
      <c r="S386" s="136">
        <v>0</v>
      </c>
      <c r="T386" s="136">
        <v>0</v>
      </c>
      <c r="U386" s="136">
        <v>0</v>
      </c>
      <c r="V386" s="136">
        <v>0</v>
      </c>
      <c r="W386" s="136">
        <v>0</v>
      </c>
      <c r="X386" s="137">
        <v>50</v>
      </c>
      <c r="Y386" s="138">
        <v>256</v>
      </c>
      <c r="Z386" s="164">
        <f t="shared" si="21"/>
        <v>19.53125</v>
      </c>
    </row>
    <row r="387" spans="1:26" ht="13.5" customHeight="1" x14ac:dyDescent="0.15">
      <c r="A387" s="128"/>
      <c r="B387" s="134"/>
      <c r="C387" s="246" t="s">
        <v>178</v>
      </c>
      <c r="D387" s="135" t="s">
        <v>263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136">
        <v>0</v>
      </c>
      <c r="K387" s="136">
        <v>0</v>
      </c>
      <c r="L387" s="136">
        <v>0</v>
      </c>
      <c r="M387" s="136">
        <v>0</v>
      </c>
      <c r="N387" s="136">
        <v>0</v>
      </c>
      <c r="O387" s="136">
        <v>0</v>
      </c>
      <c r="P387" s="136">
        <v>0</v>
      </c>
      <c r="Q387" s="136">
        <v>0</v>
      </c>
      <c r="R387" s="136">
        <v>0</v>
      </c>
      <c r="S387" s="136">
        <v>0</v>
      </c>
      <c r="T387" s="136">
        <v>0</v>
      </c>
      <c r="U387" s="136">
        <v>0</v>
      </c>
      <c r="V387" s="136">
        <v>0</v>
      </c>
      <c r="W387" s="136">
        <v>0</v>
      </c>
      <c r="X387" s="137">
        <v>0</v>
      </c>
      <c r="Y387" s="138">
        <v>0</v>
      </c>
      <c r="Z387" s="164" t="str">
        <f t="shared" si="21"/>
        <v>－</v>
      </c>
    </row>
    <row r="388" spans="1:26" ht="13.5" customHeight="1" x14ac:dyDescent="0.15">
      <c r="A388" s="128"/>
      <c r="B388" s="134"/>
      <c r="C388" s="246"/>
      <c r="D388" s="135" t="s">
        <v>38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136">
        <v>0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36">
        <v>0</v>
      </c>
      <c r="Q388" s="136">
        <v>0</v>
      </c>
      <c r="R388" s="136">
        <v>0</v>
      </c>
      <c r="S388" s="136">
        <v>0</v>
      </c>
      <c r="T388" s="136">
        <v>0</v>
      </c>
      <c r="U388" s="136">
        <v>0</v>
      </c>
      <c r="V388" s="136">
        <v>0</v>
      </c>
      <c r="W388" s="136">
        <v>0</v>
      </c>
      <c r="X388" s="137">
        <v>0</v>
      </c>
      <c r="Y388" s="138">
        <v>0</v>
      </c>
      <c r="Z388" s="164" t="str">
        <f t="shared" si="21"/>
        <v>－</v>
      </c>
    </row>
    <row r="389" spans="1:26" s="157" customFormat="1" ht="6" customHeight="1" x14ac:dyDescent="0.15">
      <c r="A389" s="134"/>
      <c r="B389" s="134"/>
      <c r="C389" s="153"/>
      <c r="D389" s="154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56"/>
    </row>
    <row r="390" spans="1:26" s="157" customFormat="1" ht="13.5" customHeight="1" x14ac:dyDescent="0.15">
      <c r="A390" s="134"/>
      <c r="B390" s="134"/>
      <c r="C390" s="158"/>
      <c r="D390" s="134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59"/>
    </row>
    <row r="391" spans="1:26" ht="18.75" customHeight="1" x14ac:dyDescent="0.15">
      <c r="A391" s="110" t="str">
        <f>$A$1</f>
        <v>４　平成29年度上期　市町村別・国別訪日外国人宿泊者数</v>
      </c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12"/>
    </row>
    <row r="392" spans="1:26" ht="13.5" customHeight="1" thickBot="1" x14ac:dyDescent="0.2">
      <c r="A392" s="111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60" t="str">
        <f>Z327</f>
        <v>単位：宿泊客数→人、宿泊客延数→人泊、対前年比→％</v>
      </c>
    </row>
    <row r="393" spans="1:26" s="120" customFormat="1" ht="13.5" customHeight="1" thickBot="1" x14ac:dyDescent="0.2">
      <c r="A393" s="113" t="s">
        <v>20</v>
      </c>
      <c r="B393" s="113" t="s">
        <v>266</v>
      </c>
      <c r="C393" s="113" t="s">
        <v>21</v>
      </c>
      <c r="D393" s="114" t="s">
        <v>22</v>
      </c>
      <c r="E393" s="115" t="s">
        <v>284</v>
      </c>
      <c r="F393" s="115" t="s">
        <v>285</v>
      </c>
      <c r="G393" s="115" t="s">
        <v>286</v>
      </c>
      <c r="H393" s="115" t="s">
        <v>287</v>
      </c>
      <c r="I393" s="115" t="s">
        <v>204</v>
      </c>
      <c r="J393" s="115" t="s">
        <v>235</v>
      </c>
      <c r="K393" s="115" t="s">
        <v>236</v>
      </c>
      <c r="L393" s="115" t="s">
        <v>237</v>
      </c>
      <c r="M393" s="116" t="s">
        <v>324</v>
      </c>
      <c r="N393" s="115" t="s">
        <v>311</v>
      </c>
      <c r="O393" s="115" t="s">
        <v>312</v>
      </c>
      <c r="P393" s="115" t="s">
        <v>205</v>
      </c>
      <c r="Q393" s="115" t="s">
        <v>206</v>
      </c>
      <c r="R393" s="115" t="s">
        <v>207</v>
      </c>
      <c r="S393" s="115" t="s">
        <v>208</v>
      </c>
      <c r="T393" s="115" t="s">
        <v>282</v>
      </c>
      <c r="U393" s="115" t="s">
        <v>209</v>
      </c>
      <c r="V393" s="115" t="s">
        <v>283</v>
      </c>
      <c r="W393" s="115" t="s">
        <v>240</v>
      </c>
      <c r="X393" s="118" t="s">
        <v>265</v>
      </c>
      <c r="Y393" s="161" t="str">
        <f>Y328</f>
        <v>28年度上期</v>
      </c>
      <c r="Z393" s="162" t="str">
        <f>Z328</f>
        <v>対前年比</v>
      </c>
    </row>
    <row r="394" spans="1:26" ht="13.5" customHeight="1" x14ac:dyDescent="0.15">
      <c r="A394" s="255" t="s">
        <v>0</v>
      </c>
      <c r="B394" s="255" t="s">
        <v>0</v>
      </c>
      <c r="C394" s="256" t="s">
        <v>179</v>
      </c>
      <c r="D394" s="129" t="s">
        <v>263</v>
      </c>
      <c r="E394" s="130">
        <v>0</v>
      </c>
      <c r="F394" s="130">
        <v>2</v>
      </c>
      <c r="G394" s="130">
        <v>7</v>
      </c>
      <c r="H394" s="130">
        <v>11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0</v>
      </c>
      <c r="Q394" s="130">
        <v>1</v>
      </c>
      <c r="R394" s="130">
        <v>0</v>
      </c>
      <c r="S394" s="130">
        <v>0</v>
      </c>
      <c r="T394" s="130">
        <v>0</v>
      </c>
      <c r="U394" s="130">
        <v>1</v>
      </c>
      <c r="V394" s="130">
        <v>16</v>
      </c>
      <c r="W394" s="130">
        <v>2</v>
      </c>
      <c r="X394" s="131">
        <v>40</v>
      </c>
      <c r="Y394" s="151">
        <v>41</v>
      </c>
      <c r="Z394" s="168">
        <f t="shared" ref="Z394:Z433" si="24">IF(Y394=0,"－",X394/Y394*100)</f>
        <v>97.560975609756099</v>
      </c>
    </row>
    <row r="395" spans="1:26" ht="13.5" customHeight="1" x14ac:dyDescent="0.15">
      <c r="A395" s="255"/>
      <c r="B395" s="255"/>
      <c r="C395" s="246"/>
      <c r="D395" s="135" t="s">
        <v>38</v>
      </c>
      <c r="E395" s="136">
        <v>0</v>
      </c>
      <c r="F395" s="136">
        <v>2</v>
      </c>
      <c r="G395" s="136">
        <v>7</v>
      </c>
      <c r="H395" s="136">
        <v>11</v>
      </c>
      <c r="I395" s="136">
        <v>0</v>
      </c>
      <c r="J395" s="136">
        <v>0</v>
      </c>
      <c r="K395" s="136">
        <v>0</v>
      </c>
      <c r="L395" s="136">
        <v>0</v>
      </c>
      <c r="M395" s="136">
        <v>0</v>
      </c>
      <c r="N395" s="136">
        <v>0</v>
      </c>
      <c r="O395" s="136">
        <v>0</v>
      </c>
      <c r="P395" s="136">
        <v>0</v>
      </c>
      <c r="Q395" s="136">
        <v>1</v>
      </c>
      <c r="R395" s="136">
        <v>0</v>
      </c>
      <c r="S395" s="136">
        <v>0</v>
      </c>
      <c r="T395" s="136">
        <v>0</v>
      </c>
      <c r="U395" s="136">
        <v>1</v>
      </c>
      <c r="V395" s="136">
        <v>29</v>
      </c>
      <c r="W395" s="136">
        <v>6</v>
      </c>
      <c r="X395" s="137">
        <v>57</v>
      </c>
      <c r="Y395" s="138">
        <v>57</v>
      </c>
      <c r="Z395" s="164">
        <f t="shared" si="24"/>
        <v>100</v>
      </c>
    </row>
    <row r="396" spans="1:26" ht="13.5" customHeight="1" x14ac:dyDescent="0.15">
      <c r="A396" s="128"/>
      <c r="B396" s="134"/>
      <c r="C396" s="246" t="s">
        <v>180</v>
      </c>
      <c r="D396" s="135" t="s">
        <v>263</v>
      </c>
      <c r="E396" s="136">
        <v>3</v>
      </c>
      <c r="F396" s="136">
        <v>3</v>
      </c>
      <c r="G396" s="136">
        <v>7</v>
      </c>
      <c r="H396" s="136">
        <v>8</v>
      </c>
      <c r="I396" s="136">
        <v>0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36">
        <v>0</v>
      </c>
      <c r="Q396" s="136">
        <v>0</v>
      </c>
      <c r="R396" s="136">
        <v>0</v>
      </c>
      <c r="S396" s="136">
        <v>0</v>
      </c>
      <c r="T396" s="136">
        <v>0</v>
      </c>
      <c r="U396" s="136">
        <v>0</v>
      </c>
      <c r="V396" s="136">
        <v>0</v>
      </c>
      <c r="W396" s="136">
        <v>0</v>
      </c>
      <c r="X396" s="137">
        <v>21</v>
      </c>
      <c r="Y396" s="138">
        <v>46</v>
      </c>
      <c r="Z396" s="164">
        <f t="shared" si="24"/>
        <v>45.652173913043477</v>
      </c>
    </row>
    <row r="397" spans="1:26" ht="13.5" customHeight="1" x14ac:dyDescent="0.15">
      <c r="A397" s="128"/>
      <c r="B397" s="134"/>
      <c r="C397" s="246"/>
      <c r="D397" s="135" t="s">
        <v>38</v>
      </c>
      <c r="E397" s="136">
        <v>3</v>
      </c>
      <c r="F397" s="136">
        <v>3</v>
      </c>
      <c r="G397" s="136">
        <v>7</v>
      </c>
      <c r="H397" s="136">
        <v>8</v>
      </c>
      <c r="I397" s="136">
        <v>0</v>
      </c>
      <c r="J397" s="136">
        <v>0</v>
      </c>
      <c r="K397" s="136">
        <v>0</v>
      </c>
      <c r="L397" s="136">
        <v>0</v>
      </c>
      <c r="M397" s="136">
        <v>0</v>
      </c>
      <c r="N397" s="136">
        <v>0</v>
      </c>
      <c r="O397" s="136">
        <v>0</v>
      </c>
      <c r="P397" s="136">
        <v>0</v>
      </c>
      <c r="Q397" s="136">
        <v>0</v>
      </c>
      <c r="R397" s="136">
        <v>0</v>
      </c>
      <c r="S397" s="136">
        <v>0</v>
      </c>
      <c r="T397" s="136">
        <v>0</v>
      </c>
      <c r="U397" s="136">
        <v>0</v>
      </c>
      <c r="V397" s="136">
        <v>0</v>
      </c>
      <c r="W397" s="136">
        <v>0</v>
      </c>
      <c r="X397" s="137">
        <v>21</v>
      </c>
      <c r="Y397" s="138">
        <v>58</v>
      </c>
      <c r="Z397" s="164">
        <f t="shared" si="24"/>
        <v>36.206896551724135</v>
      </c>
    </row>
    <row r="398" spans="1:26" ht="13.5" customHeight="1" x14ac:dyDescent="0.15">
      <c r="A398" s="128"/>
      <c r="B398" s="134"/>
      <c r="C398" s="246" t="s">
        <v>181</v>
      </c>
      <c r="D398" s="135" t="s">
        <v>263</v>
      </c>
      <c r="E398" s="136">
        <v>0</v>
      </c>
      <c r="F398" s="136">
        <v>0</v>
      </c>
      <c r="G398" s="136">
        <v>0</v>
      </c>
      <c r="H398" s="136">
        <v>0</v>
      </c>
      <c r="I398" s="136">
        <v>0</v>
      </c>
      <c r="J398" s="136">
        <v>0</v>
      </c>
      <c r="K398" s="136">
        <v>0</v>
      </c>
      <c r="L398" s="136">
        <v>0</v>
      </c>
      <c r="M398" s="136">
        <v>0</v>
      </c>
      <c r="N398" s="136">
        <v>0</v>
      </c>
      <c r="O398" s="136">
        <v>0</v>
      </c>
      <c r="P398" s="136">
        <v>0</v>
      </c>
      <c r="Q398" s="136">
        <v>0</v>
      </c>
      <c r="R398" s="136">
        <v>0</v>
      </c>
      <c r="S398" s="136">
        <v>0</v>
      </c>
      <c r="T398" s="136">
        <v>0</v>
      </c>
      <c r="U398" s="136">
        <v>0</v>
      </c>
      <c r="V398" s="136">
        <v>0</v>
      </c>
      <c r="W398" s="136">
        <v>0</v>
      </c>
      <c r="X398" s="137">
        <v>0</v>
      </c>
      <c r="Y398" s="138">
        <v>0</v>
      </c>
      <c r="Z398" s="164" t="str">
        <f t="shared" si="24"/>
        <v>－</v>
      </c>
    </row>
    <row r="399" spans="1:26" ht="13.5" customHeight="1" x14ac:dyDescent="0.15">
      <c r="A399" s="128"/>
      <c r="B399" s="134"/>
      <c r="C399" s="246"/>
      <c r="D399" s="135" t="s">
        <v>38</v>
      </c>
      <c r="E399" s="136">
        <v>0</v>
      </c>
      <c r="F399" s="136">
        <v>0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0</v>
      </c>
      <c r="N399" s="136">
        <v>0</v>
      </c>
      <c r="O399" s="136">
        <v>0</v>
      </c>
      <c r="P399" s="136">
        <v>0</v>
      </c>
      <c r="Q399" s="136">
        <v>0</v>
      </c>
      <c r="R399" s="136">
        <v>0</v>
      </c>
      <c r="S399" s="136">
        <v>0</v>
      </c>
      <c r="T399" s="136">
        <v>0</v>
      </c>
      <c r="U399" s="136">
        <v>0</v>
      </c>
      <c r="V399" s="136">
        <v>0</v>
      </c>
      <c r="W399" s="136">
        <v>0</v>
      </c>
      <c r="X399" s="137">
        <v>0</v>
      </c>
      <c r="Y399" s="138">
        <v>0</v>
      </c>
      <c r="Z399" s="164" t="str">
        <f t="shared" si="24"/>
        <v>－</v>
      </c>
    </row>
    <row r="400" spans="1:26" ht="13.5" customHeight="1" x14ac:dyDescent="0.15">
      <c r="A400" s="128"/>
      <c r="B400" s="134"/>
      <c r="C400" s="246" t="s">
        <v>182</v>
      </c>
      <c r="D400" s="135" t="s">
        <v>263</v>
      </c>
      <c r="E400" s="136">
        <v>0</v>
      </c>
      <c r="F400" s="136">
        <v>0</v>
      </c>
      <c r="G400" s="136">
        <v>0</v>
      </c>
      <c r="H400" s="136">
        <v>0</v>
      </c>
      <c r="I400" s="136">
        <v>0</v>
      </c>
      <c r="J400" s="136">
        <v>0</v>
      </c>
      <c r="K400" s="136">
        <v>0</v>
      </c>
      <c r="L400" s="136">
        <v>0</v>
      </c>
      <c r="M400" s="136">
        <v>0</v>
      </c>
      <c r="N400" s="136">
        <v>0</v>
      </c>
      <c r="O400" s="136">
        <v>0</v>
      </c>
      <c r="P400" s="136">
        <v>0</v>
      </c>
      <c r="Q400" s="136">
        <v>0</v>
      </c>
      <c r="R400" s="136">
        <v>0</v>
      </c>
      <c r="S400" s="136">
        <v>0</v>
      </c>
      <c r="T400" s="136">
        <v>0</v>
      </c>
      <c r="U400" s="136">
        <v>0</v>
      </c>
      <c r="V400" s="136">
        <v>0</v>
      </c>
      <c r="W400" s="136">
        <v>0</v>
      </c>
      <c r="X400" s="137">
        <v>0</v>
      </c>
      <c r="Y400" s="138">
        <v>0</v>
      </c>
      <c r="Z400" s="164" t="str">
        <f t="shared" si="24"/>
        <v>－</v>
      </c>
    </row>
    <row r="401" spans="1:26" ht="13.5" customHeight="1" thickBot="1" x14ac:dyDescent="0.2">
      <c r="A401" s="128"/>
      <c r="B401" s="134"/>
      <c r="C401" s="247"/>
      <c r="D401" s="141" t="s">
        <v>38</v>
      </c>
      <c r="E401" s="125">
        <v>0</v>
      </c>
      <c r="F401" s="125">
        <v>0</v>
      </c>
      <c r="G401" s="125">
        <v>0</v>
      </c>
      <c r="H401" s="125">
        <v>0</v>
      </c>
      <c r="I401" s="125">
        <v>0</v>
      </c>
      <c r="J401" s="125">
        <v>0</v>
      </c>
      <c r="K401" s="125">
        <v>0</v>
      </c>
      <c r="L401" s="125">
        <v>0</v>
      </c>
      <c r="M401" s="125">
        <v>0</v>
      </c>
      <c r="N401" s="125">
        <v>0</v>
      </c>
      <c r="O401" s="125">
        <v>0</v>
      </c>
      <c r="P401" s="125">
        <v>0</v>
      </c>
      <c r="Q401" s="125">
        <v>0</v>
      </c>
      <c r="R401" s="125">
        <v>0</v>
      </c>
      <c r="S401" s="125">
        <v>0</v>
      </c>
      <c r="T401" s="125">
        <v>0</v>
      </c>
      <c r="U401" s="125">
        <v>0</v>
      </c>
      <c r="V401" s="125">
        <v>0</v>
      </c>
      <c r="W401" s="125">
        <v>0</v>
      </c>
      <c r="X401" s="142">
        <v>0</v>
      </c>
      <c r="Y401" s="143">
        <v>0</v>
      </c>
      <c r="Z401" s="171" t="str">
        <f t="shared" si="24"/>
        <v>－</v>
      </c>
    </row>
    <row r="402" spans="1:26" ht="13.5" customHeight="1" x14ac:dyDescent="0.15">
      <c r="A402" s="248" t="s">
        <v>7</v>
      </c>
      <c r="B402" s="252"/>
      <c r="C402" s="249"/>
      <c r="D402" s="129" t="s">
        <v>263</v>
      </c>
      <c r="E402" s="130">
        <f>E404+E422</f>
        <v>12993</v>
      </c>
      <c r="F402" s="130">
        <f t="shared" ref="F402:W403" si="25">F404+F422</f>
        <v>3387</v>
      </c>
      <c r="G402" s="130">
        <f t="shared" si="25"/>
        <v>31206</v>
      </c>
      <c r="H402" s="130">
        <f t="shared" si="25"/>
        <v>10189</v>
      </c>
      <c r="I402" s="130">
        <f t="shared" si="25"/>
        <v>5469</v>
      </c>
      <c r="J402" s="130">
        <f t="shared" si="25"/>
        <v>3034</v>
      </c>
      <c r="K402" s="130">
        <f t="shared" si="25"/>
        <v>761</v>
      </c>
      <c r="L402" s="130">
        <f t="shared" si="25"/>
        <v>55</v>
      </c>
      <c r="M402" s="130">
        <f t="shared" si="25"/>
        <v>278</v>
      </c>
      <c r="N402" s="130">
        <f t="shared" si="25"/>
        <v>121</v>
      </c>
      <c r="O402" s="130">
        <f t="shared" si="25"/>
        <v>89</v>
      </c>
      <c r="P402" s="130">
        <f t="shared" si="25"/>
        <v>655</v>
      </c>
      <c r="Q402" s="130">
        <f t="shared" si="25"/>
        <v>551</v>
      </c>
      <c r="R402" s="130">
        <f t="shared" si="25"/>
        <v>692</v>
      </c>
      <c r="S402" s="130">
        <f t="shared" si="25"/>
        <v>481</v>
      </c>
      <c r="T402" s="130">
        <f t="shared" si="25"/>
        <v>2132</v>
      </c>
      <c r="U402" s="130">
        <f t="shared" si="25"/>
        <v>270</v>
      </c>
      <c r="V402" s="130">
        <f t="shared" si="25"/>
        <v>946</v>
      </c>
      <c r="W402" s="130">
        <f t="shared" si="25"/>
        <v>3768</v>
      </c>
      <c r="X402" s="144">
        <f>X404+X422</f>
        <v>77077</v>
      </c>
      <c r="Y402" s="144">
        <f>Y404+Y422</f>
        <v>65947</v>
      </c>
      <c r="Z402" s="163">
        <f t="shared" si="24"/>
        <v>116.87718925804053</v>
      </c>
    </row>
    <row r="403" spans="1:26" ht="13.5" customHeight="1" thickBot="1" x14ac:dyDescent="0.2">
      <c r="A403" s="250"/>
      <c r="B403" s="253"/>
      <c r="C403" s="249"/>
      <c r="D403" s="145" t="s">
        <v>38</v>
      </c>
      <c r="E403" s="179">
        <f>E405+E423</f>
        <v>14096</v>
      </c>
      <c r="F403" s="179">
        <f t="shared" si="25"/>
        <v>3806</v>
      </c>
      <c r="G403" s="179">
        <f t="shared" si="25"/>
        <v>32015</v>
      </c>
      <c r="H403" s="179">
        <f t="shared" si="25"/>
        <v>11097</v>
      </c>
      <c r="I403" s="179">
        <f t="shared" si="25"/>
        <v>5683</v>
      </c>
      <c r="J403" s="179">
        <f t="shared" si="25"/>
        <v>3092</v>
      </c>
      <c r="K403" s="179">
        <f t="shared" si="25"/>
        <v>926</v>
      </c>
      <c r="L403" s="179">
        <f t="shared" si="25"/>
        <v>61</v>
      </c>
      <c r="M403" s="179">
        <f t="shared" si="25"/>
        <v>281</v>
      </c>
      <c r="N403" s="179">
        <f t="shared" si="25"/>
        <v>127</v>
      </c>
      <c r="O403" s="179">
        <f t="shared" si="25"/>
        <v>135</v>
      </c>
      <c r="P403" s="179">
        <f t="shared" si="25"/>
        <v>909</v>
      </c>
      <c r="Q403" s="179">
        <f t="shared" si="25"/>
        <v>690</v>
      </c>
      <c r="R403" s="179">
        <f t="shared" si="25"/>
        <v>895</v>
      </c>
      <c r="S403" s="179">
        <f t="shared" si="25"/>
        <v>563</v>
      </c>
      <c r="T403" s="179">
        <f t="shared" si="25"/>
        <v>2503</v>
      </c>
      <c r="U403" s="179">
        <f t="shared" si="25"/>
        <v>329</v>
      </c>
      <c r="V403" s="179">
        <f t="shared" si="25"/>
        <v>1104</v>
      </c>
      <c r="W403" s="179">
        <f t="shared" si="25"/>
        <v>4312</v>
      </c>
      <c r="X403" s="180">
        <f>X405+X423</f>
        <v>82624</v>
      </c>
      <c r="Y403" s="180">
        <f>Y405+Y423</f>
        <v>71888</v>
      </c>
      <c r="Z403" s="166">
        <f t="shared" si="24"/>
        <v>114.9343423102604</v>
      </c>
    </row>
    <row r="404" spans="1:26" ht="13.5" customHeight="1" x14ac:dyDescent="0.15">
      <c r="A404" s="128"/>
      <c r="B404" s="248" t="s">
        <v>261</v>
      </c>
      <c r="C404" s="254"/>
      <c r="D404" s="121" t="s">
        <v>263</v>
      </c>
      <c r="E404" s="122">
        <f>E406+E408+E410+E412+E414+E416+E418+E420</f>
        <v>12456</v>
      </c>
      <c r="F404" s="122">
        <f t="shared" ref="F404:W405" si="26">F406+F408+F410+F412+F414+F416+F418+F420</f>
        <v>3204</v>
      </c>
      <c r="G404" s="122">
        <f t="shared" si="26"/>
        <v>30624</v>
      </c>
      <c r="H404" s="122">
        <f t="shared" si="26"/>
        <v>9417</v>
      </c>
      <c r="I404" s="122">
        <f t="shared" si="26"/>
        <v>5368</v>
      </c>
      <c r="J404" s="122">
        <f t="shared" si="26"/>
        <v>2952</v>
      </c>
      <c r="K404" s="122">
        <f t="shared" si="26"/>
        <v>668</v>
      </c>
      <c r="L404" s="122">
        <f t="shared" si="26"/>
        <v>34</v>
      </c>
      <c r="M404" s="122">
        <f t="shared" si="26"/>
        <v>266</v>
      </c>
      <c r="N404" s="122">
        <f t="shared" si="26"/>
        <v>119</v>
      </c>
      <c r="O404" s="122">
        <f t="shared" si="26"/>
        <v>80</v>
      </c>
      <c r="P404" s="122">
        <f t="shared" si="26"/>
        <v>134</v>
      </c>
      <c r="Q404" s="122">
        <f t="shared" si="26"/>
        <v>428</v>
      </c>
      <c r="R404" s="122">
        <f t="shared" si="26"/>
        <v>646</v>
      </c>
      <c r="S404" s="122">
        <f t="shared" si="26"/>
        <v>427</v>
      </c>
      <c r="T404" s="122">
        <f t="shared" si="26"/>
        <v>1845</v>
      </c>
      <c r="U404" s="122">
        <f t="shared" si="26"/>
        <v>190</v>
      </c>
      <c r="V404" s="122">
        <f t="shared" si="26"/>
        <v>804</v>
      </c>
      <c r="W404" s="122">
        <f t="shared" si="26"/>
        <v>3651</v>
      </c>
      <c r="X404" s="167">
        <f>X406+X408+X410+X412+X414+X416+X418+X420</f>
        <v>73313</v>
      </c>
      <c r="Y404" s="167">
        <f>Y406+Y408+Y410+Y412+Y414+Y416+Y418+Y420</f>
        <v>62723</v>
      </c>
      <c r="Z404" s="168">
        <f t="shared" si="24"/>
        <v>116.88375874878435</v>
      </c>
    </row>
    <row r="405" spans="1:26" ht="13.5" customHeight="1" thickBot="1" x14ac:dyDescent="0.2">
      <c r="A405" s="128"/>
      <c r="B405" s="250"/>
      <c r="C405" s="249"/>
      <c r="D405" s="124" t="s">
        <v>38</v>
      </c>
      <c r="E405" s="125">
        <f>E407+E409+E411+E413+E415+E417+E419+E421</f>
        <v>13312</v>
      </c>
      <c r="F405" s="125">
        <f t="shared" si="26"/>
        <v>3576</v>
      </c>
      <c r="G405" s="125">
        <f t="shared" si="26"/>
        <v>31290</v>
      </c>
      <c r="H405" s="125">
        <f t="shared" si="26"/>
        <v>9973</v>
      </c>
      <c r="I405" s="125">
        <f t="shared" si="26"/>
        <v>5547</v>
      </c>
      <c r="J405" s="125">
        <f t="shared" si="26"/>
        <v>2981</v>
      </c>
      <c r="K405" s="125">
        <f t="shared" si="26"/>
        <v>796</v>
      </c>
      <c r="L405" s="125">
        <f t="shared" si="26"/>
        <v>40</v>
      </c>
      <c r="M405" s="125">
        <f t="shared" si="26"/>
        <v>267</v>
      </c>
      <c r="N405" s="125">
        <f t="shared" si="26"/>
        <v>125</v>
      </c>
      <c r="O405" s="125">
        <f t="shared" si="26"/>
        <v>122</v>
      </c>
      <c r="P405" s="125">
        <f t="shared" si="26"/>
        <v>164</v>
      </c>
      <c r="Q405" s="125">
        <f t="shared" si="26"/>
        <v>513</v>
      </c>
      <c r="R405" s="125">
        <f t="shared" si="26"/>
        <v>809</v>
      </c>
      <c r="S405" s="125">
        <f t="shared" si="26"/>
        <v>494</v>
      </c>
      <c r="T405" s="125">
        <f t="shared" si="26"/>
        <v>2037</v>
      </c>
      <c r="U405" s="125">
        <f t="shared" si="26"/>
        <v>220</v>
      </c>
      <c r="V405" s="125">
        <f t="shared" si="26"/>
        <v>911</v>
      </c>
      <c r="W405" s="125">
        <f t="shared" si="26"/>
        <v>4123</v>
      </c>
      <c r="X405" s="181">
        <f>X407+X409+X411+X413+X415+X417+X419+X421</f>
        <v>77300</v>
      </c>
      <c r="Y405" s="181">
        <f>Y407+Y409+Y411+Y413+Y415+Y417+Y419+Y421</f>
        <v>67393</v>
      </c>
      <c r="Z405" s="171">
        <f t="shared" si="24"/>
        <v>114.70033979790186</v>
      </c>
    </row>
    <row r="406" spans="1:26" ht="13.5" customHeight="1" x14ac:dyDescent="0.15">
      <c r="A406" s="128"/>
      <c r="B406" s="128"/>
      <c r="C406" s="251" t="s">
        <v>222</v>
      </c>
      <c r="D406" s="129" t="s">
        <v>263</v>
      </c>
      <c r="E406" s="130">
        <v>10147</v>
      </c>
      <c r="F406" s="130">
        <v>2556</v>
      </c>
      <c r="G406" s="130">
        <v>26793</v>
      </c>
      <c r="H406" s="130">
        <v>6741</v>
      </c>
      <c r="I406" s="130">
        <v>4700</v>
      </c>
      <c r="J406" s="130">
        <v>2685</v>
      </c>
      <c r="K406" s="130">
        <v>590</v>
      </c>
      <c r="L406" s="130">
        <v>31</v>
      </c>
      <c r="M406" s="130">
        <v>245</v>
      </c>
      <c r="N406" s="130">
        <v>86</v>
      </c>
      <c r="O406" s="130">
        <v>76</v>
      </c>
      <c r="P406" s="130">
        <v>134</v>
      </c>
      <c r="Q406" s="130">
        <v>280</v>
      </c>
      <c r="R406" s="130">
        <v>346</v>
      </c>
      <c r="S406" s="130">
        <v>267</v>
      </c>
      <c r="T406" s="130">
        <v>1437</v>
      </c>
      <c r="U406" s="130">
        <v>143</v>
      </c>
      <c r="V406" s="130">
        <v>572</v>
      </c>
      <c r="W406" s="130">
        <v>2378</v>
      </c>
      <c r="X406" s="131">
        <v>60207</v>
      </c>
      <c r="Y406" s="132">
        <v>52692</v>
      </c>
      <c r="Z406" s="163">
        <f t="shared" si="24"/>
        <v>114.26212707811432</v>
      </c>
    </row>
    <row r="407" spans="1:26" ht="13.5" customHeight="1" x14ac:dyDescent="0.15">
      <c r="A407" s="128"/>
      <c r="B407" s="134"/>
      <c r="C407" s="246"/>
      <c r="D407" s="135" t="s">
        <v>38</v>
      </c>
      <c r="E407" s="136">
        <v>10907</v>
      </c>
      <c r="F407" s="136">
        <v>2887</v>
      </c>
      <c r="G407" s="136">
        <v>27323</v>
      </c>
      <c r="H407" s="136">
        <v>7193</v>
      </c>
      <c r="I407" s="136">
        <v>4801</v>
      </c>
      <c r="J407" s="136">
        <v>2709</v>
      </c>
      <c r="K407" s="136">
        <v>708</v>
      </c>
      <c r="L407" s="136">
        <v>37</v>
      </c>
      <c r="M407" s="136">
        <v>246</v>
      </c>
      <c r="N407" s="136">
        <v>92</v>
      </c>
      <c r="O407" s="136">
        <v>118</v>
      </c>
      <c r="P407" s="136">
        <v>164</v>
      </c>
      <c r="Q407" s="136">
        <v>319</v>
      </c>
      <c r="R407" s="136">
        <v>405</v>
      </c>
      <c r="S407" s="136">
        <v>285</v>
      </c>
      <c r="T407" s="136">
        <v>1573</v>
      </c>
      <c r="U407" s="136">
        <v>154</v>
      </c>
      <c r="V407" s="136">
        <v>632</v>
      </c>
      <c r="W407" s="136">
        <v>2683</v>
      </c>
      <c r="X407" s="137">
        <v>63236</v>
      </c>
      <c r="Y407" s="138">
        <v>56015</v>
      </c>
      <c r="Z407" s="164">
        <f t="shared" si="24"/>
        <v>112.89118985985897</v>
      </c>
    </row>
    <row r="408" spans="1:26" ht="13.5" customHeight="1" x14ac:dyDescent="0.15">
      <c r="A408" s="128"/>
      <c r="B408" s="134"/>
      <c r="C408" s="246" t="s">
        <v>183</v>
      </c>
      <c r="D408" s="135" t="s">
        <v>263</v>
      </c>
      <c r="E408" s="136">
        <v>0</v>
      </c>
      <c r="F408" s="136">
        <v>0</v>
      </c>
      <c r="G408" s="136">
        <v>0</v>
      </c>
      <c r="H408" s="136">
        <v>0</v>
      </c>
      <c r="I408" s="136">
        <v>0</v>
      </c>
      <c r="J408" s="136">
        <v>0</v>
      </c>
      <c r="K408" s="136">
        <v>0</v>
      </c>
      <c r="L408" s="136">
        <v>0</v>
      </c>
      <c r="M408" s="136">
        <v>0</v>
      </c>
      <c r="N408" s="136">
        <v>0</v>
      </c>
      <c r="O408" s="136">
        <v>0</v>
      </c>
      <c r="P408" s="136">
        <v>0</v>
      </c>
      <c r="Q408" s="136">
        <v>0</v>
      </c>
      <c r="R408" s="136">
        <v>0</v>
      </c>
      <c r="S408" s="136">
        <v>0</v>
      </c>
      <c r="T408" s="136">
        <v>0</v>
      </c>
      <c r="U408" s="136">
        <v>0</v>
      </c>
      <c r="V408" s="136">
        <v>0</v>
      </c>
      <c r="W408" s="136">
        <v>0</v>
      </c>
      <c r="X408" s="137">
        <v>0</v>
      </c>
      <c r="Y408" s="138">
        <v>0</v>
      </c>
      <c r="Z408" s="164" t="str">
        <f t="shared" si="24"/>
        <v>－</v>
      </c>
    </row>
    <row r="409" spans="1:26" ht="13.5" customHeight="1" x14ac:dyDescent="0.15">
      <c r="A409" s="128"/>
      <c r="B409" s="134"/>
      <c r="C409" s="246"/>
      <c r="D409" s="135" t="s">
        <v>38</v>
      </c>
      <c r="E409" s="136">
        <v>0</v>
      </c>
      <c r="F409" s="136">
        <v>0</v>
      </c>
      <c r="G409" s="136">
        <v>0</v>
      </c>
      <c r="H409" s="136">
        <v>0</v>
      </c>
      <c r="I409" s="136">
        <v>0</v>
      </c>
      <c r="J409" s="136">
        <v>0</v>
      </c>
      <c r="K409" s="136">
        <v>0</v>
      </c>
      <c r="L409" s="136">
        <v>0</v>
      </c>
      <c r="M409" s="136">
        <v>0</v>
      </c>
      <c r="N409" s="136">
        <v>0</v>
      </c>
      <c r="O409" s="136">
        <v>0</v>
      </c>
      <c r="P409" s="136">
        <v>0</v>
      </c>
      <c r="Q409" s="136">
        <v>0</v>
      </c>
      <c r="R409" s="136">
        <v>0</v>
      </c>
      <c r="S409" s="136">
        <v>0</v>
      </c>
      <c r="T409" s="136">
        <v>0</v>
      </c>
      <c r="U409" s="136">
        <v>0</v>
      </c>
      <c r="V409" s="136">
        <v>0</v>
      </c>
      <c r="W409" s="136">
        <v>0</v>
      </c>
      <c r="X409" s="137">
        <v>0</v>
      </c>
      <c r="Y409" s="138">
        <v>0</v>
      </c>
      <c r="Z409" s="164" t="str">
        <f t="shared" si="24"/>
        <v>－</v>
      </c>
    </row>
    <row r="410" spans="1:26" ht="13.5" customHeight="1" x14ac:dyDescent="0.15">
      <c r="A410" s="128"/>
      <c r="B410" s="134"/>
      <c r="C410" s="246" t="s">
        <v>184</v>
      </c>
      <c r="D410" s="135" t="s">
        <v>263</v>
      </c>
      <c r="E410" s="136">
        <v>4</v>
      </c>
      <c r="F410" s="136">
        <v>1</v>
      </c>
      <c r="G410" s="136">
        <v>30</v>
      </c>
      <c r="H410" s="136">
        <v>0</v>
      </c>
      <c r="I410" s="136">
        <v>0</v>
      </c>
      <c r="J410" s="136">
        <v>0</v>
      </c>
      <c r="K410" s="136">
        <v>0</v>
      </c>
      <c r="L410" s="136">
        <v>0</v>
      </c>
      <c r="M410" s="136">
        <v>0</v>
      </c>
      <c r="N410" s="136">
        <v>0</v>
      </c>
      <c r="O410" s="136">
        <v>0</v>
      </c>
      <c r="P410" s="136">
        <v>0</v>
      </c>
      <c r="Q410" s="136">
        <v>0</v>
      </c>
      <c r="R410" s="136">
        <v>2</v>
      </c>
      <c r="S410" s="136">
        <v>1</v>
      </c>
      <c r="T410" s="136">
        <v>4</v>
      </c>
      <c r="U410" s="136">
        <v>1</v>
      </c>
      <c r="V410" s="136">
        <v>5</v>
      </c>
      <c r="W410" s="136">
        <v>13</v>
      </c>
      <c r="X410" s="137">
        <v>61</v>
      </c>
      <c r="Y410" s="138">
        <v>79</v>
      </c>
      <c r="Z410" s="164">
        <f t="shared" si="24"/>
        <v>77.215189873417728</v>
      </c>
    </row>
    <row r="411" spans="1:26" ht="13.5" customHeight="1" x14ac:dyDescent="0.15">
      <c r="A411" s="128"/>
      <c r="B411" s="134"/>
      <c r="C411" s="246"/>
      <c r="D411" s="135" t="s">
        <v>38</v>
      </c>
      <c r="E411" s="136">
        <v>4</v>
      </c>
      <c r="F411" s="136">
        <v>1</v>
      </c>
      <c r="G411" s="136">
        <v>30</v>
      </c>
      <c r="H411" s="136">
        <v>0</v>
      </c>
      <c r="I411" s="136">
        <v>0</v>
      </c>
      <c r="J411" s="136">
        <v>0</v>
      </c>
      <c r="K411" s="136">
        <v>0</v>
      </c>
      <c r="L411" s="136">
        <v>0</v>
      </c>
      <c r="M411" s="136">
        <v>0</v>
      </c>
      <c r="N411" s="136">
        <v>0</v>
      </c>
      <c r="O411" s="136">
        <v>0</v>
      </c>
      <c r="P411" s="136">
        <v>0</v>
      </c>
      <c r="Q411" s="136">
        <v>0</v>
      </c>
      <c r="R411" s="136">
        <v>2</v>
      </c>
      <c r="S411" s="136">
        <v>1</v>
      </c>
      <c r="T411" s="136">
        <v>7</v>
      </c>
      <c r="U411" s="136">
        <v>2</v>
      </c>
      <c r="V411" s="136">
        <v>6</v>
      </c>
      <c r="W411" s="136">
        <v>13</v>
      </c>
      <c r="X411" s="137">
        <v>66</v>
      </c>
      <c r="Y411" s="138">
        <v>507</v>
      </c>
      <c r="Z411" s="164">
        <f t="shared" si="24"/>
        <v>13.017751479289942</v>
      </c>
    </row>
    <row r="412" spans="1:26" ht="13.5" customHeight="1" x14ac:dyDescent="0.15">
      <c r="A412" s="128"/>
      <c r="B412" s="134"/>
      <c r="C412" s="246" t="s">
        <v>185</v>
      </c>
      <c r="D412" s="135" t="s">
        <v>263</v>
      </c>
      <c r="E412" s="136">
        <v>12</v>
      </c>
      <c r="F412" s="136">
        <v>14</v>
      </c>
      <c r="G412" s="136">
        <v>6</v>
      </c>
      <c r="H412" s="136">
        <v>17</v>
      </c>
      <c r="I412" s="136">
        <v>4</v>
      </c>
      <c r="J412" s="136">
        <v>2</v>
      </c>
      <c r="K412" s="136">
        <v>1</v>
      </c>
      <c r="L412" s="136">
        <v>0</v>
      </c>
      <c r="M412" s="136">
        <v>0</v>
      </c>
      <c r="N412" s="136">
        <v>0</v>
      </c>
      <c r="O412" s="136">
        <v>0</v>
      </c>
      <c r="P412" s="136">
        <v>0</v>
      </c>
      <c r="Q412" s="136">
        <v>1</v>
      </c>
      <c r="R412" s="136">
        <v>3</v>
      </c>
      <c r="S412" s="136">
        <v>2</v>
      </c>
      <c r="T412" s="136">
        <v>8</v>
      </c>
      <c r="U412" s="136">
        <v>0</v>
      </c>
      <c r="V412" s="136">
        <v>3</v>
      </c>
      <c r="W412" s="136">
        <v>5</v>
      </c>
      <c r="X412" s="137">
        <v>78</v>
      </c>
      <c r="Y412" s="138">
        <v>32</v>
      </c>
      <c r="Z412" s="164">
        <f t="shared" si="24"/>
        <v>243.75</v>
      </c>
    </row>
    <row r="413" spans="1:26" ht="13.5" customHeight="1" x14ac:dyDescent="0.15">
      <c r="A413" s="128"/>
      <c r="B413" s="134"/>
      <c r="C413" s="246"/>
      <c r="D413" s="135" t="s">
        <v>38</v>
      </c>
      <c r="E413" s="136">
        <v>19</v>
      </c>
      <c r="F413" s="136">
        <v>14</v>
      </c>
      <c r="G413" s="136">
        <v>6</v>
      </c>
      <c r="H413" s="136">
        <v>21</v>
      </c>
      <c r="I413" s="136">
        <v>6</v>
      </c>
      <c r="J413" s="136">
        <v>2</v>
      </c>
      <c r="K413" s="136">
        <v>1</v>
      </c>
      <c r="L413" s="136">
        <v>0</v>
      </c>
      <c r="M413" s="136">
        <v>0</v>
      </c>
      <c r="N413" s="136">
        <v>0</v>
      </c>
      <c r="O413" s="136">
        <v>0</v>
      </c>
      <c r="P413" s="136">
        <v>0</v>
      </c>
      <c r="Q413" s="136">
        <v>1</v>
      </c>
      <c r="R413" s="136">
        <v>3</v>
      </c>
      <c r="S413" s="136">
        <v>2</v>
      </c>
      <c r="T413" s="136">
        <v>8</v>
      </c>
      <c r="U413" s="136">
        <v>0</v>
      </c>
      <c r="V413" s="136">
        <v>3</v>
      </c>
      <c r="W413" s="136">
        <v>5</v>
      </c>
      <c r="X413" s="137">
        <v>91</v>
      </c>
      <c r="Y413" s="138">
        <v>55</v>
      </c>
      <c r="Z413" s="164">
        <f t="shared" si="24"/>
        <v>165.45454545454547</v>
      </c>
    </row>
    <row r="414" spans="1:26" ht="13.5" customHeight="1" x14ac:dyDescent="0.15">
      <c r="A414" s="128"/>
      <c r="B414" s="134"/>
      <c r="C414" s="246" t="s">
        <v>186</v>
      </c>
      <c r="D414" s="135" t="s">
        <v>263</v>
      </c>
      <c r="E414" s="136">
        <v>13</v>
      </c>
      <c r="F414" s="136">
        <v>21</v>
      </c>
      <c r="G414" s="136">
        <v>35</v>
      </c>
      <c r="H414" s="136">
        <v>8</v>
      </c>
      <c r="I414" s="136">
        <v>1</v>
      </c>
      <c r="J414" s="136">
        <v>6</v>
      </c>
      <c r="K414" s="136">
        <v>0</v>
      </c>
      <c r="L414" s="136">
        <v>0</v>
      </c>
      <c r="M414" s="136">
        <v>0</v>
      </c>
      <c r="N414" s="136">
        <v>0</v>
      </c>
      <c r="O414" s="136">
        <v>0</v>
      </c>
      <c r="P414" s="136">
        <v>0</v>
      </c>
      <c r="Q414" s="136">
        <v>1</v>
      </c>
      <c r="R414" s="136">
        <v>6</v>
      </c>
      <c r="S414" s="136">
        <v>4</v>
      </c>
      <c r="T414" s="136">
        <v>5</v>
      </c>
      <c r="U414" s="136">
        <v>2</v>
      </c>
      <c r="V414" s="136">
        <v>3</v>
      </c>
      <c r="W414" s="136">
        <v>12</v>
      </c>
      <c r="X414" s="137">
        <v>117</v>
      </c>
      <c r="Y414" s="138">
        <v>160</v>
      </c>
      <c r="Z414" s="164">
        <f t="shared" si="24"/>
        <v>73.125</v>
      </c>
    </row>
    <row r="415" spans="1:26" ht="13.5" customHeight="1" x14ac:dyDescent="0.15">
      <c r="A415" s="128"/>
      <c r="B415" s="134"/>
      <c r="C415" s="246"/>
      <c r="D415" s="135" t="s">
        <v>38</v>
      </c>
      <c r="E415" s="136">
        <v>25</v>
      </c>
      <c r="F415" s="136">
        <v>25</v>
      </c>
      <c r="G415" s="136">
        <v>49</v>
      </c>
      <c r="H415" s="136">
        <v>12</v>
      </c>
      <c r="I415" s="136">
        <v>1</v>
      </c>
      <c r="J415" s="136">
        <v>6</v>
      </c>
      <c r="K415" s="136">
        <v>0</v>
      </c>
      <c r="L415" s="136">
        <v>0</v>
      </c>
      <c r="M415" s="136">
        <v>0</v>
      </c>
      <c r="N415" s="136">
        <v>0</v>
      </c>
      <c r="O415" s="136">
        <v>0</v>
      </c>
      <c r="P415" s="136">
        <v>0</v>
      </c>
      <c r="Q415" s="136">
        <v>2</v>
      </c>
      <c r="R415" s="136">
        <v>7</v>
      </c>
      <c r="S415" s="136">
        <v>7</v>
      </c>
      <c r="T415" s="136">
        <v>5</v>
      </c>
      <c r="U415" s="136">
        <v>4</v>
      </c>
      <c r="V415" s="136">
        <v>4</v>
      </c>
      <c r="W415" s="136">
        <v>27</v>
      </c>
      <c r="X415" s="137">
        <v>174</v>
      </c>
      <c r="Y415" s="138">
        <v>195</v>
      </c>
      <c r="Z415" s="164">
        <f t="shared" si="24"/>
        <v>89.230769230769241</v>
      </c>
    </row>
    <row r="416" spans="1:26" ht="13.5" customHeight="1" x14ac:dyDescent="0.15">
      <c r="A416" s="128"/>
      <c r="B416" s="134"/>
      <c r="C416" s="246" t="s">
        <v>187</v>
      </c>
      <c r="D416" s="135" t="s">
        <v>263</v>
      </c>
      <c r="E416" s="136">
        <v>2215</v>
      </c>
      <c r="F416" s="136">
        <v>606</v>
      </c>
      <c r="G416" s="136">
        <v>3752</v>
      </c>
      <c r="H416" s="136">
        <v>2651</v>
      </c>
      <c r="I416" s="136">
        <v>651</v>
      </c>
      <c r="J416" s="136">
        <v>259</v>
      </c>
      <c r="K416" s="136">
        <v>75</v>
      </c>
      <c r="L416" s="136">
        <v>3</v>
      </c>
      <c r="M416" s="136">
        <v>21</v>
      </c>
      <c r="N416" s="136">
        <v>33</v>
      </c>
      <c r="O416" s="136">
        <v>4</v>
      </c>
      <c r="P416" s="136">
        <v>0</v>
      </c>
      <c r="Q416" s="136">
        <v>140</v>
      </c>
      <c r="R416" s="136">
        <v>287</v>
      </c>
      <c r="S416" s="136">
        <v>152</v>
      </c>
      <c r="T416" s="136">
        <v>369</v>
      </c>
      <c r="U416" s="136">
        <v>44</v>
      </c>
      <c r="V416" s="136">
        <v>221</v>
      </c>
      <c r="W416" s="136">
        <v>1241</v>
      </c>
      <c r="X416" s="137">
        <v>12724</v>
      </c>
      <c r="Y416" s="138">
        <v>9640</v>
      </c>
      <c r="Z416" s="164">
        <f t="shared" si="24"/>
        <v>131.99170124481327</v>
      </c>
    </row>
    <row r="417" spans="1:26" ht="13.5" customHeight="1" x14ac:dyDescent="0.15">
      <c r="A417" s="128"/>
      <c r="B417" s="134"/>
      <c r="C417" s="246"/>
      <c r="D417" s="135" t="s">
        <v>38</v>
      </c>
      <c r="E417" s="136">
        <v>2281</v>
      </c>
      <c r="F417" s="136">
        <v>631</v>
      </c>
      <c r="G417" s="136">
        <v>3870</v>
      </c>
      <c r="H417" s="136">
        <v>2747</v>
      </c>
      <c r="I417" s="136">
        <v>725</v>
      </c>
      <c r="J417" s="136">
        <v>264</v>
      </c>
      <c r="K417" s="136">
        <v>83</v>
      </c>
      <c r="L417" s="136">
        <v>3</v>
      </c>
      <c r="M417" s="136">
        <v>21</v>
      </c>
      <c r="N417" s="136">
        <v>33</v>
      </c>
      <c r="O417" s="136">
        <v>4</v>
      </c>
      <c r="P417" s="136">
        <v>0</v>
      </c>
      <c r="Q417" s="136">
        <v>179</v>
      </c>
      <c r="R417" s="136">
        <v>386</v>
      </c>
      <c r="S417" s="136">
        <v>188</v>
      </c>
      <c r="T417" s="136">
        <v>402</v>
      </c>
      <c r="U417" s="136">
        <v>60</v>
      </c>
      <c r="V417" s="136">
        <v>266</v>
      </c>
      <c r="W417" s="136">
        <v>1391</v>
      </c>
      <c r="X417" s="137">
        <v>13534</v>
      </c>
      <c r="Y417" s="138">
        <v>10461</v>
      </c>
      <c r="Z417" s="164">
        <f t="shared" si="24"/>
        <v>129.37577669438869</v>
      </c>
    </row>
    <row r="418" spans="1:26" ht="13.5" customHeight="1" x14ac:dyDescent="0.15">
      <c r="A418" s="128"/>
      <c r="B418" s="140"/>
      <c r="C418" s="246" t="s">
        <v>188</v>
      </c>
      <c r="D418" s="135" t="s">
        <v>263</v>
      </c>
      <c r="E418" s="136">
        <v>8</v>
      </c>
      <c r="F418" s="136">
        <v>6</v>
      </c>
      <c r="G418" s="136">
        <v>4</v>
      </c>
      <c r="H418" s="136">
        <v>0</v>
      </c>
      <c r="I418" s="136">
        <v>12</v>
      </c>
      <c r="J418" s="136">
        <v>0</v>
      </c>
      <c r="K418" s="136">
        <v>2</v>
      </c>
      <c r="L418" s="136">
        <v>0</v>
      </c>
      <c r="M418" s="136">
        <v>0</v>
      </c>
      <c r="N418" s="136">
        <v>0</v>
      </c>
      <c r="O418" s="136">
        <v>0</v>
      </c>
      <c r="P418" s="136">
        <v>0</v>
      </c>
      <c r="Q418" s="136">
        <v>6</v>
      </c>
      <c r="R418" s="136">
        <v>2</v>
      </c>
      <c r="S418" s="136">
        <v>1</v>
      </c>
      <c r="T418" s="136">
        <v>22</v>
      </c>
      <c r="U418" s="136">
        <v>0</v>
      </c>
      <c r="V418" s="136">
        <v>0</v>
      </c>
      <c r="W418" s="136">
        <v>2</v>
      </c>
      <c r="X418" s="137">
        <v>65</v>
      </c>
      <c r="Y418" s="138">
        <v>44</v>
      </c>
      <c r="Z418" s="164">
        <f t="shared" si="24"/>
        <v>147.72727272727272</v>
      </c>
    </row>
    <row r="419" spans="1:26" ht="13.5" customHeight="1" x14ac:dyDescent="0.15">
      <c r="A419" s="128"/>
      <c r="B419" s="140"/>
      <c r="C419" s="246"/>
      <c r="D419" s="135" t="s">
        <v>38</v>
      </c>
      <c r="E419" s="136">
        <v>18</v>
      </c>
      <c r="F419" s="136">
        <v>18</v>
      </c>
      <c r="G419" s="136">
        <v>8</v>
      </c>
      <c r="H419" s="136">
        <v>0</v>
      </c>
      <c r="I419" s="136">
        <v>14</v>
      </c>
      <c r="J419" s="136">
        <v>0</v>
      </c>
      <c r="K419" s="136">
        <v>4</v>
      </c>
      <c r="L419" s="136">
        <v>0</v>
      </c>
      <c r="M419" s="136">
        <v>0</v>
      </c>
      <c r="N419" s="136">
        <v>0</v>
      </c>
      <c r="O419" s="136">
        <v>0</v>
      </c>
      <c r="P419" s="136">
        <v>0</v>
      </c>
      <c r="Q419" s="136">
        <v>12</v>
      </c>
      <c r="R419" s="136">
        <v>6</v>
      </c>
      <c r="S419" s="136">
        <v>11</v>
      </c>
      <c r="T419" s="136">
        <v>42</v>
      </c>
      <c r="U419" s="136">
        <v>0</v>
      </c>
      <c r="V419" s="136">
        <v>0</v>
      </c>
      <c r="W419" s="136">
        <v>4</v>
      </c>
      <c r="X419" s="137">
        <v>137</v>
      </c>
      <c r="Y419" s="138">
        <v>78</v>
      </c>
      <c r="Z419" s="164">
        <f t="shared" si="24"/>
        <v>175.64102564102564</v>
      </c>
    </row>
    <row r="420" spans="1:26" ht="13.5" customHeight="1" x14ac:dyDescent="0.15">
      <c r="A420" s="128"/>
      <c r="B420" s="140"/>
      <c r="C420" s="246" t="s">
        <v>189</v>
      </c>
      <c r="D420" s="135" t="s">
        <v>263</v>
      </c>
      <c r="E420" s="136">
        <v>57</v>
      </c>
      <c r="F420" s="136">
        <v>0</v>
      </c>
      <c r="G420" s="136">
        <v>4</v>
      </c>
      <c r="H420" s="136">
        <v>0</v>
      </c>
      <c r="I420" s="136">
        <v>0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36">
        <v>0</v>
      </c>
      <c r="Q420" s="136">
        <v>0</v>
      </c>
      <c r="R420" s="136">
        <v>0</v>
      </c>
      <c r="S420" s="136">
        <v>0</v>
      </c>
      <c r="T420" s="136">
        <v>0</v>
      </c>
      <c r="U420" s="136">
        <v>0</v>
      </c>
      <c r="V420" s="136">
        <v>0</v>
      </c>
      <c r="W420" s="136">
        <v>0</v>
      </c>
      <c r="X420" s="137">
        <v>61</v>
      </c>
      <c r="Y420" s="138">
        <v>76</v>
      </c>
      <c r="Z420" s="164">
        <f t="shared" si="24"/>
        <v>80.26315789473685</v>
      </c>
    </row>
    <row r="421" spans="1:26" ht="13.5" customHeight="1" thickBot="1" x14ac:dyDescent="0.2">
      <c r="A421" s="128"/>
      <c r="B421" s="140"/>
      <c r="C421" s="247"/>
      <c r="D421" s="141" t="s">
        <v>38</v>
      </c>
      <c r="E421" s="125">
        <v>58</v>
      </c>
      <c r="F421" s="125">
        <v>0</v>
      </c>
      <c r="G421" s="125">
        <v>4</v>
      </c>
      <c r="H421" s="125">
        <v>0</v>
      </c>
      <c r="I421" s="125">
        <v>0</v>
      </c>
      <c r="J421" s="125">
        <v>0</v>
      </c>
      <c r="K421" s="125">
        <v>0</v>
      </c>
      <c r="L421" s="125">
        <v>0</v>
      </c>
      <c r="M421" s="125">
        <v>0</v>
      </c>
      <c r="N421" s="125">
        <v>0</v>
      </c>
      <c r="O421" s="125">
        <v>0</v>
      </c>
      <c r="P421" s="125">
        <v>0</v>
      </c>
      <c r="Q421" s="125">
        <v>0</v>
      </c>
      <c r="R421" s="125">
        <v>0</v>
      </c>
      <c r="S421" s="125">
        <v>0</v>
      </c>
      <c r="T421" s="125">
        <v>0</v>
      </c>
      <c r="U421" s="125">
        <v>0</v>
      </c>
      <c r="V421" s="125">
        <v>0</v>
      </c>
      <c r="W421" s="125">
        <v>0</v>
      </c>
      <c r="X421" s="142">
        <v>62</v>
      </c>
      <c r="Y421" s="143">
        <v>82</v>
      </c>
      <c r="Z421" s="171">
        <f t="shared" si="24"/>
        <v>75.609756097560975</v>
      </c>
    </row>
    <row r="422" spans="1:26" ht="13.5" customHeight="1" x14ac:dyDescent="0.15">
      <c r="A422" s="128"/>
      <c r="B422" s="248" t="s">
        <v>262</v>
      </c>
      <c r="C422" s="249"/>
      <c r="D422" s="129" t="s">
        <v>263</v>
      </c>
      <c r="E422" s="130">
        <f>E424+E426+E428+E430+E432</f>
        <v>537</v>
      </c>
      <c r="F422" s="130">
        <f t="shared" ref="F422:W423" si="27">F424+F426+F428+F430+F432</f>
        <v>183</v>
      </c>
      <c r="G422" s="130">
        <f t="shared" si="27"/>
        <v>582</v>
      </c>
      <c r="H422" s="130">
        <f t="shared" si="27"/>
        <v>772</v>
      </c>
      <c r="I422" s="130">
        <f t="shared" si="27"/>
        <v>101</v>
      </c>
      <c r="J422" s="130">
        <f t="shared" si="27"/>
        <v>82</v>
      </c>
      <c r="K422" s="130">
        <f t="shared" si="27"/>
        <v>93</v>
      </c>
      <c r="L422" s="130">
        <f t="shared" si="27"/>
        <v>21</v>
      </c>
      <c r="M422" s="130">
        <f t="shared" si="27"/>
        <v>12</v>
      </c>
      <c r="N422" s="130">
        <f t="shared" si="27"/>
        <v>2</v>
      </c>
      <c r="O422" s="130">
        <f t="shared" si="27"/>
        <v>9</v>
      </c>
      <c r="P422" s="130">
        <f t="shared" si="27"/>
        <v>521</v>
      </c>
      <c r="Q422" s="130">
        <f t="shared" si="27"/>
        <v>123</v>
      </c>
      <c r="R422" s="130">
        <f t="shared" si="27"/>
        <v>46</v>
      </c>
      <c r="S422" s="130">
        <f t="shared" si="27"/>
        <v>54</v>
      </c>
      <c r="T422" s="130">
        <f t="shared" si="27"/>
        <v>287</v>
      </c>
      <c r="U422" s="130">
        <f t="shared" si="27"/>
        <v>80</v>
      </c>
      <c r="V422" s="130">
        <f t="shared" si="27"/>
        <v>142</v>
      </c>
      <c r="W422" s="130">
        <f t="shared" si="27"/>
        <v>117</v>
      </c>
      <c r="X422" s="144">
        <f>X424+X426+X428+X430+X432</f>
        <v>3764</v>
      </c>
      <c r="Y422" s="144">
        <f>Y424+Y426+Y428+Y430+Y432</f>
        <v>3224</v>
      </c>
      <c r="Z422" s="163">
        <f t="shared" si="24"/>
        <v>116.74937965260546</v>
      </c>
    </row>
    <row r="423" spans="1:26" ht="13.5" customHeight="1" thickBot="1" x14ac:dyDescent="0.2">
      <c r="A423" s="128"/>
      <c r="B423" s="250"/>
      <c r="C423" s="249"/>
      <c r="D423" s="145" t="s">
        <v>38</v>
      </c>
      <c r="E423" s="130">
        <f>E425+E427+E429+E431+E433</f>
        <v>784</v>
      </c>
      <c r="F423" s="130">
        <f t="shared" si="27"/>
        <v>230</v>
      </c>
      <c r="G423" s="130">
        <f t="shared" si="27"/>
        <v>725</v>
      </c>
      <c r="H423" s="130">
        <f t="shared" si="27"/>
        <v>1124</v>
      </c>
      <c r="I423" s="130">
        <f t="shared" si="27"/>
        <v>136</v>
      </c>
      <c r="J423" s="130">
        <f t="shared" si="27"/>
        <v>111</v>
      </c>
      <c r="K423" s="130">
        <f t="shared" si="27"/>
        <v>130</v>
      </c>
      <c r="L423" s="130">
        <f t="shared" si="27"/>
        <v>21</v>
      </c>
      <c r="M423" s="130">
        <f t="shared" si="27"/>
        <v>14</v>
      </c>
      <c r="N423" s="130">
        <f t="shared" si="27"/>
        <v>2</v>
      </c>
      <c r="O423" s="130">
        <f t="shared" si="27"/>
        <v>13</v>
      </c>
      <c r="P423" s="130">
        <f t="shared" si="27"/>
        <v>745</v>
      </c>
      <c r="Q423" s="130">
        <f t="shared" si="27"/>
        <v>177</v>
      </c>
      <c r="R423" s="130">
        <f t="shared" si="27"/>
        <v>86</v>
      </c>
      <c r="S423" s="130">
        <f t="shared" si="27"/>
        <v>69</v>
      </c>
      <c r="T423" s="130">
        <f t="shared" si="27"/>
        <v>466</v>
      </c>
      <c r="U423" s="130">
        <f t="shared" si="27"/>
        <v>109</v>
      </c>
      <c r="V423" s="130">
        <f t="shared" si="27"/>
        <v>193</v>
      </c>
      <c r="W423" s="130">
        <f t="shared" si="27"/>
        <v>189</v>
      </c>
      <c r="X423" s="144">
        <f>X425+X427+X429+X431+X433</f>
        <v>5324</v>
      </c>
      <c r="Y423" s="144">
        <f>Y425+Y427+Y429+Y431+Y433</f>
        <v>4495</v>
      </c>
      <c r="Z423" s="166">
        <f t="shared" si="24"/>
        <v>118.44271412680756</v>
      </c>
    </row>
    <row r="424" spans="1:26" ht="13.5" customHeight="1" x14ac:dyDescent="0.15">
      <c r="A424" s="128"/>
      <c r="B424" s="128"/>
      <c r="C424" s="251" t="s">
        <v>190</v>
      </c>
      <c r="D424" s="147" t="s">
        <v>263</v>
      </c>
      <c r="E424" s="122">
        <v>148</v>
      </c>
      <c r="F424" s="122">
        <v>43</v>
      </c>
      <c r="G424" s="122">
        <v>143</v>
      </c>
      <c r="H424" s="122">
        <v>136</v>
      </c>
      <c r="I424" s="122">
        <v>52</v>
      </c>
      <c r="J424" s="122">
        <v>12</v>
      </c>
      <c r="K424" s="122">
        <v>8</v>
      </c>
      <c r="L424" s="122">
        <v>5</v>
      </c>
      <c r="M424" s="122">
        <v>0</v>
      </c>
      <c r="N424" s="122">
        <v>0</v>
      </c>
      <c r="O424" s="122">
        <v>7</v>
      </c>
      <c r="P424" s="122">
        <v>389</v>
      </c>
      <c r="Q424" s="122">
        <v>19</v>
      </c>
      <c r="R424" s="122">
        <v>12</v>
      </c>
      <c r="S424" s="122">
        <v>4</v>
      </c>
      <c r="T424" s="122">
        <v>59</v>
      </c>
      <c r="U424" s="122">
        <v>11</v>
      </c>
      <c r="V424" s="122">
        <v>41</v>
      </c>
      <c r="W424" s="122">
        <v>63</v>
      </c>
      <c r="X424" s="150">
        <v>1152</v>
      </c>
      <c r="Y424" s="151">
        <v>1044</v>
      </c>
      <c r="Z424" s="168">
        <f t="shared" si="24"/>
        <v>110.34482758620689</v>
      </c>
    </row>
    <row r="425" spans="1:26" ht="13.5" customHeight="1" x14ac:dyDescent="0.15">
      <c r="A425" s="128"/>
      <c r="B425" s="134"/>
      <c r="C425" s="246"/>
      <c r="D425" s="135" t="s">
        <v>38</v>
      </c>
      <c r="E425" s="136">
        <v>155</v>
      </c>
      <c r="F425" s="136">
        <v>53</v>
      </c>
      <c r="G425" s="136">
        <v>151</v>
      </c>
      <c r="H425" s="136">
        <v>146</v>
      </c>
      <c r="I425" s="136">
        <v>70</v>
      </c>
      <c r="J425" s="136">
        <v>18</v>
      </c>
      <c r="K425" s="136">
        <v>8</v>
      </c>
      <c r="L425" s="136">
        <v>5</v>
      </c>
      <c r="M425" s="136">
        <v>0</v>
      </c>
      <c r="N425" s="136">
        <v>0</v>
      </c>
      <c r="O425" s="136">
        <v>7</v>
      </c>
      <c r="P425" s="136">
        <v>484</v>
      </c>
      <c r="Q425" s="136">
        <v>33</v>
      </c>
      <c r="R425" s="136">
        <v>23</v>
      </c>
      <c r="S425" s="136">
        <v>4</v>
      </c>
      <c r="T425" s="136">
        <v>72</v>
      </c>
      <c r="U425" s="136">
        <v>21</v>
      </c>
      <c r="V425" s="136">
        <v>49</v>
      </c>
      <c r="W425" s="136">
        <v>81</v>
      </c>
      <c r="X425" s="137">
        <v>1380</v>
      </c>
      <c r="Y425" s="138">
        <v>1196</v>
      </c>
      <c r="Z425" s="164">
        <f t="shared" si="24"/>
        <v>115.38461538461537</v>
      </c>
    </row>
    <row r="426" spans="1:26" ht="13.5" customHeight="1" x14ac:dyDescent="0.15">
      <c r="A426" s="128"/>
      <c r="B426" s="134"/>
      <c r="C426" s="246" t="s">
        <v>191</v>
      </c>
      <c r="D426" s="135" t="s">
        <v>263</v>
      </c>
      <c r="E426" s="136">
        <v>5</v>
      </c>
      <c r="F426" s="136">
        <v>2</v>
      </c>
      <c r="G426" s="136">
        <v>19</v>
      </c>
      <c r="H426" s="136">
        <v>7</v>
      </c>
      <c r="I426" s="136">
        <v>2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36">
        <v>18</v>
      </c>
      <c r="Q426" s="136">
        <v>0</v>
      </c>
      <c r="R426" s="136">
        <v>0</v>
      </c>
      <c r="S426" s="136">
        <v>0</v>
      </c>
      <c r="T426" s="136">
        <v>1</v>
      </c>
      <c r="U426" s="136">
        <v>0</v>
      </c>
      <c r="V426" s="136">
        <v>2</v>
      </c>
      <c r="W426" s="136">
        <v>7</v>
      </c>
      <c r="X426" s="137">
        <v>63</v>
      </c>
      <c r="Y426" s="138">
        <v>104</v>
      </c>
      <c r="Z426" s="164">
        <f t="shared" si="24"/>
        <v>60.576923076923073</v>
      </c>
    </row>
    <row r="427" spans="1:26" ht="13.5" customHeight="1" x14ac:dyDescent="0.15">
      <c r="A427" s="128"/>
      <c r="B427" s="134"/>
      <c r="C427" s="246"/>
      <c r="D427" s="135" t="s">
        <v>38</v>
      </c>
      <c r="E427" s="136">
        <v>5</v>
      </c>
      <c r="F427" s="136">
        <v>2</v>
      </c>
      <c r="G427" s="136">
        <v>19</v>
      </c>
      <c r="H427" s="136">
        <v>7</v>
      </c>
      <c r="I427" s="136">
        <v>2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36">
        <v>18</v>
      </c>
      <c r="Q427" s="136">
        <v>0</v>
      </c>
      <c r="R427" s="136">
        <v>0</v>
      </c>
      <c r="S427" s="136">
        <v>0</v>
      </c>
      <c r="T427" s="136">
        <v>13</v>
      </c>
      <c r="U427" s="136">
        <v>0</v>
      </c>
      <c r="V427" s="136">
        <v>2</v>
      </c>
      <c r="W427" s="136">
        <v>24</v>
      </c>
      <c r="X427" s="137">
        <v>92</v>
      </c>
      <c r="Y427" s="138">
        <v>149</v>
      </c>
      <c r="Z427" s="164">
        <f t="shared" si="24"/>
        <v>61.744966442953022</v>
      </c>
    </row>
    <row r="428" spans="1:26" ht="13.5" customHeight="1" x14ac:dyDescent="0.15">
      <c r="A428" s="128"/>
      <c r="B428" s="134"/>
      <c r="C428" s="246" t="s">
        <v>192</v>
      </c>
      <c r="D428" s="135" t="s">
        <v>263</v>
      </c>
      <c r="E428" s="136">
        <v>219</v>
      </c>
      <c r="F428" s="136">
        <v>39</v>
      </c>
      <c r="G428" s="136">
        <v>237</v>
      </c>
      <c r="H428" s="136">
        <v>395</v>
      </c>
      <c r="I428" s="136">
        <v>3</v>
      </c>
      <c r="J428" s="136">
        <v>50</v>
      </c>
      <c r="K428" s="136">
        <v>54</v>
      </c>
      <c r="L428" s="136">
        <v>12</v>
      </c>
      <c r="M428" s="136">
        <v>10</v>
      </c>
      <c r="N428" s="136">
        <v>2</v>
      </c>
      <c r="O428" s="136">
        <v>0</v>
      </c>
      <c r="P428" s="136">
        <v>74</v>
      </c>
      <c r="Q428" s="136">
        <v>55</v>
      </c>
      <c r="R428" s="136">
        <v>1</v>
      </c>
      <c r="S428" s="136">
        <v>26</v>
      </c>
      <c r="T428" s="136">
        <v>139</v>
      </c>
      <c r="U428" s="136">
        <v>55</v>
      </c>
      <c r="V428" s="136">
        <v>53</v>
      </c>
      <c r="W428" s="136">
        <v>2</v>
      </c>
      <c r="X428" s="137">
        <v>1426</v>
      </c>
      <c r="Y428" s="138">
        <v>1365</v>
      </c>
      <c r="Z428" s="164">
        <f t="shared" si="24"/>
        <v>104.46886446886448</v>
      </c>
    </row>
    <row r="429" spans="1:26" ht="13.5" customHeight="1" x14ac:dyDescent="0.15">
      <c r="A429" s="128"/>
      <c r="B429" s="134"/>
      <c r="C429" s="246"/>
      <c r="D429" s="135" t="s">
        <v>38</v>
      </c>
      <c r="E429" s="136">
        <v>364</v>
      </c>
      <c r="F429" s="136">
        <v>56</v>
      </c>
      <c r="G429" s="136">
        <v>329</v>
      </c>
      <c r="H429" s="136">
        <v>588</v>
      </c>
      <c r="I429" s="136">
        <v>4</v>
      </c>
      <c r="J429" s="136">
        <v>71</v>
      </c>
      <c r="K429" s="136">
        <v>91</v>
      </c>
      <c r="L429" s="136">
        <v>12</v>
      </c>
      <c r="M429" s="136">
        <v>12</v>
      </c>
      <c r="N429" s="136">
        <v>2</v>
      </c>
      <c r="O429" s="136">
        <v>0</v>
      </c>
      <c r="P429" s="136">
        <v>133</v>
      </c>
      <c r="Q429" s="136">
        <v>77</v>
      </c>
      <c r="R429" s="136">
        <v>2</v>
      </c>
      <c r="S429" s="136">
        <v>35</v>
      </c>
      <c r="T429" s="136">
        <v>237</v>
      </c>
      <c r="U429" s="136">
        <v>71</v>
      </c>
      <c r="V429" s="136">
        <v>82</v>
      </c>
      <c r="W429" s="136">
        <v>10</v>
      </c>
      <c r="X429" s="137">
        <v>2176</v>
      </c>
      <c r="Y429" s="138">
        <v>2239</v>
      </c>
      <c r="Z429" s="164">
        <f t="shared" si="24"/>
        <v>97.186243858865566</v>
      </c>
    </row>
    <row r="430" spans="1:26" ht="13.5" customHeight="1" x14ac:dyDescent="0.15">
      <c r="A430" s="128"/>
      <c r="B430" s="134"/>
      <c r="C430" s="246" t="s">
        <v>193</v>
      </c>
      <c r="D430" s="135" t="s">
        <v>263</v>
      </c>
      <c r="E430" s="136">
        <v>7</v>
      </c>
      <c r="F430" s="136">
        <v>9</v>
      </c>
      <c r="G430" s="136">
        <v>10</v>
      </c>
      <c r="H430" s="136">
        <v>4</v>
      </c>
      <c r="I430" s="136">
        <v>2</v>
      </c>
      <c r="J430" s="136">
        <v>1</v>
      </c>
      <c r="K430" s="136">
        <v>0</v>
      </c>
      <c r="L430" s="136">
        <v>0</v>
      </c>
      <c r="M430" s="136">
        <v>1</v>
      </c>
      <c r="N430" s="136">
        <v>0</v>
      </c>
      <c r="O430" s="136">
        <v>2</v>
      </c>
      <c r="P430" s="136">
        <v>23</v>
      </c>
      <c r="Q430" s="136">
        <v>0</v>
      </c>
      <c r="R430" s="136">
        <v>0</v>
      </c>
      <c r="S430" s="136">
        <v>0</v>
      </c>
      <c r="T430" s="136">
        <v>1</v>
      </c>
      <c r="U430" s="136">
        <v>1</v>
      </c>
      <c r="V430" s="136">
        <v>23</v>
      </c>
      <c r="W430" s="136">
        <v>0</v>
      </c>
      <c r="X430" s="137">
        <v>84</v>
      </c>
      <c r="Y430" s="138">
        <v>118</v>
      </c>
      <c r="Z430" s="164">
        <f t="shared" si="24"/>
        <v>71.186440677966104</v>
      </c>
    </row>
    <row r="431" spans="1:26" ht="13.5" customHeight="1" x14ac:dyDescent="0.15">
      <c r="A431" s="128"/>
      <c r="B431" s="134"/>
      <c r="C431" s="246"/>
      <c r="D431" s="135" t="s">
        <v>38</v>
      </c>
      <c r="E431" s="136">
        <v>21</v>
      </c>
      <c r="F431" s="136">
        <v>9</v>
      </c>
      <c r="G431" s="136">
        <v>12</v>
      </c>
      <c r="H431" s="136">
        <v>12</v>
      </c>
      <c r="I431" s="136">
        <v>2</v>
      </c>
      <c r="J431" s="136">
        <v>3</v>
      </c>
      <c r="K431" s="136">
        <v>0</v>
      </c>
      <c r="L431" s="136">
        <v>0</v>
      </c>
      <c r="M431" s="136">
        <v>1</v>
      </c>
      <c r="N431" s="136">
        <v>0</v>
      </c>
      <c r="O431" s="136">
        <v>6</v>
      </c>
      <c r="P431" s="136">
        <v>59</v>
      </c>
      <c r="Q431" s="136">
        <v>0</v>
      </c>
      <c r="R431" s="136">
        <v>0</v>
      </c>
      <c r="S431" s="136">
        <v>0</v>
      </c>
      <c r="T431" s="136">
        <v>3</v>
      </c>
      <c r="U431" s="136">
        <v>1</v>
      </c>
      <c r="V431" s="136">
        <v>23</v>
      </c>
      <c r="W431" s="136">
        <v>0</v>
      </c>
      <c r="X431" s="137">
        <v>152</v>
      </c>
      <c r="Y431" s="138">
        <v>198</v>
      </c>
      <c r="Z431" s="164">
        <f t="shared" si="24"/>
        <v>76.767676767676761</v>
      </c>
    </row>
    <row r="432" spans="1:26" ht="13.5" customHeight="1" x14ac:dyDescent="0.15">
      <c r="A432" s="128"/>
      <c r="B432" s="134"/>
      <c r="C432" s="246" t="s">
        <v>194</v>
      </c>
      <c r="D432" s="135" t="s">
        <v>263</v>
      </c>
      <c r="E432" s="136">
        <v>158</v>
      </c>
      <c r="F432" s="136">
        <v>90</v>
      </c>
      <c r="G432" s="136">
        <v>173</v>
      </c>
      <c r="H432" s="136">
        <v>230</v>
      </c>
      <c r="I432" s="136">
        <v>42</v>
      </c>
      <c r="J432" s="136">
        <v>19</v>
      </c>
      <c r="K432" s="136">
        <v>31</v>
      </c>
      <c r="L432" s="136">
        <v>4</v>
      </c>
      <c r="M432" s="136">
        <v>1</v>
      </c>
      <c r="N432" s="136">
        <v>0</v>
      </c>
      <c r="O432" s="136">
        <v>0</v>
      </c>
      <c r="P432" s="136">
        <v>17</v>
      </c>
      <c r="Q432" s="136">
        <v>49</v>
      </c>
      <c r="R432" s="136">
        <v>33</v>
      </c>
      <c r="S432" s="136">
        <v>24</v>
      </c>
      <c r="T432" s="136">
        <v>87</v>
      </c>
      <c r="U432" s="136">
        <v>13</v>
      </c>
      <c r="V432" s="136">
        <v>23</v>
      </c>
      <c r="W432" s="136">
        <v>45</v>
      </c>
      <c r="X432" s="137">
        <v>1039</v>
      </c>
      <c r="Y432" s="138">
        <v>593</v>
      </c>
      <c r="Z432" s="164">
        <f t="shared" si="24"/>
        <v>175.21079258010118</v>
      </c>
    </row>
    <row r="433" spans="1:26" ht="13.5" customHeight="1" thickBot="1" x14ac:dyDescent="0.2">
      <c r="A433" s="182"/>
      <c r="B433" s="186"/>
      <c r="C433" s="247"/>
      <c r="D433" s="141" t="s">
        <v>38</v>
      </c>
      <c r="E433" s="125">
        <v>239</v>
      </c>
      <c r="F433" s="125">
        <v>110</v>
      </c>
      <c r="G433" s="125">
        <v>214</v>
      </c>
      <c r="H433" s="125">
        <v>371</v>
      </c>
      <c r="I433" s="125">
        <v>58</v>
      </c>
      <c r="J433" s="125">
        <v>19</v>
      </c>
      <c r="K433" s="125">
        <v>31</v>
      </c>
      <c r="L433" s="125">
        <v>4</v>
      </c>
      <c r="M433" s="125">
        <v>1</v>
      </c>
      <c r="N433" s="125">
        <v>0</v>
      </c>
      <c r="O433" s="125">
        <v>0</v>
      </c>
      <c r="P433" s="125">
        <v>51</v>
      </c>
      <c r="Q433" s="125">
        <v>67</v>
      </c>
      <c r="R433" s="125">
        <v>61</v>
      </c>
      <c r="S433" s="125">
        <v>30</v>
      </c>
      <c r="T433" s="125">
        <v>141</v>
      </c>
      <c r="U433" s="125">
        <v>16</v>
      </c>
      <c r="V433" s="125">
        <v>37</v>
      </c>
      <c r="W433" s="125">
        <v>74</v>
      </c>
      <c r="X433" s="142">
        <v>1524</v>
      </c>
      <c r="Y433" s="143">
        <v>713</v>
      </c>
      <c r="Z433" s="171">
        <f t="shared" si="24"/>
        <v>213.74474053295933</v>
      </c>
    </row>
    <row r="435" spans="1:26" s="23" customFormat="1" ht="13.5" customHeight="1" x14ac:dyDescent="0.15"/>
    <row r="436" spans="1:26" s="23" customFormat="1" ht="13.5" customHeight="1" x14ac:dyDescent="0.15"/>
    <row r="437" spans="1:26" s="23" customFormat="1" ht="13.5" customHeight="1" x14ac:dyDescent="0.15"/>
    <row r="438" spans="1:26" s="23" customFormat="1" ht="13.5" customHeight="1" x14ac:dyDescent="0.15"/>
    <row r="439" spans="1:26" s="23" customFormat="1" ht="13.5" customHeight="1" x14ac:dyDescent="0.15"/>
    <row r="440" spans="1:26" s="23" customFormat="1" ht="13.5" customHeight="1" x14ac:dyDescent="0.15"/>
    <row r="441" spans="1:26" s="23" customFormat="1" ht="13.5" customHeight="1" x14ac:dyDescent="0.15"/>
    <row r="442" spans="1:26" s="23" customFormat="1" ht="13.5" customHeight="1" x14ac:dyDescent="0.15"/>
    <row r="443" spans="1:26" s="23" customFormat="1" ht="13.5" customHeight="1" x14ac:dyDescent="0.15"/>
    <row r="444" spans="1:26" s="23" customFormat="1" ht="13.5" customHeight="1" x14ac:dyDescent="0.15"/>
    <row r="445" spans="1:26" s="23" customFormat="1" ht="13.5" customHeight="1" x14ac:dyDescent="0.15"/>
    <row r="446" spans="1:26" s="23" customFormat="1" ht="13.5" customHeight="1" x14ac:dyDescent="0.15"/>
    <row r="447" spans="1:26" s="23" customFormat="1" ht="13.5" customHeight="1" x14ac:dyDescent="0.15"/>
    <row r="448" spans="1:26" s="23" customFormat="1" ht="13.5" customHeight="1" x14ac:dyDescent="0.15"/>
    <row r="449" s="23" customFormat="1" ht="13.5" customHeight="1" x14ac:dyDescent="0.15"/>
    <row r="450" s="23" customFormat="1" ht="13.5" customHeight="1" x14ac:dyDescent="0.15"/>
    <row r="451" s="23" customFormat="1" ht="13.5" customHeight="1" x14ac:dyDescent="0.15"/>
    <row r="452" s="23" customFormat="1" ht="13.5" customHeight="1" x14ac:dyDescent="0.15"/>
    <row r="453" s="23" customFormat="1" ht="13.5" customHeight="1" x14ac:dyDescent="0.15"/>
    <row r="454" s="23" customFormat="1" ht="13.5" customHeight="1" x14ac:dyDescent="0.15"/>
    <row r="455" s="23" customFormat="1" ht="13.5" customHeight="1" x14ac:dyDescent="0.15"/>
    <row r="456" s="23" customFormat="1" ht="13.5" customHeight="1" x14ac:dyDescent="0.15"/>
    <row r="457" s="23" customFormat="1" ht="13.5" customHeight="1" x14ac:dyDescent="0.15"/>
    <row r="458" s="23" customFormat="1" ht="13.5" customHeight="1" x14ac:dyDescent="0.15"/>
    <row r="459" s="23" customFormat="1" ht="13.5" customHeight="1" x14ac:dyDescent="0.15"/>
    <row r="460" s="23" customFormat="1" ht="13.5" customHeight="1" x14ac:dyDescent="0.15"/>
    <row r="461" s="23" customFormat="1" ht="13.5" customHeight="1" x14ac:dyDescent="0.15"/>
    <row r="462" s="23" customFormat="1" ht="13.5" customHeight="1" x14ac:dyDescent="0.15"/>
    <row r="463" s="23" customFormat="1" ht="13.5" customHeight="1" x14ac:dyDescent="0.15"/>
    <row r="464" s="23" customFormat="1" ht="13.5" customHeight="1" x14ac:dyDescent="0.15"/>
    <row r="465" s="23" customFormat="1" ht="13.5" customHeight="1" x14ac:dyDescent="0.15"/>
    <row r="466" s="23" customFormat="1" ht="13.5" customHeight="1" x14ac:dyDescent="0.15"/>
    <row r="467" s="23" customFormat="1" ht="13.5" customHeight="1" x14ac:dyDescent="0.15"/>
    <row r="468" s="23" customFormat="1" ht="13.5" customHeight="1" x14ac:dyDescent="0.15"/>
    <row r="469" s="23" customFormat="1" ht="13.5" customHeight="1" x14ac:dyDescent="0.15"/>
    <row r="470" s="23" customFormat="1" ht="13.5" customHeight="1" x14ac:dyDescent="0.15"/>
    <row r="471" s="23" customFormat="1" ht="13.5" customHeight="1" x14ac:dyDescent="0.15"/>
    <row r="472" s="23" customFormat="1" ht="13.5" customHeight="1" x14ac:dyDescent="0.15"/>
    <row r="473" s="23" customFormat="1" ht="13.5" customHeight="1" x14ac:dyDescent="0.15"/>
    <row r="474" s="23" customFormat="1" ht="13.5" customHeight="1" x14ac:dyDescent="0.15"/>
    <row r="475" s="23" customFormat="1" ht="13.5" customHeight="1" x14ac:dyDescent="0.15"/>
    <row r="476" s="23" customFormat="1" ht="13.5" customHeight="1" x14ac:dyDescent="0.15"/>
    <row r="477" s="23" customFormat="1" ht="13.5" customHeight="1" x14ac:dyDescent="0.15"/>
    <row r="478" s="23" customFormat="1" ht="13.5" customHeight="1" x14ac:dyDescent="0.15"/>
    <row r="479" s="23" customFormat="1" ht="13.5" customHeight="1" x14ac:dyDescent="0.15"/>
    <row r="480" s="23" customFormat="1" ht="13.5" customHeight="1" x14ac:dyDescent="0.15"/>
    <row r="481" s="23" customFormat="1" ht="13.5" customHeight="1" x14ac:dyDescent="0.15"/>
    <row r="482" s="23" customFormat="1" ht="13.5" customHeight="1" x14ac:dyDescent="0.15"/>
    <row r="483" s="23" customFormat="1" ht="13.5" customHeight="1" x14ac:dyDescent="0.15"/>
    <row r="484" s="23" customFormat="1" ht="13.5" customHeight="1" x14ac:dyDescent="0.15"/>
    <row r="485" s="23" customFormat="1" ht="13.5" customHeight="1" x14ac:dyDescent="0.15"/>
    <row r="486" s="23" customFormat="1" ht="13.5" customHeight="1" x14ac:dyDescent="0.15"/>
    <row r="487" s="23" customFormat="1" ht="13.5" customHeight="1" x14ac:dyDescent="0.15"/>
    <row r="488" s="23" customFormat="1" ht="13.5" customHeight="1" x14ac:dyDescent="0.15"/>
    <row r="489" s="23" customFormat="1" ht="13.5" customHeight="1" x14ac:dyDescent="0.15"/>
    <row r="490" s="23" customFormat="1" ht="13.5" customHeight="1" x14ac:dyDescent="0.15"/>
    <row r="491" s="23" customFormat="1" ht="13.5" customHeight="1" x14ac:dyDescent="0.15"/>
    <row r="492" s="23" customFormat="1" ht="13.5" customHeight="1" x14ac:dyDescent="0.15"/>
    <row r="493" s="23" customFormat="1" ht="13.5" customHeight="1" x14ac:dyDescent="0.15"/>
    <row r="494" s="23" customFormat="1" ht="13.5" customHeight="1" x14ac:dyDescent="0.15"/>
    <row r="495" s="23" customFormat="1" ht="13.5" customHeight="1" x14ac:dyDescent="0.15"/>
    <row r="496" s="23" customFormat="1" ht="13.5" customHeight="1" x14ac:dyDescent="0.15"/>
    <row r="497" s="23" customFormat="1" ht="13.5" customHeight="1" x14ac:dyDescent="0.15"/>
    <row r="498" s="23" customFormat="1" ht="13.5" customHeight="1" x14ac:dyDescent="0.15"/>
    <row r="499" s="23" customFormat="1" ht="13.5" customHeight="1" x14ac:dyDescent="0.15"/>
    <row r="500" s="23" customFormat="1" ht="13.5" customHeight="1" x14ac:dyDescent="0.15"/>
    <row r="501" s="23" customFormat="1" ht="13.5" customHeight="1" x14ac:dyDescent="0.15"/>
    <row r="502" s="23" customFormat="1" ht="13.5" customHeight="1" x14ac:dyDescent="0.15"/>
    <row r="503" s="23" customFormat="1" ht="13.5" customHeight="1" x14ac:dyDescent="0.15"/>
    <row r="504" s="23" customFormat="1" ht="13.5" customHeight="1" x14ac:dyDescent="0.15"/>
    <row r="505" s="23" customFormat="1" ht="13.5" customHeight="1" x14ac:dyDescent="0.15"/>
    <row r="506" s="23" customFormat="1" ht="13.5" customHeight="1" x14ac:dyDescent="0.15"/>
    <row r="507" s="23" customFormat="1" ht="13.5" customHeight="1" x14ac:dyDescent="0.15"/>
    <row r="508" s="23" customFormat="1" ht="13.5" customHeight="1" x14ac:dyDescent="0.15"/>
    <row r="509" s="23" customFormat="1" ht="13.5" customHeight="1" x14ac:dyDescent="0.15"/>
    <row r="510" s="23" customFormat="1" ht="13.5" customHeight="1" x14ac:dyDescent="0.15"/>
    <row r="511" s="23" customFormat="1" ht="13.5" customHeight="1" x14ac:dyDescent="0.15"/>
    <row r="512" s="23" customFormat="1" ht="13.5" customHeight="1" x14ac:dyDescent="0.15"/>
    <row r="513" s="23" customFormat="1" ht="13.5" customHeight="1" x14ac:dyDescent="0.15"/>
    <row r="514" s="23" customFormat="1" ht="13.5" customHeight="1" x14ac:dyDescent="0.15"/>
    <row r="515" s="23" customFormat="1" ht="13.5" customHeight="1" x14ac:dyDescent="0.15"/>
    <row r="516" s="23" customFormat="1" ht="13.5" customHeight="1" x14ac:dyDescent="0.15"/>
    <row r="517" s="23" customFormat="1" ht="13.5" customHeight="1" x14ac:dyDescent="0.15"/>
    <row r="518" s="23" customFormat="1" ht="13.5" customHeight="1" x14ac:dyDescent="0.15"/>
    <row r="519" s="23" customFormat="1" ht="13.5" customHeight="1" x14ac:dyDescent="0.15"/>
    <row r="520" s="23" customFormat="1" ht="13.5" customHeight="1" x14ac:dyDescent="0.15"/>
    <row r="521" s="23" customFormat="1" ht="13.5" customHeight="1" x14ac:dyDescent="0.15"/>
    <row r="522" s="23" customFormat="1" ht="13.5" customHeight="1" x14ac:dyDescent="0.15"/>
    <row r="523" s="23" customFormat="1" ht="13.5" customHeight="1" x14ac:dyDescent="0.15"/>
    <row r="524" s="23" customFormat="1" ht="13.5" customHeight="1" x14ac:dyDescent="0.15"/>
    <row r="525" s="23" customFormat="1" ht="13.5" customHeight="1" x14ac:dyDescent="0.15"/>
    <row r="526" s="23" customFormat="1" ht="13.5" customHeight="1" x14ac:dyDescent="0.15"/>
    <row r="527" s="23" customFormat="1" ht="13.5" customHeight="1" x14ac:dyDescent="0.15"/>
    <row r="528" s="23" customFormat="1" ht="13.5" customHeight="1" x14ac:dyDescent="0.15"/>
    <row r="529" s="23" customFormat="1" ht="13.5" customHeight="1" x14ac:dyDescent="0.15"/>
    <row r="530" s="23" customFormat="1" ht="13.5" customHeight="1" x14ac:dyDescent="0.15"/>
    <row r="531" s="23" customFormat="1" ht="13.5" customHeight="1" x14ac:dyDescent="0.15"/>
    <row r="532" s="23" customFormat="1" ht="13.5" customHeight="1" x14ac:dyDescent="0.15"/>
    <row r="533" s="23" customFormat="1" ht="13.5" customHeight="1" x14ac:dyDescent="0.15"/>
    <row r="534" s="23" customFormat="1" ht="13.5" customHeight="1" x14ac:dyDescent="0.15"/>
    <row r="535" s="23" customFormat="1" ht="13.5" customHeight="1" x14ac:dyDescent="0.15"/>
    <row r="536" s="23" customFormat="1" ht="13.5" customHeight="1" x14ac:dyDescent="0.15"/>
    <row r="537" s="23" customFormat="1" ht="13.5" customHeight="1" x14ac:dyDescent="0.15"/>
    <row r="538" s="23" customFormat="1" ht="13.5" customHeight="1" x14ac:dyDescent="0.15"/>
    <row r="539" s="23" customFormat="1" ht="13.5" customHeight="1" x14ac:dyDescent="0.15"/>
    <row r="540" s="23" customFormat="1" ht="13.5" customHeight="1" x14ac:dyDescent="0.15"/>
    <row r="541" s="23" customFormat="1" ht="13.5" customHeight="1" x14ac:dyDescent="0.15"/>
    <row r="542" s="23" customFormat="1" ht="13.5" customHeight="1" x14ac:dyDescent="0.15"/>
    <row r="543" s="23" customFormat="1" ht="13.5" customHeight="1" x14ac:dyDescent="0.15"/>
    <row r="544" s="23" customFormat="1" ht="13.5" customHeight="1" x14ac:dyDescent="0.15"/>
    <row r="545" s="23" customFormat="1" ht="13.5" customHeight="1" x14ac:dyDescent="0.15"/>
    <row r="546" s="23" customFormat="1" ht="13.5" customHeight="1" x14ac:dyDescent="0.15"/>
    <row r="547" s="23" customFormat="1" ht="13.5" customHeight="1" x14ac:dyDescent="0.15"/>
    <row r="548" s="23" customFormat="1" ht="13.5" customHeight="1" x14ac:dyDescent="0.15"/>
    <row r="549" s="23" customFormat="1" ht="13.5" customHeight="1" x14ac:dyDescent="0.15"/>
    <row r="550" s="23" customFormat="1" ht="13.5" customHeight="1" x14ac:dyDescent="0.15"/>
    <row r="551" s="23" customFormat="1" ht="13.5" customHeight="1" x14ac:dyDescent="0.15"/>
    <row r="552" s="23" customFormat="1" ht="13.5" customHeight="1" x14ac:dyDescent="0.15"/>
    <row r="553" s="23" customFormat="1" ht="13.5" customHeight="1" x14ac:dyDescent="0.15"/>
    <row r="554" s="23" customFormat="1" ht="13.5" customHeight="1" x14ac:dyDescent="0.15"/>
    <row r="555" s="23" customFormat="1" ht="13.5" customHeight="1" x14ac:dyDescent="0.15"/>
    <row r="556" s="23" customFormat="1" ht="13.5" customHeight="1" x14ac:dyDescent="0.15"/>
    <row r="557" s="23" customFormat="1" ht="13.5" customHeight="1" x14ac:dyDescent="0.15"/>
    <row r="558" s="23" customFormat="1" ht="13.5" customHeight="1" x14ac:dyDescent="0.15"/>
    <row r="559" s="23" customFormat="1" ht="13.5" customHeight="1" x14ac:dyDescent="0.15"/>
    <row r="560" s="23" customFormat="1" ht="13.5" customHeight="1" x14ac:dyDescent="0.15"/>
    <row r="561" s="23" customFormat="1" ht="13.5" customHeight="1" x14ac:dyDescent="0.15"/>
    <row r="562" s="23" customFormat="1" ht="13.5" customHeight="1" x14ac:dyDescent="0.15"/>
    <row r="563" s="23" customFormat="1" ht="13.5" customHeight="1" x14ac:dyDescent="0.15"/>
    <row r="564" s="23" customFormat="1" ht="13.5" customHeight="1" x14ac:dyDescent="0.15"/>
    <row r="565" s="23" customFormat="1" ht="13.5" customHeight="1" x14ac:dyDescent="0.15"/>
    <row r="566" s="23" customFormat="1" ht="13.5" customHeight="1" x14ac:dyDescent="0.15"/>
    <row r="567" s="23" customFormat="1" ht="13.5" customHeight="1" x14ac:dyDescent="0.15"/>
    <row r="568" s="23" customFormat="1" ht="13.5" customHeight="1" x14ac:dyDescent="0.15"/>
    <row r="569" s="23" customFormat="1" ht="13.5" customHeight="1" x14ac:dyDescent="0.15"/>
    <row r="570" s="23" customFormat="1" ht="13.5" customHeight="1" x14ac:dyDescent="0.15"/>
    <row r="571" s="23" customFormat="1" ht="13.5" customHeight="1" x14ac:dyDescent="0.15"/>
    <row r="572" s="23" customFormat="1" ht="13.5" customHeight="1" x14ac:dyDescent="0.15"/>
    <row r="573" s="23" customFormat="1" ht="13.5" customHeight="1" x14ac:dyDescent="0.15"/>
    <row r="574" s="23" customFormat="1" ht="13.5" customHeight="1" x14ac:dyDescent="0.15"/>
    <row r="575" s="23" customFormat="1" ht="13.5" customHeight="1" x14ac:dyDescent="0.15"/>
    <row r="576" s="23" customFormat="1" ht="13.5" customHeight="1" x14ac:dyDescent="0.15"/>
    <row r="577" s="23" customFormat="1" ht="13.5" customHeight="1" x14ac:dyDescent="0.15"/>
    <row r="578" s="23" customFormat="1" ht="13.5" customHeight="1" x14ac:dyDescent="0.15"/>
    <row r="579" s="23" customFormat="1" ht="13.5" customHeight="1" x14ac:dyDescent="0.15"/>
    <row r="580" s="23" customFormat="1" ht="13.5" customHeight="1" x14ac:dyDescent="0.15"/>
    <row r="581" s="23" customFormat="1" ht="13.5" customHeight="1" x14ac:dyDescent="0.15"/>
    <row r="582" s="23" customFormat="1" ht="13.5" customHeight="1" x14ac:dyDescent="0.15"/>
    <row r="583" s="23" customFormat="1" ht="13.5" customHeight="1" x14ac:dyDescent="0.15"/>
    <row r="584" s="23" customFormat="1" ht="13.5" customHeight="1" x14ac:dyDescent="0.15"/>
    <row r="585" s="23" customFormat="1" ht="13.5" customHeight="1" x14ac:dyDescent="0.15"/>
    <row r="586" s="23" customFormat="1" ht="13.5" customHeight="1" x14ac:dyDescent="0.15"/>
    <row r="587" s="23" customFormat="1" ht="13.5" customHeight="1" x14ac:dyDescent="0.15"/>
    <row r="588" s="23" customFormat="1" ht="13.5" customHeight="1" x14ac:dyDescent="0.15"/>
    <row r="589" s="23" customFormat="1" ht="13.5" customHeight="1" x14ac:dyDescent="0.15"/>
    <row r="590" s="23" customFormat="1" ht="13.5" customHeight="1" x14ac:dyDescent="0.15"/>
    <row r="591" s="23" customFormat="1" ht="13.5" customHeight="1" x14ac:dyDescent="0.15"/>
    <row r="592" s="23" customFormat="1" ht="13.5" customHeight="1" x14ac:dyDescent="0.15"/>
    <row r="593" s="23" customFormat="1" ht="13.5" customHeight="1" x14ac:dyDescent="0.15"/>
    <row r="594" s="23" customFormat="1" ht="13.5" customHeight="1" x14ac:dyDescent="0.15"/>
    <row r="595" s="23" customFormat="1" ht="13.5" customHeight="1" x14ac:dyDescent="0.15"/>
    <row r="596" s="23" customFormat="1" ht="13.5" customHeight="1" x14ac:dyDescent="0.15"/>
    <row r="597" s="23" customFormat="1" ht="13.5" customHeight="1" x14ac:dyDescent="0.15"/>
    <row r="598" s="23" customFormat="1" ht="13.5" customHeight="1" x14ac:dyDescent="0.15"/>
    <row r="599" s="23" customFormat="1" ht="13.5" customHeight="1" x14ac:dyDescent="0.15"/>
    <row r="600" s="23" customFormat="1" ht="13.5" customHeight="1" x14ac:dyDescent="0.15"/>
    <row r="601" s="23" customFormat="1" ht="13.5" customHeight="1" x14ac:dyDescent="0.15"/>
    <row r="602" s="23" customFormat="1" ht="13.5" customHeight="1" x14ac:dyDescent="0.15"/>
    <row r="603" s="23" customFormat="1" ht="13.5" customHeight="1" x14ac:dyDescent="0.15"/>
    <row r="604" s="23" customFormat="1" ht="13.5" customHeight="1" x14ac:dyDescent="0.15"/>
    <row r="605" s="23" customFormat="1" ht="13.5" customHeight="1" x14ac:dyDescent="0.15"/>
    <row r="606" s="23" customFormat="1" ht="13.5" customHeight="1" x14ac:dyDescent="0.15"/>
    <row r="607" s="23" customFormat="1" ht="13.5" customHeight="1" x14ac:dyDescent="0.15"/>
    <row r="608" s="23" customFormat="1" ht="13.5" customHeight="1" x14ac:dyDescent="0.15"/>
    <row r="609" s="23" customFormat="1" ht="13.5" customHeight="1" x14ac:dyDescent="0.15"/>
    <row r="610" s="23" customFormat="1" ht="13.5" customHeight="1" x14ac:dyDescent="0.15"/>
    <row r="611" s="23" customFormat="1" ht="13.5" customHeight="1" x14ac:dyDescent="0.15"/>
    <row r="612" s="23" customFormat="1" ht="13.5" customHeight="1" x14ac:dyDescent="0.15"/>
    <row r="613" s="23" customFormat="1" ht="13.5" customHeight="1" x14ac:dyDescent="0.15"/>
    <row r="614" s="23" customFormat="1" ht="13.5" customHeight="1" x14ac:dyDescent="0.15"/>
    <row r="615" s="23" customFormat="1" ht="13.5" customHeight="1" x14ac:dyDescent="0.15"/>
    <row r="616" s="23" customFormat="1" ht="13.5" customHeight="1" x14ac:dyDescent="0.15"/>
    <row r="617" s="23" customFormat="1" ht="13.5" customHeight="1" x14ac:dyDescent="0.15"/>
    <row r="618" s="23" customFormat="1" ht="13.5" customHeight="1" x14ac:dyDescent="0.15"/>
    <row r="619" s="23" customFormat="1" ht="13.5" customHeight="1" x14ac:dyDescent="0.15"/>
    <row r="620" s="23" customFormat="1" ht="13.5" customHeight="1" x14ac:dyDescent="0.15"/>
    <row r="621" s="23" customFormat="1" ht="13.5" customHeight="1" x14ac:dyDescent="0.15"/>
    <row r="622" s="23" customFormat="1" ht="13.5" customHeight="1" x14ac:dyDescent="0.15"/>
    <row r="623" s="23" customFormat="1" ht="13.5" customHeight="1" x14ac:dyDescent="0.15"/>
    <row r="624" s="23" customFormat="1" ht="13.5" customHeight="1" x14ac:dyDescent="0.15"/>
    <row r="625" s="23" customFormat="1" ht="13.5" customHeight="1" x14ac:dyDescent="0.15"/>
    <row r="626" s="23" customFormat="1" ht="13.5" customHeight="1" x14ac:dyDescent="0.15"/>
    <row r="627" s="23" customFormat="1" ht="13.5" customHeight="1" x14ac:dyDescent="0.15"/>
    <row r="628" s="23" customFormat="1" ht="13.5" customHeight="1" x14ac:dyDescent="0.15"/>
    <row r="629" s="23" customFormat="1" ht="13.5" customHeight="1" x14ac:dyDescent="0.15"/>
    <row r="630" s="23" customFormat="1" ht="13.5" customHeight="1" x14ac:dyDescent="0.15"/>
    <row r="631" s="23" customFormat="1" ht="13.5" customHeight="1" x14ac:dyDescent="0.15"/>
    <row r="632" s="23" customFormat="1" ht="13.5" customHeight="1" x14ac:dyDescent="0.15"/>
    <row r="633" s="23" customFormat="1" ht="13.5" customHeight="1" x14ac:dyDescent="0.15"/>
    <row r="634" s="23" customFormat="1" ht="13.5" customHeight="1" x14ac:dyDescent="0.15"/>
    <row r="635" s="23" customFormat="1" ht="13.5" customHeight="1" x14ac:dyDescent="0.15"/>
    <row r="636" s="23" customFormat="1" ht="13.5" customHeight="1" x14ac:dyDescent="0.15"/>
    <row r="637" s="23" customFormat="1" ht="13.5" customHeight="1" x14ac:dyDescent="0.15"/>
    <row r="638" s="23" customFormat="1" ht="13.5" customHeight="1" x14ac:dyDescent="0.15"/>
    <row r="639" s="23" customFormat="1" ht="13.5" customHeight="1" x14ac:dyDescent="0.15"/>
    <row r="640" s="23" customFormat="1" ht="13.5" customHeight="1" x14ac:dyDescent="0.15"/>
    <row r="641" s="23" customFormat="1" ht="13.5" customHeight="1" x14ac:dyDescent="0.15"/>
    <row r="642" s="23" customFormat="1" ht="13.5" customHeight="1" x14ac:dyDescent="0.15"/>
    <row r="643" s="23" customFormat="1" ht="13.5" customHeight="1" x14ac:dyDescent="0.15"/>
    <row r="644" s="23" customFormat="1" ht="13.5" customHeight="1" x14ac:dyDescent="0.15"/>
    <row r="645" s="23" customFormat="1" ht="13.5" customHeight="1" x14ac:dyDescent="0.15"/>
    <row r="646" s="23" customFormat="1" ht="13.5" customHeight="1" x14ac:dyDescent="0.15"/>
    <row r="647" s="23" customFormat="1" ht="13.5" customHeight="1" x14ac:dyDescent="0.15"/>
    <row r="648" s="23" customFormat="1" ht="13.5" customHeight="1" x14ac:dyDescent="0.15"/>
    <row r="649" s="23" customFormat="1" ht="13.5" customHeight="1" x14ac:dyDescent="0.15"/>
    <row r="650" s="23" customFormat="1" ht="13.5" customHeight="1" x14ac:dyDescent="0.15"/>
    <row r="651" s="23" customFormat="1" ht="13.5" customHeight="1" x14ac:dyDescent="0.15"/>
    <row r="652" s="23" customFormat="1" ht="13.5" customHeight="1" x14ac:dyDescent="0.15"/>
    <row r="653" s="23" customFormat="1" ht="13.5" customHeight="1" x14ac:dyDescent="0.15"/>
    <row r="654" s="23" customFormat="1" ht="13.5" customHeight="1" x14ac:dyDescent="0.15"/>
    <row r="655" s="23" customFormat="1" ht="13.5" customHeight="1" x14ac:dyDescent="0.15"/>
    <row r="656" s="23" customFormat="1" ht="13.5" customHeight="1" x14ac:dyDescent="0.15"/>
    <row r="657" s="23" customFormat="1" ht="13.5" customHeight="1" x14ac:dyDescent="0.15"/>
    <row r="658" s="23" customFormat="1" ht="13.5" customHeight="1" x14ac:dyDescent="0.15"/>
    <row r="659" s="23" customFormat="1" ht="13.5" customHeight="1" x14ac:dyDescent="0.15"/>
    <row r="660" s="23" customFormat="1" ht="13.5" customHeight="1" x14ac:dyDescent="0.15"/>
    <row r="661" s="23" customFormat="1" ht="13.5" customHeight="1" x14ac:dyDescent="0.15"/>
    <row r="662" s="23" customFormat="1" ht="13.5" customHeight="1" x14ac:dyDescent="0.15"/>
    <row r="663" s="23" customFormat="1" ht="13.5" customHeight="1" x14ac:dyDescent="0.15"/>
    <row r="664" s="23" customFormat="1" ht="13.5" customHeight="1" x14ac:dyDescent="0.15"/>
    <row r="665" s="23" customFormat="1" ht="13.5" customHeight="1" x14ac:dyDescent="0.15"/>
    <row r="666" s="23" customFormat="1" ht="13.5" customHeight="1" x14ac:dyDescent="0.15"/>
    <row r="667" s="23" customFormat="1" ht="13.5" customHeight="1" x14ac:dyDescent="0.15"/>
    <row r="668" s="23" customFormat="1" ht="13.5" customHeight="1" x14ac:dyDescent="0.15"/>
    <row r="669" s="23" customFormat="1" ht="13.5" customHeight="1" x14ac:dyDescent="0.15"/>
    <row r="670" s="23" customFormat="1" ht="13.5" customHeight="1" x14ac:dyDescent="0.15"/>
    <row r="671" s="23" customFormat="1" ht="13.5" customHeight="1" x14ac:dyDescent="0.15"/>
    <row r="672" s="23" customFormat="1" ht="13.5" customHeight="1" x14ac:dyDescent="0.15"/>
    <row r="673" s="23" customFormat="1" ht="13.5" customHeight="1" x14ac:dyDescent="0.15"/>
    <row r="674" s="23" customFormat="1" ht="13.5" customHeight="1" x14ac:dyDescent="0.15"/>
    <row r="675" s="23" customFormat="1" ht="13.5" customHeight="1" x14ac:dyDescent="0.15"/>
    <row r="676" s="23" customFormat="1" ht="13.5" customHeight="1" x14ac:dyDescent="0.15"/>
    <row r="677" s="23" customFormat="1" ht="13.5" customHeight="1" x14ac:dyDescent="0.15"/>
    <row r="678" s="23" customFormat="1" ht="13.5" customHeight="1" x14ac:dyDescent="0.15"/>
    <row r="679" s="23" customFormat="1" ht="13.5" customHeight="1" x14ac:dyDescent="0.15"/>
    <row r="680" s="23" customFormat="1" ht="13.5" customHeight="1" x14ac:dyDescent="0.15"/>
    <row r="681" s="23" customFormat="1" ht="13.5" customHeight="1" x14ac:dyDescent="0.15"/>
    <row r="682" s="23" customFormat="1" ht="13.5" customHeight="1" x14ac:dyDescent="0.15"/>
    <row r="683" s="23" customFormat="1" ht="13.5" customHeight="1" x14ac:dyDescent="0.15"/>
    <row r="684" s="23" customFormat="1" ht="13.5" customHeight="1" x14ac:dyDescent="0.15"/>
    <row r="685" s="23" customFormat="1" ht="13.5" customHeight="1" x14ac:dyDescent="0.15"/>
    <row r="686" s="23" customFormat="1" ht="13.5" customHeight="1" x14ac:dyDescent="0.15"/>
    <row r="687" s="23" customFormat="1" ht="13.5" customHeight="1" x14ac:dyDescent="0.15"/>
    <row r="688" s="23" customFormat="1" ht="13.5" customHeight="1" x14ac:dyDescent="0.15"/>
    <row r="689" s="23" customFormat="1" ht="13.5" customHeight="1" x14ac:dyDescent="0.15"/>
    <row r="690" s="23" customFormat="1" ht="13.5" customHeight="1" x14ac:dyDescent="0.15"/>
    <row r="691" s="23" customFormat="1" ht="13.5" customHeight="1" x14ac:dyDescent="0.15"/>
    <row r="692" s="23" customFormat="1" ht="13.5" customHeight="1" x14ac:dyDescent="0.15"/>
    <row r="693" s="23" customFormat="1" ht="13.5" customHeight="1" x14ac:dyDescent="0.15"/>
    <row r="694" s="23" customFormat="1" ht="13.5" customHeight="1" x14ac:dyDescent="0.15"/>
    <row r="695" s="23" customFormat="1" ht="13.5" customHeight="1" x14ac:dyDescent="0.15"/>
    <row r="696" s="23" customFormat="1" ht="13.5" customHeight="1" x14ac:dyDescent="0.15"/>
    <row r="697" s="23" customFormat="1" ht="13.5" customHeight="1" x14ac:dyDescent="0.15"/>
    <row r="698" s="23" customFormat="1" ht="13.5" customHeight="1" x14ac:dyDescent="0.15"/>
    <row r="699" s="23" customFormat="1" ht="13.5" customHeight="1" x14ac:dyDescent="0.15"/>
    <row r="700" s="23" customFormat="1" ht="13.5" customHeight="1" x14ac:dyDescent="0.15"/>
    <row r="701" s="23" customFormat="1" ht="13.5" customHeight="1" x14ac:dyDescent="0.15"/>
    <row r="702" s="23" customFormat="1" ht="13.5" customHeight="1" x14ac:dyDescent="0.15"/>
    <row r="703" s="23" customFormat="1" ht="13.5" customHeight="1" x14ac:dyDescent="0.15"/>
    <row r="704" s="23" customFormat="1" ht="13.5" customHeight="1" x14ac:dyDescent="0.15"/>
    <row r="705" s="23" customFormat="1" ht="13.5" customHeight="1" x14ac:dyDescent="0.15"/>
    <row r="706" s="23" customFormat="1" ht="13.5" customHeight="1" x14ac:dyDescent="0.15"/>
    <row r="707" s="23" customFormat="1" ht="13.5" customHeight="1" x14ac:dyDescent="0.15"/>
    <row r="708" s="23" customFormat="1" ht="13.5" customHeight="1" x14ac:dyDescent="0.15"/>
    <row r="709" s="23" customFormat="1" ht="13.5" customHeight="1" x14ac:dyDescent="0.15"/>
    <row r="710" s="23" customFormat="1" ht="13.5" customHeight="1" x14ac:dyDescent="0.15"/>
    <row r="711" s="23" customFormat="1" ht="13.5" customHeight="1" x14ac:dyDescent="0.15"/>
    <row r="712" s="23" customFormat="1" ht="13.5" customHeight="1" x14ac:dyDescent="0.15"/>
    <row r="713" s="23" customFormat="1" ht="13.5" customHeight="1" x14ac:dyDescent="0.15"/>
    <row r="714" s="23" customFormat="1" ht="13.5" customHeight="1" x14ac:dyDescent="0.15"/>
    <row r="715" s="23" customFormat="1" ht="13.5" customHeight="1" x14ac:dyDescent="0.15"/>
    <row r="716" s="23" customFormat="1" ht="13.5" customHeight="1" x14ac:dyDescent="0.15"/>
    <row r="717" s="23" customFormat="1" ht="13.5" customHeight="1" x14ac:dyDescent="0.15"/>
    <row r="718" s="23" customFormat="1" ht="13.5" customHeight="1" x14ac:dyDescent="0.15"/>
    <row r="719" s="23" customFormat="1" ht="13.5" customHeight="1" x14ac:dyDescent="0.15"/>
    <row r="720" s="23" customFormat="1" ht="13.5" customHeight="1" x14ac:dyDescent="0.15"/>
    <row r="721" s="23" customFormat="1" ht="13.5" customHeight="1" x14ac:dyDescent="0.15"/>
    <row r="722" s="23" customFormat="1" ht="13.5" customHeight="1" x14ac:dyDescent="0.15"/>
    <row r="723" s="23" customFormat="1" ht="13.5" customHeight="1" x14ac:dyDescent="0.15"/>
    <row r="724" s="23" customFormat="1" ht="13.5" customHeight="1" x14ac:dyDescent="0.15"/>
    <row r="725" s="23" customFormat="1" ht="13.5" customHeight="1" x14ac:dyDescent="0.15"/>
    <row r="726" s="23" customFormat="1" ht="13.5" customHeight="1" x14ac:dyDescent="0.15"/>
    <row r="727" s="23" customFormat="1" ht="13.5" customHeight="1" x14ac:dyDescent="0.15"/>
    <row r="728" s="23" customFormat="1" ht="13.5" customHeight="1" x14ac:dyDescent="0.15"/>
    <row r="729" s="23" customFormat="1" ht="13.5" customHeight="1" x14ac:dyDescent="0.15"/>
    <row r="730" s="23" customFormat="1" ht="13.5" customHeight="1" x14ac:dyDescent="0.15"/>
    <row r="731" s="23" customFormat="1" ht="13.5" customHeight="1" x14ac:dyDescent="0.15"/>
    <row r="732" s="23" customFormat="1" ht="13.5" customHeight="1" x14ac:dyDescent="0.15"/>
    <row r="733" s="23" customFormat="1" ht="13.5" customHeight="1" x14ac:dyDescent="0.15"/>
    <row r="734" s="23" customFormat="1" ht="13.5" customHeight="1" x14ac:dyDescent="0.15"/>
    <row r="735" s="23" customFormat="1" ht="13.5" customHeight="1" x14ac:dyDescent="0.15"/>
    <row r="736" s="23" customFormat="1" ht="13.5" customHeight="1" x14ac:dyDescent="0.15"/>
    <row r="737" s="23" customFormat="1" ht="13.5" customHeight="1" x14ac:dyDescent="0.15"/>
    <row r="738" s="23" customFormat="1" ht="13.5" customHeight="1" x14ac:dyDescent="0.15"/>
    <row r="739" s="23" customFormat="1" ht="13.5" customHeight="1" x14ac:dyDescent="0.15"/>
    <row r="740" s="23" customFormat="1" ht="13.5" customHeight="1" x14ac:dyDescent="0.15"/>
    <row r="741" s="23" customFormat="1" ht="13.5" customHeight="1" x14ac:dyDescent="0.15"/>
    <row r="742" s="23" customFormat="1" ht="13.5" customHeight="1" x14ac:dyDescent="0.15"/>
    <row r="743" s="23" customFormat="1" ht="13.5" customHeight="1" x14ac:dyDescent="0.15"/>
    <row r="744" s="23" customFormat="1" ht="13.5" customHeight="1" x14ac:dyDescent="0.15"/>
    <row r="745" s="23" customFormat="1" ht="13.5" customHeight="1" x14ac:dyDescent="0.15"/>
    <row r="746" s="23" customFormat="1" ht="13.5" customHeight="1" x14ac:dyDescent="0.15"/>
    <row r="747" s="23" customFormat="1" ht="13.5" customHeight="1" x14ac:dyDescent="0.15"/>
    <row r="748" s="23" customFormat="1" ht="13.5" customHeight="1" x14ac:dyDescent="0.15"/>
    <row r="749" s="23" customFormat="1" ht="13.5" customHeight="1" x14ac:dyDescent="0.15"/>
    <row r="750" s="23" customFormat="1" ht="13.5" customHeight="1" x14ac:dyDescent="0.15"/>
    <row r="751" s="23" customFormat="1" ht="13.5" customHeight="1" x14ac:dyDescent="0.15"/>
    <row r="752" s="23" customFormat="1" ht="13.5" customHeight="1" x14ac:dyDescent="0.15"/>
    <row r="753" s="23" customFormat="1" ht="13.5" customHeight="1" x14ac:dyDescent="0.15"/>
    <row r="754" s="23" customFormat="1" ht="13.5" customHeight="1" x14ac:dyDescent="0.15"/>
    <row r="755" s="23" customFormat="1" ht="13.5" customHeight="1" x14ac:dyDescent="0.15"/>
    <row r="756" s="23" customFormat="1" ht="13.5" customHeight="1" x14ac:dyDescent="0.15"/>
    <row r="757" s="23" customFormat="1" ht="13.5" customHeight="1" x14ac:dyDescent="0.15"/>
    <row r="758" s="23" customFormat="1" ht="13.5" customHeight="1" x14ac:dyDescent="0.15"/>
    <row r="759" s="23" customFormat="1" ht="13.5" customHeight="1" x14ac:dyDescent="0.15"/>
    <row r="760" s="23" customFormat="1" ht="13.5" customHeight="1" x14ac:dyDescent="0.15"/>
    <row r="761" s="23" customFormat="1" ht="13.5" customHeight="1" x14ac:dyDescent="0.15"/>
    <row r="762" s="23" customFormat="1" ht="13.5" customHeight="1" x14ac:dyDescent="0.15"/>
    <row r="763" s="23" customFormat="1" ht="13.5" customHeight="1" x14ac:dyDescent="0.15"/>
    <row r="764" s="23" customFormat="1" ht="13.5" customHeight="1" x14ac:dyDescent="0.15"/>
    <row r="765" s="23" customFormat="1" ht="13.5" customHeight="1" x14ac:dyDescent="0.15"/>
    <row r="766" s="23" customFormat="1" ht="13.5" customHeight="1" x14ac:dyDescent="0.15"/>
    <row r="767" s="23" customFormat="1" ht="13.5" customHeight="1" x14ac:dyDescent="0.15"/>
    <row r="768" s="23" customFormat="1" ht="13.5" customHeight="1" x14ac:dyDescent="0.15"/>
    <row r="769" s="23" customFormat="1" ht="13.5" customHeight="1" x14ac:dyDescent="0.15"/>
    <row r="770" s="23" customFormat="1" ht="13.5" customHeight="1" x14ac:dyDescent="0.15"/>
    <row r="771" s="23" customFormat="1" ht="13.5" customHeight="1" x14ac:dyDescent="0.15"/>
    <row r="772" s="23" customFormat="1" ht="13.5" customHeight="1" x14ac:dyDescent="0.15"/>
    <row r="773" s="23" customFormat="1" ht="13.5" customHeight="1" x14ac:dyDescent="0.15"/>
    <row r="774" s="23" customFormat="1" ht="13.5" customHeight="1" x14ac:dyDescent="0.15"/>
    <row r="775" s="23" customFormat="1" ht="13.5" customHeight="1" x14ac:dyDescent="0.15"/>
    <row r="776" s="23" customFormat="1" ht="13.5" customHeight="1" x14ac:dyDescent="0.15"/>
    <row r="777" s="23" customFormat="1" ht="13.5" customHeight="1" x14ac:dyDescent="0.15"/>
    <row r="778" s="23" customFormat="1" ht="13.5" customHeight="1" x14ac:dyDescent="0.15"/>
    <row r="779" s="23" customFormat="1" ht="13.5" customHeight="1" x14ac:dyDescent="0.15"/>
    <row r="780" s="23" customFormat="1" ht="13.5" customHeight="1" x14ac:dyDescent="0.15"/>
    <row r="781" s="23" customFormat="1" ht="13.5" customHeight="1" x14ac:dyDescent="0.15"/>
    <row r="782" s="23" customFormat="1" ht="13.5" customHeight="1" x14ac:dyDescent="0.15"/>
    <row r="783" s="23" customFormat="1" ht="13.5" customHeight="1" x14ac:dyDescent="0.15"/>
    <row r="784" s="23" customFormat="1" ht="13.5" customHeight="1" x14ac:dyDescent="0.15"/>
    <row r="785" s="23" customFormat="1" ht="13.5" customHeight="1" x14ac:dyDescent="0.15"/>
    <row r="786" s="23" customFormat="1" ht="13.5" customHeight="1" x14ac:dyDescent="0.15"/>
    <row r="787" s="23" customFormat="1" ht="13.5" customHeight="1" x14ac:dyDescent="0.15"/>
    <row r="788" s="23" customFormat="1" ht="13.5" customHeight="1" x14ac:dyDescent="0.15"/>
    <row r="789" s="23" customFormat="1" ht="13.5" customHeight="1" x14ac:dyDescent="0.15"/>
    <row r="790" s="23" customFormat="1" ht="13.5" customHeight="1" x14ac:dyDescent="0.15"/>
    <row r="791" s="23" customFormat="1" ht="13.5" customHeight="1" x14ac:dyDescent="0.15"/>
    <row r="792" s="23" customFormat="1" ht="13.5" customHeight="1" x14ac:dyDescent="0.15"/>
    <row r="793" s="23" customFormat="1" ht="13.5" customHeight="1" x14ac:dyDescent="0.15"/>
    <row r="794" s="23" customFormat="1" ht="13.5" customHeight="1" x14ac:dyDescent="0.15"/>
    <row r="795" s="23" customFormat="1" ht="13.5" customHeight="1" x14ac:dyDescent="0.15"/>
    <row r="796" s="23" customFormat="1" ht="13.5" customHeight="1" x14ac:dyDescent="0.15"/>
    <row r="797" s="23" customFormat="1" ht="13.5" customHeight="1" x14ac:dyDescent="0.15"/>
    <row r="798" s="23" customFormat="1" ht="13.5" customHeight="1" x14ac:dyDescent="0.15"/>
    <row r="799" s="23" customFormat="1" ht="13.5" customHeight="1" x14ac:dyDescent="0.15"/>
    <row r="800" s="23" customFormat="1" ht="13.5" customHeight="1" x14ac:dyDescent="0.15"/>
    <row r="801" s="23" customFormat="1" ht="13.5" customHeight="1" x14ac:dyDescent="0.15"/>
    <row r="802" s="23" customFormat="1" ht="13.5" customHeight="1" x14ac:dyDescent="0.15"/>
    <row r="803" s="23" customFormat="1" ht="13.5" customHeight="1" x14ac:dyDescent="0.15"/>
    <row r="804" s="23" customFormat="1" ht="13.5" customHeight="1" x14ac:dyDescent="0.15"/>
    <row r="805" s="23" customFormat="1" ht="13.5" customHeight="1" x14ac:dyDescent="0.15"/>
    <row r="806" s="23" customFormat="1" ht="13.5" customHeight="1" x14ac:dyDescent="0.15"/>
    <row r="807" s="23" customFormat="1" ht="13.5" customHeight="1" x14ac:dyDescent="0.15"/>
    <row r="808" s="23" customFormat="1" ht="13.5" customHeight="1" x14ac:dyDescent="0.15"/>
    <row r="809" s="23" customFormat="1" ht="13.5" customHeight="1" x14ac:dyDescent="0.15"/>
    <row r="810" s="23" customFormat="1" ht="13.5" customHeight="1" x14ac:dyDescent="0.15"/>
    <row r="811" s="23" customFormat="1" ht="13.5" customHeight="1" x14ac:dyDescent="0.15"/>
    <row r="812" s="23" customFormat="1" ht="13.5" customHeight="1" x14ac:dyDescent="0.15"/>
    <row r="813" s="23" customFormat="1" ht="13.5" customHeight="1" x14ac:dyDescent="0.15"/>
    <row r="814" s="23" customFormat="1" ht="13.5" customHeight="1" x14ac:dyDescent="0.15"/>
    <row r="815" s="23" customFormat="1" ht="13.5" customHeight="1" x14ac:dyDescent="0.15"/>
    <row r="816" s="23" customFormat="1" ht="13.5" customHeight="1" x14ac:dyDescent="0.15"/>
    <row r="817" s="23" customFormat="1" ht="13.5" customHeight="1" x14ac:dyDescent="0.15"/>
    <row r="818" s="23" customFormat="1" ht="13.5" customHeight="1" x14ac:dyDescent="0.15"/>
    <row r="819" s="23" customFormat="1" ht="13.5" customHeight="1" x14ac:dyDescent="0.15"/>
    <row r="820" s="23" customFormat="1" ht="13.5" customHeight="1" x14ac:dyDescent="0.15"/>
    <row r="821" s="23" customFormat="1" ht="13.5" customHeight="1" x14ac:dyDescent="0.15"/>
    <row r="822" s="23" customFormat="1" ht="13.5" customHeight="1" x14ac:dyDescent="0.15"/>
    <row r="823" s="23" customFormat="1" ht="13.5" customHeight="1" x14ac:dyDescent="0.15"/>
    <row r="824" s="23" customFormat="1" ht="13.5" customHeight="1" x14ac:dyDescent="0.15"/>
    <row r="825" s="23" customFormat="1" ht="13.5" customHeight="1" x14ac:dyDescent="0.15"/>
    <row r="826" s="23" customFormat="1" ht="13.5" customHeight="1" x14ac:dyDescent="0.15"/>
    <row r="827" s="23" customFormat="1" ht="13.5" customHeight="1" x14ac:dyDescent="0.15"/>
    <row r="828" s="23" customFormat="1" ht="13.5" customHeight="1" x14ac:dyDescent="0.15"/>
    <row r="829" s="23" customFormat="1" ht="13.5" customHeight="1" x14ac:dyDescent="0.15"/>
    <row r="830" s="23" customFormat="1" ht="13.5" customHeight="1" x14ac:dyDescent="0.15"/>
    <row r="831" s="23" customFormat="1" ht="13.5" customHeight="1" x14ac:dyDescent="0.15"/>
    <row r="832" s="23" customFormat="1" ht="13.5" customHeight="1" x14ac:dyDescent="0.15"/>
    <row r="833" s="23" customFormat="1" ht="13.5" customHeight="1" x14ac:dyDescent="0.15"/>
    <row r="834" s="23" customFormat="1" ht="13.5" customHeight="1" x14ac:dyDescent="0.15"/>
    <row r="835" s="23" customFormat="1" ht="13.5" customHeight="1" x14ac:dyDescent="0.15"/>
    <row r="836" s="23" customFormat="1" ht="13.5" customHeight="1" x14ac:dyDescent="0.15"/>
    <row r="837" s="23" customFormat="1" ht="13.5" customHeight="1" x14ac:dyDescent="0.15"/>
    <row r="838" s="23" customFormat="1" ht="13.5" customHeight="1" x14ac:dyDescent="0.15"/>
    <row r="839" s="23" customFormat="1" ht="13.5" customHeight="1" x14ac:dyDescent="0.15"/>
    <row r="840" s="23" customFormat="1" ht="13.5" customHeight="1" x14ac:dyDescent="0.15"/>
    <row r="841" s="23" customFormat="1" ht="13.5" customHeight="1" x14ac:dyDescent="0.15"/>
    <row r="842" s="23" customFormat="1" ht="13.5" customHeight="1" x14ac:dyDescent="0.15"/>
    <row r="843" s="23" customFormat="1" ht="13.5" customHeight="1" x14ac:dyDescent="0.15"/>
    <row r="844" s="23" customFormat="1" ht="13.5" customHeight="1" x14ac:dyDescent="0.15"/>
    <row r="845" s="23" customFormat="1" ht="13.5" customHeight="1" x14ac:dyDescent="0.15"/>
    <row r="846" s="23" customFormat="1" ht="13.5" customHeight="1" x14ac:dyDescent="0.15"/>
    <row r="847" s="23" customFormat="1" ht="13.5" customHeight="1" x14ac:dyDescent="0.15"/>
    <row r="848" s="23" customFormat="1" ht="13.5" customHeight="1" x14ac:dyDescent="0.15"/>
    <row r="849" s="23" customFormat="1" ht="13.5" customHeight="1" x14ac:dyDescent="0.15"/>
    <row r="850" s="23" customFormat="1" ht="13.5" customHeight="1" x14ac:dyDescent="0.15"/>
    <row r="851" s="23" customFormat="1" ht="13.5" customHeight="1" x14ac:dyDescent="0.15"/>
    <row r="852" s="23" customFormat="1" ht="13.5" customHeight="1" x14ac:dyDescent="0.15"/>
    <row r="853" s="23" customFormat="1" ht="13.5" customHeight="1" x14ac:dyDescent="0.15"/>
    <row r="854" s="23" customFormat="1" ht="13.5" customHeight="1" x14ac:dyDescent="0.15"/>
    <row r="855" s="23" customFormat="1" ht="13.5" customHeight="1" x14ac:dyDescent="0.15"/>
    <row r="856" s="23" customFormat="1" ht="13.5" customHeight="1" x14ac:dyDescent="0.15"/>
    <row r="857" s="23" customFormat="1" ht="13.5" customHeight="1" x14ac:dyDescent="0.15"/>
    <row r="858" s="23" customFormat="1" ht="13.5" customHeight="1" x14ac:dyDescent="0.15"/>
    <row r="859" s="23" customFormat="1" ht="13.5" customHeight="1" x14ac:dyDescent="0.15"/>
    <row r="860" s="23" customFormat="1" ht="13.5" customHeight="1" x14ac:dyDescent="0.15"/>
    <row r="861" s="23" customFormat="1" ht="13.5" customHeight="1" x14ac:dyDescent="0.15"/>
    <row r="862" s="23" customFormat="1" ht="13.5" customHeight="1" x14ac:dyDescent="0.15"/>
    <row r="863" s="23" customFormat="1" ht="13.5" customHeight="1" x14ac:dyDescent="0.15"/>
    <row r="864" s="23" customFormat="1" ht="13.5" customHeight="1" x14ac:dyDescent="0.15"/>
    <row r="865" s="23" customFormat="1" ht="13.5" customHeight="1" x14ac:dyDescent="0.15"/>
    <row r="866" s="23" customFormat="1" ht="13.5" customHeight="1" x14ac:dyDescent="0.15"/>
    <row r="867" s="23" customFormat="1" ht="13.5" customHeight="1" x14ac:dyDescent="0.15"/>
    <row r="868" s="23" customFormat="1" ht="13.5" customHeight="1" x14ac:dyDescent="0.15"/>
    <row r="869" s="23" customFormat="1" ht="13.5" customHeight="1" x14ac:dyDescent="0.15"/>
    <row r="870" s="23" customFormat="1" ht="13.5" customHeight="1" x14ac:dyDescent="0.15"/>
    <row r="871" s="23" customFormat="1" ht="13.5" customHeight="1" x14ac:dyDescent="0.15"/>
    <row r="872" s="23" customFormat="1" ht="13.5" customHeight="1" x14ac:dyDescent="0.15"/>
    <row r="873" s="23" customFormat="1" ht="13.5" customHeight="1" x14ac:dyDescent="0.15"/>
    <row r="874" s="23" customFormat="1" ht="13.5" customHeight="1" x14ac:dyDescent="0.15"/>
    <row r="875" s="23" customFormat="1" ht="13.5" customHeight="1" x14ac:dyDescent="0.15"/>
    <row r="876" s="23" customFormat="1" ht="13.5" customHeight="1" x14ac:dyDescent="0.15"/>
    <row r="877" s="23" customFormat="1" ht="13.5" customHeight="1" x14ac:dyDescent="0.15"/>
    <row r="878" s="23" customFormat="1" ht="13.5" customHeight="1" x14ac:dyDescent="0.15"/>
    <row r="879" s="23" customFormat="1" ht="13.5" customHeight="1" x14ac:dyDescent="0.15"/>
    <row r="880" s="23" customFormat="1" ht="13.5" customHeight="1" x14ac:dyDescent="0.15"/>
    <row r="881" s="23" customFormat="1" ht="13.5" customHeight="1" x14ac:dyDescent="0.15"/>
    <row r="882" s="23" customFormat="1" ht="13.5" customHeight="1" x14ac:dyDescent="0.15"/>
    <row r="883" s="23" customFormat="1" ht="13.5" customHeight="1" x14ac:dyDescent="0.15"/>
    <row r="884" s="23" customFormat="1" ht="13.5" customHeight="1" x14ac:dyDescent="0.15"/>
    <row r="885" s="23" customFormat="1" ht="13.5" customHeight="1" x14ac:dyDescent="0.15"/>
    <row r="886" s="23" customFormat="1" ht="13.5" customHeight="1" x14ac:dyDescent="0.15"/>
    <row r="887" s="23" customFormat="1" ht="13.5" customHeight="1" x14ac:dyDescent="0.15"/>
    <row r="888" s="23" customFormat="1" ht="13.5" customHeight="1" x14ac:dyDescent="0.15"/>
    <row r="889" s="23" customFormat="1" ht="13.5" customHeight="1" x14ac:dyDescent="0.15"/>
    <row r="890" s="23" customFormat="1" ht="13.5" customHeight="1" x14ac:dyDescent="0.15"/>
    <row r="891" s="23" customFormat="1" ht="13.5" customHeight="1" x14ac:dyDescent="0.15"/>
    <row r="892" s="23" customFormat="1" ht="13.5" customHeight="1" x14ac:dyDescent="0.15"/>
    <row r="893" s="23" customFormat="1" ht="13.5" customHeight="1" x14ac:dyDescent="0.15"/>
    <row r="894" s="23" customFormat="1" ht="13.5" customHeight="1" x14ac:dyDescent="0.15"/>
    <row r="895" s="23" customFormat="1" ht="13.5" customHeight="1" x14ac:dyDescent="0.15"/>
    <row r="896" s="23" customFormat="1" ht="13.5" customHeight="1" x14ac:dyDescent="0.15"/>
    <row r="897" s="23" customFormat="1" ht="13.5" customHeight="1" x14ac:dyDescent="0.15"/>
    <row r="898" s="23" customFormat="1" ht="13.5" customHeight="1" x14ac:dyDescent="0.15"/>
    <row r="899" s="23" customFormat="1" ht="13.5" customHeight="1" x14ac:dyDescent="0.15"/>
    <row r="900" s="23" customFormat="1" ht="13.5" customHeight="1" x14ac:dyDescent="0.15"/>
    <row r="901" s="23" customFormat="1" ht="13.5" customHeight="1" x14ac:dyDescent="0.15"/>
    <row r="902" s="23" customFormat="1" ht="13.5" customHeight="1" x14ac:dyDescent="0.15"/>
    <row r="903" s="23" customFormat="1" ht="13.5" customHeight="1" x14ac:dyDescent="0.15"/>
    <row r="904" s="23" customFormat="1" ht="13.5" customHeight="1" x14ac:dyDescent="0.15"/>
    <row r="905" s="23" customFormat="1" ht="13.5" customHeight="1" x14ac:dyDescent="0.15"/>
    <row r="906" s="23" customFormat="1" ht="13.5" customHeight="1" x14ac:dyDescent="0.15"/>
    <row r="907" s="23" customFormat="1" ht="13.5" customHeight="1" x14ac:dyDescent="0.15"/>
    <row r="908" s="23" customFormat="1" ht="13.5" customHeight="1" x14ac:dyDescent="0.15"/>
    <row r="909" s="23" customFormat="1" ht="13.5" customHeight="1" x14ac:dyDescent="0.15"/>
    <row r="910" s="23" customFormat="1" ht="13.5" customHeight="1" x14ac:dyDescent="0.15"/>
    <row r="911" s="23" customFormat="1" ht="13.5" customHeight="1" x14ac:dyDescent="0.15"/>
    <row r="912" s="23" customFormat="1" ht="13.5" customHeight="1" x14ac:dyDescent="0.15"/>
    <row r="913" s="23" customFormat="1" ht="13.5" customHeight="1" x14ac:dyDescent="0.15"/>
    <row r="914" s="23" customFormat="1" ht="13.5" customHeight="1" x14ac:dyDescent="0.15"/>
    <row r="915" s="23" customFormat="1" ht="13.5" customHeight="1" x14ac:dyDescent="0.15"/>
    <row r="916" s="23" customFormat="1" ht="13.5" customHeight="1" x14ac:dyDescent="0.15"/>
    <row r="917" s="23" customFormat="1" ht="13.5" customHeight="1" x14ac:dyDescent="0.15"/>
    <row r="918" s="23" customFormat="1" ht="13.5" customHeight="1" x14ac:dyDescent="0.15"/>
    <row r="919" s="23" customFormat="1" ht="13.5" customHeight="1" x14ac:dyDescent="0.15"/>
    <row r="920" s="23" customFormat="1" ht="13.5" customHeight="1" x14ac:dyDescent="0.15"/>
    <row r="921" s="23" customFormat="1" ht="13.5" customHeight="1" x14ac:dyDescent="0.15"/>
    <row r="922" s="23" customFormat="1" ht="13.5" customHeight="1" x14ac:dyDescent="0.15"/>
    <row r="923" s="23" customFormat="1" ht="13.5" customHeight="1" x14ac:dyDescent="0.15"/>
    <row r="924" s="23" customFormat="1" ht="13.5" customHeight="1" x14ac:dyDescent="0.15"/>
    <row r="925" s="23" customFormat="1" ht="13.5" customHeight="1" x14ac:dyDescent="0.15"/>
    <row r="926" s="23" customFormat="1" ht="13.5" customHeight="1" x14ac:dyDescent="0.15"/>
    <row r="927" s="23" customFormat="1" ht="13.5" customHeight="1" x14ac:dyDescent="0.15"/>
    <row r="928" s="23" customFormat="1" ht="13.5" customHeight="1" x14ac:dyDescent="0.15"/>
    <row r="929" s="23" customFormat="1" ht="13.5" customHeight="1" x14ac:dyDescent="0.15"/>
    <row r="930" s="23" customFormat="1" ht="13.5" customHeight="1" x14ac:dyDescent="0.15"/>
    <row r="931" s="23" customFormat="1" ht="13.5" customHeight="1" x14ac:dyDescent="0.15"/>
    <row r="932" s="23" customFormat="1" ht="13.5" customHeight="1" x14ac:dyDescent="0.15"/>
    <row r="933" s="23" customFormat="1" ht="13.5" customHeight="1" x14ac:dyDescent="0.15"/>
    <row r="934" s="23" customFormat="1" ht="13.5" customHeight="1" x14ac:dyDescent="0.15"/>
    <row r="935" s="23" customFormat="1" ht="13.5" customHeight="1" x14ac:dyDescent="0.15"/>
    <row r="936" s="23" customFormat="1" ht="13.5" customHeight="1" x14ac:dyDescent="0.15"/>
    <row r="937" s="23" customFormat="1" ht="13.5" customHeight="1" x14ac:dyDescent="0.15"/>
    <row r="938" s="23" customFormat="1" ht="13.5" customHeight="1" x14ac:dyDescent="0.15"/>
    <row r="939" s="23" customFormat="1" ht="13.5" customHeight="1" x14ac:dyDescent="0.15"/>
    <row r="940" s="23" customFormat="1" ht="13.5" customHeight="1" x14ac:dyDescent="0.15"/>
    <row r="941" s="23" customFormat="1" ht="13.5" customHeight="1" x14ac:dyDescent="0.15"/>
    <row r="942" s="23" customFormat="1" ht="13.5" customHeight="1" x14ac:dyDescent="0.15"/>
    <row r="943" s="23" customFormat="1" ht="13.5" customHeight="1" x14ac:dyDescent="0.15"/>
    <row r="944" s="23" customFormat="1" ht="13.5" customHeight="1" x14ac:dyDescent="0.15"/>
    <row r="945" s="23" customFormat="1" ht="13.5" customHeight="1" x14ac:dyDescent="0.15"/>
    <row r="946" s="23" customFormat="1" ht="13.5" customHeight="1" x14ac:dyDescent="0.15"/>
    <row r="947" s="23" customFormat="1" ht="13.5" customHeight="1" x14ac:dyDescent="0.15"/>
    <row r="948" s="23" customFormat="1" ht="13.5" customHeight="1" x14ac:dyDescent="0.15"/>
    <row r="949" s="23" customFormat="1" ht="13.5" customHeight="1" x14ac:dyDescent="0.15"/>
    <row r="950" s="23" customFormat="1" ht="13.5" customHeight="1" x14ac:dyDescent="0.15"/>
    <row r="951" s="23" customFormat="1" ht="13.5" customHeight="1" x14ac:dyDescent="0.15"/>
    <row r="952" s="23" customFormat="1" ht="13.5" customHeight="1" x14ac:dyDescent="0.15"/>
    <row r="953" s="23" customFormat="1" ht="13.5" customHeight="1" x14ac:dyDescent="0.15"/>
    <row r="954" s="23" customFormat="1" ht="13.5" customHeight="1" x14ac:dyDescent="0.15"/>
    <row r="955" s="23" customFormat="1" ht="13.5" customHeight="1" x14ac:dyDescent="0.15"/>
    <row r="956" s="23" customFormat="1" ht="13.5" customHeight="1" x14ac:dyDescent="0.15"/>
    <row r="957" s="23" customFormat="1" ht="13.5" customHeight="1" x14ac:dyDescent="0.15"/>
    <row r="958" s="23" customFormat="1" ht="13.5" customHeight="1" x14ac:dyDescent="0.15"/>
    <row r="959" s="23" customFormat="1" ht="13.5" customHeight="1" x14ac:dyDescent="0.15"/>
    <row r="960" s="23" customFormat="1" ht="13.5" customHeight="1" x14ac:dyDescent="0.15"/>
    <row r="961" s="23" customFormat="1" ht="13.5" customHeight="1" x14ac:dyDescent="0.15"/>
    <row r="962" s="23" customFormat="1" ht="13.5" customHeight="1" x14ac:dyDescent="0.15"/>
    <row r="963" s="23" customFormat="1" ht="13.5" customHeight="1" x14ac:dyDescent="0.15"/>
    <row r="964" s="23" customFormat="1" ht="13.5" customHeight="1" x14ac:dyDescent="0.15"/>
    <row r="965" s="23" customFormat="1" ht="13.5" customHeight="1" x14ac:dyDescent="0.15"/>
    <row r="966" s="23" customFormat="1" ht="13.5" customHeight="1" x14ac:dyDescent="0.15"/>
    <row r="967" s="23" customFormat="1" ht="13.5" customHeight="1" x14ac:dyDescent="0.15"/>
    <row r="968" s="23" customFormat="1" ht="13.5" customHeight="1" x14ac:dyDescent="0.15"/>
    <row r="969" s="23" customFormat="1" ht="13.5" customHeight="1" x14ac:dyDescent="0.15"/>
    <row r="970" s="23" customFormat="1" ht="13.5" customHeight="1" x14ac:dyDescent="0.15"/>
    <row r="971" s="23" customFormat="1" ht="13.5" customHeight="1" x14ac:dyDescent="0.15"/>
    <row r="972" s="23" customFormat="1" ht="13.5" customHeight="1" x14ac:dyDescent="0.15"/>
    <row r="973" s="23" customFormat="1" ht="13.5" customHeight="1" x14ac:dyDescent="0.15"/>
    <row r="974" s="23" customFormat="1" ht="13.5" customHeight="1" x14ac:dyDescent="0.15"/>
    <row r="975" s="23" customFormat="1" ht="13.5" customHeight="1" x14ac:dyDescent="0.15"/>
    <row r="976" s="23" customFormat="1" ht="13.5" customHeight="1" x14ac:dyDescent="0.15"/>
    <row r="977" s="23" customFormat="1" ht="13.5" customHeight="1" x14ac:dyDescent="0.15"/>
    <row r="978" s="23" customFormat="1" ht="13.5" customHeight="1" x14ac:dyDescent="0.15"/>
    <row r="979" s="23" customFormat="1" ht="13.5" customHeight="1" x14ac:dyDescent="0.15"/>
    <row r="980" s="23" customFormat="1" ht="13.5" customHeight="1" x14ac:dyDescent="0.15"/>
    <row r="981" s="23" customFormat="1" ht="13.5" customHeight="1" x14ac:dyDescent="0.15"/>
    <row r="982" s="23" customFormat="1" ht="13.5" customHeight="1" x14ac:dyDescent="0.15"/>
    <row r="983" s="23" customFormat="1" ht="13.5" customHeight="1" x14ac:dyDescent="0.15"/>
    <row r="984" s="23" customFormat="1" ht="13.5" customHeight="1" x14ac:dyDescent="0.15"/>
    <row r="985" s="23" customFormat="1" ht="13.5" customHeight="1" x14ac:dyDescent="0.15"/>
    <row r="986" s="23" customFormat="1" ht="13.5" customHeight="1" x14ac:dyDescent="0.15"/>
    <row r="987" s="23" customFormat="1" ht="13.5" customHeight="1" x14ac:dyDescent="0.15"/>
    <row r="988" s="23" customFormat="1" ht="13.5" customHeight="1" x14ac:dyDescent="0.15"/>
    <row r="989" s="23" customFormat="1" ht="13.5" customHeight="1" x14ac:dyDescent="0.15"/>
    <row r="990" s="23" customFormat="1" ht="13.5" customHeight="1" x14ac:dyDescent="0.15"/>
    <row r="991" s="23" customFormat="1" ht="13.5" customHeight="1" x14ac:dyDescent="0.15"/>
    <row r="992" s="23" customFormat="1" ht="13.5" customHeight="1" x14ac:dyDescent="0.15"/>
    <row r="993" s="23" customFormat="1" ht="13.5" customHeight="1" x14ac:dyDescent="0.15"/>
    <row r="994" s="23" customFormat="1" ht="13.5" customHeight="1" x14ac:dyDescent="0.15"/>
    <row r="995" s="23" customFormat="1" ht="13.5" customHeight="1" x14ac:dyDescent="0.15"/>
    <row r="996" s="23" customFormat="1" ht="13.5" customHeight="1" x14ac:dyDescent="0.15"/>
    <row r="997" s="23" customFormat="1" ht="13.5" customHeight="1" x14ac:dyDescent="0.15"/>
    <row r="998" s="23" customFormat="1" ht="13.5" customHeight="1" x14ac:dyDescent="0.15"/>
    <row r="999" s="23" customFormat="1" ht="13.5" customHeight="1" x14ac:dyDescent="0.15"/>
    <row r="1000" s="23" customFormat="1" ht="13.5" customHeight="1" x14ac:dyDescent="0.15"/>
    <row r="1001" s="23" customFormat="1" ht="13.5" customHeight="1" x14ac:dyDescent="0.15"/>
    <row r="1002" s="23" customFormat="1" ht="13.5" customHeight="1" x14ac:dyDescent="0.15"/>
    <row r="1003" s="23" customFormat="1" ht="13.5" customHeight="1" x14ac:dyDescent="0.15"/>
    <row r="1004" s="23" customFormat="1" ht="13.5" customHeight="1" x14ac:dyDescent="0.15"/>
    <row r="1005" s="23" customFormat="1" ht="13.5" customHeight="1" x14ac:dyDescent="0.15"/>
    <row r="1006" s="23" customFormat="1" ht="13.5" customHeight="1" x14ac:dyDescent="0.15"/>
    <row r="1007" s="23" customFormat="1" ht="13.5" customHeight="1" x14ac:dyDescent="0.15"/>
    <row r="1008" s="23" customFormat="1" ht="13.5" customHeight="1" x14ac:dyDescent="0.15"/>
    <row r="1009" s="23" customFormat="1" ht="13.5" customHeight="1" x14ac:dyDescent="0.15"/>
    <row r="1010" s="23" customFormat="1" ht="13.5" customHeight="1" x14ac:dyDescent="0.15"/>
    <row r="1011" s="23" customFormat="1" ht="13.5" customHeight="1" x14ac:dyDescent="0.15"/>
    <row r="1012" s="23" customFormat="1" ht="13.5" customHeight="1" x14ac:dyDescent="0.15"/>
    <row r="1013" s="23" customFormat="1" ht="13.5" customHeight="1" x14ac:dyDescent="0.15"/>
    <row r="1014" s="23" customFormat="1" ht="13.5" customHeight="1" x14ac:dyDescent="0.15"/>
    <row r="1015" s="23" customFormat="1" ht="13.5" customHeight="1" x14ac:dyDescent="0.15"/>
    <row r="1016" s="23" customFormat="1" ht="13.5" customHeight="1" x14ac:dyDescent="0.15"/>
    <row r="1017" s="23" customFormat="1" ht="13.5" customHeight="1" x14ac:dyDescent="0.15"/>
    <row r="1018" s="23" customFormat="1" ht="13.5" customHeight="1" x14ac:dyDescent="0.15"/>
    <row r="1019" s="23" customFormat="1" ht="13.5" customHeight="1" x14ac:dyDescent="0.15"/>
    <row r="1020" s="23" customFormat="1" ht="13.5" customHeight="1" x14ac:dyDescent="0.15"/>
    <row r="1021" s="23" customFormat="1" ht="13.5" customHeight="1" x14ac:dyDescent="0.15"/>
    <row r="1022" s="23" customFormat="1" ht="13.5" customHeight="1" x14ac:dyDescent="0.15"/>
    <row r="1023" s="23" customFormat="1" ht="13.5" customHeight="1" x14ac:dyDescent="0.15"/>
    <row r="1024" s="23" customFormat="1" ht="13.5" customHeight="1" x14ac:dyDescent="0.15"/>
    <row r="1025" s="23" customFormat="1" ht="13.5" customHeight="1" x14ac:dyDescent="0.15"/>
    <row r="1026" s="23" customFormat="1" ht="13.5" customHeight="1" x14ac:dyDescent="0.15"/>
    <row r="1027" s="23" customFormat="1" ht="13.5" customHeight="1" x14ac:dyDescent="0.15"/>
    <row r="1028" s="23" customFormat="1" ht="13.5" customHeight="1" x14ac:dyDescent="0.15"/>
    <row r="1029" s="23" customFormat="1" ht="13.5" customHeight="1" x14ac:dyDescent="0.15"/>
    <row r="1030" s="23" customFormat="1" ht="13.5" customHeight="1" x14ac:dyDescent="0.15"/>
    <row r="1031" s="23" customFormat="1" ht="13.5" customHeight="1" x14ac:dyDescent="0.15"/>
    <row r="1032" s="23" customFormat="1" ht="13.5" customHeight="1" x14ac:dyDescent="0.15"/>
    <row r="1033" s="23" customFormat="1" ht="13.5" customHeight="1" x14ac:dyDescent="0.15"/>
    <row r="1034" s="23" customFormat="1" ht="13.5" customHeight="1" x14ac:dyDescent="0.15"/>
    <row r="1035" s="23" customFormat="1" ht="13.5" customHeight="1" x14ac:dyDescent="0.15"/>
    <row r="1036" s="23" customFormat="1" ht="13.5" customHeight="1" x14ac:dyDescent="0.15"/>
    <row r="1037" s="23" customFormat="1" ht="13.5" customHeight="1" x14ac:dyDescent="0.15"/>
    <row r="1038" s="23" customFormat="1" ht="13.5" customHeight="1" x14ac:dyDescent="0.15"/>
    <row r="1039" s="23" customFormat="1" ht="13.5" customHeight="1" x14ac:dyDescent="0.15"/>
    <row r="1040" s="23" customFormat="1" ht="13.5" customHeight="1" x14ac:dyDescent="0.15"/>
    <row r="1041" s="23" customFormat="1" ht="13.5" customHeight="1" x14ac:dyDescent="0.15"/>
    <row r="1042" s="23" customFormat="1" ht="13.5" customHeight="1" x14ac:dyDescent="0.15"/>
    <row r="1043" s="23" customFormat="1" ht="13.5" customHeight="1" x14ac:dyDescent="0.15"/>
    <row r="1044" s="23" customFormat="1" ht="13.5" customHeight="1" x14ac:dyDescent="0.15"/>
    <row r="1045" s="23" customFormat="1" ht="13.5" customHeight="1" x14ac:dyDescent="0.15"/>
    <row r="1046" s="23" customFormat="1" ht="13.5" customHeight="1" x14ac:dyDescent="0.15"/>
    <row r="1047" s="23" customFormat="1" ht="13.5" customHeight="1" x14ac:dyDescent="0.15"/>
    <row r="1048" s="23" customFormat="1" ht="13.5" customHeight="1" x14ac:dyDescent="0.15"/>
    <row r="1049" s="23" customFormat="1" ht="13.5" customHeight="1" x14ac:dyDescent="0.15"/>
    <row r="1050" s="23" customFormat="1" ht="13.5" customHeight="1" x14ac:dyDescent="0.15"/>
    <row r="1051" s="23" customFormat="1" ht="13.5" customHeight="1" x14ac:dyDescent="0.15"/>
    <row r="1052" s="23" customFormat="1" ht="13.5" customHeight="1" x14ac:dyDescent="0.15"/>
    <row r="1053" s="23" customFormat="1" ht="13.5" customHeight="1" x14ac:dyDescent="0.15"/>
    <row r="1054" s="23" customFormat="1" ht="13.5" customHeight="1" x14ac:dyDescent="0.15"/>
    <row r="1055" s="23" customFormat="1" ht="13.5" customHeight="1" x14ac:dyDescent="0.15"/>
    <row r="1056" s="23" customFormat="1" ht="13.5" customHeight="1" x14ac:dyDescent="0.15"/>
    <row r="1057" s="23" customFormat="1" ht="13.5" customHeight="1" x14ac:dyDescent="0.15"/>
    <row r="1058" s="23" customFormat="1" ht="13.5" customHeight="1" x14ac:dyDescent="0.15"/>
    <row r="1059" s="23" customFormat="1" ht="13.5" customHeight="1" x14ac:dyDescent="0.15"/>
    <row r="1060" s="23" customFormat="1" ht="13.5" customHeight="1" x14ac:dyDescent="0.15"/>
    <row r="1061" s="23" customFormat="1" ht="13.5" customHeight="1" x14ac:dyDescent="0.15"/>
    <row r="1062" s="23" customFormat="1" ht="13.5" customHeight="1" x14ac:dyDescent="0.15"/>
    <row r="1063" s="23" customFormat="1" ht="13.5" customHeight="1" x14ac:dyDescent="0.15"/>
    <row r="1064" s="23" customFormat="1" ht="13.5" customHeight="1" x14ac:dyDescent="0.15"/>
    <row r="1065" s="23" customFormat="1" ht="13.5" customHeight="1" x14ac:dyDescent="0.15"/>
    <row r="1066" s="23" customFormat="1" ht="13.5" customHeight="1" x14ac:dyDescent="0.15"/>
    <row r="1067" s="23" customFormat="1" ht="13.5" customHeight="1" x14ac:dyDescent="0.15"/>
    <row r="1068" s="23" customFormat="1" ht="13.5" customHeight="1" x14ac:dyDescent="0.15"/>
    <row r="1069" s="23" customFormat="1" ht="13.5" customHeight="1" x14ac:dyDescent="0.15"/>
    <row r="1070" s="23" customFormat="1" ht="13.5" customHeight="1" x14ac:dyDescent="0.15"/>
    <row r="1071" s="23" customFormat="1" ht="13.5" customHeight="1" x14ac:dyDescent="0.15"/>
    <row r="1072" s="23" customFormat="1" ht="13.5" customHeight="1" x14ac:dyDescent="0.15"/>
    <row r="1073" s="23" customFormat="1" ht="13.5" customHeight="1" x14ac:dyDescent="0.15"/>
    <row r="1074" s="23" customFormat="1" ht="13.5" customHeight="1" x14ac:dyDescent="0.15"/>
    <row r="1075" s="23" customFormat="1" ht="13.5" customHeight="1" x14ac:dyDescent="0.15"/>
    <row r="1076" s="23" customFormat="1" ht="13.5" customHeight="1" x14ac:dyDescent="0.15"/>
    <row r="1077" s="23" customFormat="1" ht="13.5" customHeight="1" x14ac:dyDescent="0.15"/>
    <row r="1078" s="23" customFormat="1" ht="13.5" customHeight="1" x14ac:dyDescent="0.15"/>
    <row r="1079" s="23" customFormat="1" ht="13.5" customHeight="1" x14ac:dyDescent="0.15"/>
    <row r="1080" s="23" customFormat="1" ht="13.5" customHeight="1" x14ac:dyDescent="0.15"/>
    <row r="1081" s="23" customFormat="1" ht="13.5" customHeight="1" x14ac:dyDescent="0.15"/>
    <row r="1082" s="23" customFormat="1" ht="13.5" customHeight="1" x14ac:dyDescent="0.15"/>
    <row r="1083" s="23" customFormat="1" ht="13.5" customHeight="1" x14ac:dyDescent="0.15"/>
    <row r="1084" s="23" customFormat="1" ht="13.5" customHeight="1" x14ac:dyDescent="0.15"/>
    <row r="1085" s="23" customFormat="1" ht="13.5" customHeight="1" x14ac:dyDescent="0.15"/>
    <row r="1086" s="23" customFormat="1" ht="13.5" customHeight="1" x14ac:dyDescent="0.15"/>
    <row r="1087" s="23" customFormat="1" ht="13.5" customHeight="1" x14ac:dyDescent="0.15"/>
    <row r="1088" s="23" customFormat="1" ht="13.5" customHeight="1" x14ac:dyDescent="0.15"/>
    <row r="1089" s="23" customFormat="1" ht="13.5" customHeight="1" x14ac:dyDescent="0.15"/>
    <row r="1090" s="23" customFormat="1" ht="13.5" customHeight="1" x14ac:dyDescent="0.15"/>
    <row r="1091" s="23" customFormat="1" ht="13.5" customHeight="1" x14ac:dyDescent="0.15"/>
    <row r="1092" s="23" customFormat="1" ht="13.5" customHeight="1" x14ac:dyDescent="0.15"/>
    <row r="1093" s="23" customFormat="1" ht="13.5" customHeight="1" x14ac:dyDescent="0.15"/>
    <row r="1094" s="23" customFormat="1" ht="13.5" customHeight="1" x14ac:dyDescent="0.15"/>
    <row r="1095" s="23" customFormat="1" ht="13.5" customHeight="1" x14ac:dyDescent="0.15"/>
    <row r="1096" s="23" customFormat="1" ht="13.5" customHeight="1" x14ac:dyDescent="0.15"/>
    <row r="1097" s="23" customFormat="1" ht="13.5" customHeight="1" x14ac:dyDescent="0.15"/>
    <row r="1098" s="23" customFormat="1" ht="13.5" customHeight="1" x14ac:dyDescent="0.15"/>
    <row r="1099" s="23" customFormat="1" ht="13.5" customHeight="1" x14ac:dyDescent="0.15"/>
    <row r="1100" s="23" customFormat="1" ht="13.5" customHeight="1" x14ac:dyDescent="0.15"/>
    <row r="1101" s="23" customFormat="1" ht="13.5" customHeight="1" x14ac:dyDescent="0.15"/>
    <row r="1102" s="23" customFormat="1" ht="13.5" customHeight="1" x14ac:dyDescent="0.15"/>
    <row r="1103" s="23" customFormat="1" ht="13.5" customHeight="1" x14ac:dyDescent="0.15"/>
    <row r="1104" s="23" customFormat="1" ht="13.5" customHeight="1" x14ac:dyDescent="0.15"/>
    <row r="1105" s="23" customFormat="1" ht="13.5" customHeight="1" x14ac:dyDescent="0.15"/>
    <row r="1106" s="23" customFormat="1" ht="13.5" customHeight="1" x14ac:dyDescent="0.15"/>
    <row r="1107" s="23" customFormat="1" ht="13.5" customHeight="1" x14ac:dyDescent="0.15"/>
    <row r="1108" s="23" customFormat="1" ht="13.5" customHeight="1" x14ac:dyDescent="0.15"/>
    <row r="1109" s="23" customFormat="1" ht="13.5" customHeight="1" x14ac:dyDescent="0.15"/>
    <row r="1110" s="23" customFormat="1" ht="13.5" customHeight="1" x14ac:dyDescent="0.15"/>
    <row r="1111" s="23" customFormat="1" ht="13.5" customHeight="1" x14ac:dyDescent="0.15"/>
    <row r="1112" s="23" customFormat="1" ht="13.5" customHeight="1" x14ac:dyDescent="0.15"/>
    <row r="1113" s="23" customFormat="1" ht="13.5" customHeight="1" x14ac:dyDescent="0.15"/>
    <row r="1114" s="23" customFormat="1" ht="13.5" customHeight="1" x14ac:dyDescent="0.15"/>
    <row r="1115" s="23" customFormat="1" ht="13.5" customHeight="1" x14ac:dyDescent="0.15"/>
    <row r="1116" s="23" customFormat="1" ht="13.5" customHeight="1" x14ac:dyDescent="0.15"/>
    <row r="1117" s="23" customFormat="1" ht="13.5" customHeight="1" x14ac:dyDescent="0.15"/>
    <row r="1118" s="23" customFormat="1" ht="13.5" customHeight="1" x14ac:dyDescent="0.15"/>
    <row r="1119" s="23" customFormat="1" ht="13.5" customHeight="1" x14ac:dyDescent="0.15"/>
    <row r="1120" s="23" customFormat="1" ht="13.5" customHeight="1" x14ac:dyDescent="0.15"/>
    <row r="1121" s="23" customFormat="1" ht="13.5" customHeight="1" x14ac:dyDescent="0.15"/>
    <row r="1122" s="23" customFormat="1" ht="13.5" customHeight="1" x14ac:dyDescent="0.15"/>
    <row r="1123" s="23" customFormat="1" ht="13.5" customHeight="1" x14ac:dyDescent="0.15"/>
    <row r="1124" s="23" customFormat="1" ht="13.5" customHeight="1" x14ac:dyDescent="0.15"/>
    <row r="1125" s="23" customFormat="1" ht="13.5" customHeight="1" x14ac:dyDescent="0.15"/>
    <row r="1126" s="23" customFormat="1" ht="13.5" customHeight="1" x14ac:dyDescent="0.15"/>
    <row r="1127" s="23" customFormat="1" ht="13.5" customHeight="1" x14ac:dyDescent="0.15"/>
    <row r="1128" s="23" customFormat="1" ht="13.5" customHeight="1" x14ac:dyDescent="0.15"/>
    <row r="1129" s="23" customFormat="1" ht="13.5" customHeight="1" x14ac:dyDescent="0.15"/>
    <row r="1130" s="23" customFormat="1" ht="13.5" customHeight="1" x14ac:dyDescent="0.15"/>
    <row r="1131" s="23" customFormat="1" ht="13.5" customHeight="1" x14ac:dyDescent="0.15"/>
    <row r="1132" s="23" customFormat="1" ht="13.5" customHeight="1" x14ac:dyDescent="0.15"/>
    <row r="1133" s="23" customFormat="1" ht="13.5" customHeight="1" x14ac:dyDescent="0.15"/>
    <row r="1134" s="23" customFormat="1" ht="13.5" customHeight="1" x14ac:dyDescent="0.15"/>
    <row r="1135" s="23" customFormat="1" ht="13.5" customHeight="1" x14ac:dyDescent="0.15"/>
    <row r="1136" s="23" customFormat="1" ht="13.5" customHeight="1" x14ac:dyDescent="0.15"/>
    <row r="1137" s="23" customFormat="1" ht="13.5" customHeight="1" x14ac:dyDescent="0.15"/>
    <row r="1138" s="23" customFormat="1" ht="13.5" customHeight="1" x14ac:dyDescent="0.15"/>
    <row r="1139" s="23" customFormat="1" ht="13.5" customHeight="1" x14ac:dyDescent="0.15"/>
    <row r="1140" s="23" customFormat="1" ht="13.5" customHeight="1" x14ac:dyDescent="0.15"/>
    <row r="1141" s="23" customFormat="1" ht="13.5" customHeight="1" x14ac:dyDescent="0.15"/>
    <row r="1142" s="23" customFormat="1" ht="13.5" customHeight="1" x14ac:dyDescent="0.15"/>
    <row r="1143" s="23" customFormat="1" ht="13.5" customHeight="1" x14ac:dyDescent="0.15"/>
    <row r="1144" s="23" customFormat="1" ht="13.5" customHeight="1" x14ac:dyDescent="0.15"/>
    <row r="1145" s="23" customFormat="1" ht="13.5" customHeight="1" x14ac:dyDescent="0.15"/>
    <row r="1146" s="23" customFormat="1" ht="13.5" customHeight="1" x14ac:dyDescent="0.15"/>
    <row r="1147" s="23" customFormat="1" ht="13.5" customHeight="1" x14ac:dyDescent="0.15"/>
    <row r="1148" s="23" customFormat="1" ht="13.5" customHeight="1" x14ac:dyDescent="0.15"/>
    <row r="1149" s="23" customFormat="1" ht="13.5" customHeight="1" x14ac:dyDescent="0.15"/>
    <row r="1150" s="23" customFormat="1" ht="13.5" customHeight="1" x14ac:dyDescent="0.15"/>
    <row r="1151" s="23" customFormat="1" ht="13.5" customHeight="1" x14ac:dyDescent="0.15"/>
    <row r="1152" s="23" customFormat="1" ht="13.5" customHeight="1" x14ac:dyDescent="0.15"/>
    <row r="1153" s="23" customFormat="1" ht="13.5" customHeight="1" x14ac:dyDescent="0.15"/>
    <row r="1154" s="23" customFormat="1" ht="13.5" customHeight="1" x14ac:dyDescent="0.15"/>
    <row r="1155" s="23" customFormat="1" ht="13.5" customHeight="1" x14ac:dyDescent="0.15"/>
    <row r="1156" s="23" customFormat="1" ht="13.5" customHeight="1" x14ac:dyDescent="0.15"/>
    <row r="1157" s="23" customFormat="1" ht="13.5" customHeight="1" x14ac:dyDescent="0.15"/>
    <row r="1158" s="23" customFormat="1" ht="13.5" customHeight="1" x14ac:dyDescent="0.15"/>
    <row r="1159" s="23" customFormat="1" ht="13.5" customHeight="1" x14ac:dyDescent="0.15"/>
    <row r="1160" s="23" customFormat="1" ht="13.5" customHeight="1" x14ac:dyDescent="0.15"/>
    <row r="1161" s="23" customFormat="1" ht="13.5" customHeight="1" x14ac:dyDescent="0.15"/>
    <row r="1162" s="23" customFormat="1" ht="13.5" customHeight="1" x14ac:dyDescent="0.15"/>
    <row r="1163" s="23" customFormat="1" ht="13.5" customHeight="1" x14ac:dyDescent="0.15"/>
    <row r="1164" s="23" customFormat="1" ht="13.5" customHeight="1" x14ac:dyDescent="0.15"/>
    <row r="1165" s="23" customFormat="1" ht="13.5" customHeight="1" x14ac:dyDescent="0.15"/>
    <row r="1166" s="23" customFormat="1" ht="13.5" customHeight="1" x14ac:dyDescent="0.15"/>
    <row r="1167" s="23" customFormat="1" ht="13.5" customHeight="1" x14ac:dyDescent="0.15"/>
    <row r="1168" s="23" customFormat="1" ht="13.5" customHeight="1" x14ac:dyDescent="0.15"/>
    <row r="1169" s="23" customFormat="1" ht="13.5" customHeight="1" x14ac:dyDescent="0.15"/>
    <row r="1170" s="23" customFormat="1" ht="13.5" customHeight="1" x14ac:dyDescent="0.15"/>
    <row r="1171" s="23" customFormat="1" ht="13.5" customHeight="1" x14ac:dyDescent="0.15"/>
    <row r="1172" s="23" customFormat="1" ht="13.5" customHeight="1" x14ac:dyDescent="0.15"/>
    <row r="1173" s="23" customFormat="1" ht="13.5" customHeight="1" x14ac:dyDescent="0.15"/>
    <row r="1174" s="23" customFormat="1" ht="13.5" customHeight="1" x14ac:dyDescent="0.15"/>
    <row r="1175" s="23" customFormat="1" ht="13.5" customHeight="1" x14ac:dyDescent="0.15"/>
    <row r="1176" s="23" customFormat="1" ht="13.5" customHeight="1" x14ac:dyDescent="0.15"/>
    <row r="1177" s="23" customFormat="1" ht="13.5" customHeight="1" x14ac:dyDescent="0.15"/>
    <row r="1178" s="23" customFormat="1" ht="13.5" customHeight="1" x14ac:dyDescent="0.15"/>
    <row r="1179" s="23" customFormat="1" ht="13.5" customHeight="1" x14ac:dyDescent="0.15"/>
    <row r="1180" s="23" customFormat="1" ht="13.5" customHeight="1" x14ac:dyDescent="0.15"/>
    <row r="1181" s="23" customFormat="1" ht="13.5" customHeight="1" x14ac:dyDescent="0.15"/>
    <row r="1182" s="23" customFormat="1" ht="13.5" customHeight="1" x14ac:dyDescent="0.15"/>
    <row r="1183" s="23" customFormat="1" ht="13.5" customHeight="1" x14ac:dyDescent="0.15"/>
    <row r="1184" s="23" customFormat="1" ht="13.5" customHeight="1" x14ac:dyDescent="0.15"/>
    <row r="1185" s="23" customFormat="1" ht="13.5" customHeight="1" x14ac:dyDescent="0.15"/>
    <row r="1186" s="23" customFormat="1" ht="13.5" customHeight="1" x14ac:dyDescent="0.15"/>
    <row r="1187" s="23" customFormat="1" ht="13.5" customHeight="1" x14ac:dyDescent="0.15"/>
    <row r="1188" s="23" customFormat="1" ht="13.5" customHeight="1" x14ac:dyDescent="0.15"/>
    <row r="1189" s="23" customFormat="1" ht="13.5" customHeight="1" x14ac:dyDescent="0.15"/>
    <row r="1190" s="23" customFormat="1" ht="13.5" customHeight="1" x14ac:dyDescent="0.15"/>
    <row r="1191" s="23" customFormat="1" ht="13.5" customHeight="1" x14ac:dyDescent="0.15"/>
    <row r="1192" s="23" customFormat="1" ht="13.5" customHeight="1" x14ac:dyDescent="0.15"/>
    <row r="1193" s="23" customFormat="1" ht="13.5" customHeight="1" x14ac:dyDescent="0.15"/>
    <row r="1194" s="23" customFormat="1" ht="13.5" customHeight="1" x14ac:dyDescent="0.15"/>
    <row r="1195" s="23" customFormat="1" ht="13.5" customHeight="1" x14ac:dyDescent="0.15"/>
    <row r="1196" s="23" customFormat="1" ht="13.5" customHeight="1" x14ac:dyDescent="0.15"/>
    <row r="1197" s="23" customFormat="1" ht="13.5" customHeight="1" x14ac:dyDescent="0.15"/>
    <row r="1198" s="23" customFormat="1" ht="13.5" customHeight="1" x14ac:dyDescent="0.15"/>
    <row r="1199" s="23" customFormat="1" ht="13.5" customHeight="1" x14ac:dyDescent="0.15"/>
    <row r="1200" s="23" customFormat="1" ht="13.5" customHeight="1" x14ac:dyDescent="0.15"/>
    <row r="1201" s="23" customFormat="1" ht="13.5" customHeight="1" x14ac:dyDescent="0.15"/>
    <row r="1202" s="23" customFormat="1" ht="13.5" customHeight="1" x14ac:dyDescent="0.15"/>
    <row r="1203" s="23" customFormat="1" ht="13.5" customHeight="1" x14ac:dyDescent="0.15"/>
    <row r="1204" s="23" customFormat="1" ht="13.5" customHeight="1" x14ac:dyDescent="0.15"/>
    <row r="1205" s="23" customFormat="1" ht="13.5" customHeight="1" x14ac:dyDescent="0.15"/>
    <row r="1206" s="23" customFormat="1" ht="13.5" customHeight="1" x14ac:dyDescent="0.15"/>
    <row r="1207" s="23" customFormat="1" ht="13.5" customHeight="1" x14ac:dyDescent="0.15"/>
    <row r="1208" s="23" customFormat="1" ht="13.5" customHeight="1" x14ac:dyDescent="0.15"/>
    <row r="1209" s="23" customFormat="1" ht="13.5" customHeight="1" x14ac:dyDescent="0.15"/>
    <row r="1210" s="23" customFormat="1" ht="13.5" customHeight="1" x14ac:dyDescent="0.15"/>
    <row r="1211" s="23" customFormat="1" ht="13.5" customHeight="1" x14ac:dyDescent="0.15"/>
    <row r="1212" s="23" customFormat="1" ht="13.5" customHeight="1" x14ac:dyDescent="0.15"/>
    <row r="1213" s="23" customFormat="1" ht="13.5" customHeight="1" x14ac:dyDescent="0.15"/>
    <row r="1214" s="23" customFormat="1" ht="13.5" customHeight="1" x14ac:dyDescent="0.15"/>
    <row r="1215" s="23" customFormat="1" ht="13.5" customHeight="1" x14ac:dyDescent="0.15"/>
    <row r="1216" s="23" customFormat="1" ht="13.5" customHeight="1" x14ac:dyDescent="0.15"/>
    <row r="1217" s="23" customFormat="1" ht="13.5" customHeight="1" x14ac:dyDescent="0.15"/>
    <row r="1218" s="23" customFormat="1" ht="13.5" customHeight="1" x14ac:dyDescent="0.15"/>
    <row r="1219" s="23" customFormat="1" ht="13.5" customHeight="1" x14ac:dyDescent="0.15"/>
    <row r="1220" s="23" customFormat="1" ht="13.5" customHeight="1" x14ac:dyDescent="0.15"/>
    <row r="1221" s="23" customFormat="1" ht="13.5" customHeight="1" x14ac:dyDescent="0.15"/>
    <row r="1222" s="23" customFormat="1" ht="13.5" customHeight="1" x14ac:dyDescent="0.15"/>
    <row r="1223" s="23" customFormat="1" ht="13.5" customHeight="1" x14ac:dyDescent="0.15"/>
    <row r="1224" s="23" customFormat="1" ht="13.5" customHeight="1" x14ac:dyDescent="0.15"/>
    <row r="1225" s="23" customFormat="1" ht="13.5" customHeight="1" x14ac:dyDescent="0.15"/>
    <row r="1226" s="23" customFormat="1" ht="13.5" customHeight="1" x14ac:dyDescent="0.15"/>
    <row r="1227" s="23" customFormat="1" ht="13.5" customHeight="1" x14ac:dyDescent="0.15"/>
    <row r="1228" s="23" customFormat="1" ht="13.5" customHeight="1" x14ac:dyDescent="0.15"/>
    <row r="1229" s="23" customFormat="1" ht="13.5" customHeight="1" x14ac:dyDescent="0.15"/>
    <row r="1230" s="23" customFormat="1" ht="13.5" customHeight="1" x14ac:dyDescent="0.15"/>
    <row r="1231" s="23" customFormat="1" ht="13.5" customHeight="1" x14ac:dyDescent="0.15"/>
    <row r="1232" s="23" customFormat="1" ht="13.5" customHeight="1" x14ac:dyDescent="0.15"/>
    <row r="1233" s="23" customFormat="1" ht="13.5" customHeight="1" x14ac:dyDescent="0.15"/>
    <row r="1234" s="23" customFormat="1" ht="13.5" customHeight="1" x14ac:dyDescent="0.15"/>
    <row r="1235" s="23" customFormat="1" ht="13.5" customHeight="1" x14ac:dyDescent="0.15"/>
    <row r="1236" s="23" customFormat="1" ht="13.5" customHeight="1" x14ac:dyDescent="0.15"/>
    <row r="1237" s="23" customFormat="1" ht="13.5" customHeight="1" x14ac:dyDescent="0.15"/>
    <row r="1238" s="23" customFormat="1" ht="13.5" customHeight="1" x14ac:dyDescent="0.15"/>
    <row r="1239" s="23" customFormat="1" ht="13.5" customHeight="1" x14ac:dyDescent="0.15"/>
    <row r="1240" s="23" customFormat="1" ht="13.5" customHeight="1" x14ac:dyDescent="0.15"/>
    <row r="1241" s="23" customFormat="1" ht="13.5" customHeight="1" x14ac:dyDescent="0.15"/>
    <row r="1242" s="23" customFormat="1" ht="13.5" customHeight="1" x14ac:dyDescent="0.15"/>
    <row r="1243" s="23" customFormat="1" ht="13.5" customHeight="1" x14ac:dyDescent="0.15"/>
    <row r="1244" s="23" customFormat="1" ht="13.5" customHeight="1" x14ac:dyDescent="0.15"/>
    <row r="1245" s="23" customFormat="1" ht="13.5" customHeight="1" x14ac:dyDescent="0.15"/>
    <row r="1246" s="23" customFormat="1" ht="13.5" customHeight="1" x14ac:dyDescent="0.15"/>
    <row r="1247" s="23" customFormat="1" ht="13.5" customHeight="1" x14ac:dyDescent="0.15"/>
    <row r="1248" s="23" customFormat="1" ht="13.5" customHeight="1" x14ac:dyDescent="0.15"/>
    <row r="1249" s="23" customFormat="1" ht="13.5" customHeight="1" x14ac:dyDescent="0.15"/>
    <row r="1250" s="23" customFormat="1" ht="13.5" customHeight="1" x14ac:dyDescent="0.15"/>
    <row r="1251" s="23" customFormat="1" ht="13.5" customHeight="1" x14ac:dyDescent="0.15"/>
    <row r="1252" s="23" customFormat="1" ht="13.5" customHeight="1" x14ac:dyDescent="0.15"/>
    <row r="1253" s="23" customFormat="1" ht="13.5" customHeight="1" x14ac:dyDescent="0.15"/>
    <row r="1254" s="23" customFormat="1" ht="13.5" customHeight="1" x14ac:dyDescent="0.15"/>
    <row r="1255" s="23" customFormat="1" ht="13.5" customHeight="1" x14ac:dyDescent="0.15"/>
    <row r="1256" s="23" customFormat="1" ht="13.5" customHeight="1" x14ac:dyDescent="0.15"/>
    <row r="1257" s="23" customFormat="1" ht="13.5" customHeight="1" x14ac:dyDescent="0.15"/>
    <row r="1258" s="23" customFormat="1" ht="13.5" customHeight="1" x14ac:dyDescent="0.15"/>
    <row r="1259" s="23" customFormat="1" ht="13.5" customHeight="1" x14ac:dyDescent="0.15"/>
    <row r="1260" s="23" customFormat="1" ht="13.5" customHeight="1" x14ac:dyDescent="0.15"/>
    <row r="1261" s="23" customFormat="1" ht="13.5" customHeight="1" x14ac:dyDescent="0.15"/>
    <row r="1262" s="23" customFormat="1" ht="13.5" customHeight="1" x14ac:dyDescent="0.15"/>
    <row r="1263" s="23" customFormat="1" ht="13.5" customHeight="1" x14ac:dyDescent="0.15"/>
    <row r="1264" s="23" customFormat="1" ht="13.5" customHeight="1" x14ac:dyDescent="0.15"/>
    <row r="1265" s="23" customFormat="1" ht="13.5" customHeight="1" x14ac:dyDescent="0.15"/>
    <row r="1266" s="23" customFormat="1" ht="13.5" customHeight="1" x14ac:dyDescent="0.15"/>
    <row r="1267" s="23" customFormat="1" ht="13.5" customHeight="1" x14ac:dyDescent="0.15"/>
    <row r="1268" s="23" customFormat="1" ht="13.5" customHeight="1" x14ac:dyDescent="0.15"/>
    <row r="1269" s="23" customFormat="1" ht="13.5" customHeight="1" x14ac:dyDescent="0.15"/>
    <row r="1270" s="23" customFormat="1" ht="13.5" customHeight="1" x14ac:dyDescent="0.15"/>
    <row r="1271" s="23" customFormat="1" ht="13.5" customHeight="1" x14ac:dyDescent="0.15"/>
    <row r="1272" s="23" customFormat="1" ht="13.5" customHeight="1" x14ac:dyDescent="0.15"/>
    <row r="1273" s="23" customFormat="1" ht="13.5" customHeight="1" x14ac:dyDescent="0.15"/>
    <row r="1274" s="23" customFormat="1" ht="13.5" customHeight="1" x14ac:dyDescent="0.15"/>
    <row r="1275" s="23" customFormat="1" ht="13.5" customHeight="1" x14ac:dyDescent="0.15"/>
    <row r="1276" s="23" customFormat="1" ht="13.5" customHeight="1" x14ac:dyDescent="0.15"/>
    <row r="1277" s="23" customFormat="1" ht="13.5" customHeight="1" x14ac:dyDescent="0.15"/>
    <row r="1278" s="23" customFormat="1" ht="13.5" customHeight="1" x14ac:dyDescent="0.15"/>
    <row r="1279" s="23" customFormat="1" ht="13.5" customHeight="1" x14ac:dyDescent="0.15"/>
    <row r="1280" s="23" customFormat="1" ht="13.5" customHeight="1" x14ac:dyDescent="0.15"/>
    <row r="1281" s="23" customFormat="1" ht="13.5" customHeight="1" x14ac:dyDescent="0.15"/>
    <row r="1282" s="23" customFormat="1" ht="13.5" customHeight="1" x14ac:dyDescent="0.15"/>
    <row r="1283" s="23" customFormat="1" ht="13.5" customHeight="1" x14ac:dyDescent="0.15"/>
    <row r="1284" s="23" customFormat="1" ht="13.5" customHeight="1" x14ac:dyDescent="0.15"/>
    <row r="1285" s="23" customFormat="1" ht="13.5" customHeight="1" x14ac:dyDescent="0.15"/>
    <row r="1286" s="23" customFormat="1" ht="13.5" customHeight="1" x14ac:dyDescent="0.15"/>
    <row r="1287" s="23" customFormat="1" ht="13.5" customHeight="1" x14ac:dyDescent="0.15"/>
    <row r="1288" s="23" customFormat="1" ht="13.5" customHeight="1" x14ac:dyDescent="0.15"/>
    <row r="1289" s="23" customFormat="1" ht="13.5" customHeight="1" x14ac:dyDescent="0.15"/>
    <row r="1290" s="23" customFormat="1" ht="13.5" customHeight="1" x14ac:dyDescent="0.15"/>
    <row r="1291" s="23" customFormat="1" ht="13.5" customHeight="1" x14ac:dyDescent="0.15"/>
    <row r="1292" s="23" customFormat="1" ht="13.5" customHeight="1" x14ac:dyDescent="0.15"/>
    <row r="1293" s="23" customFormat="1" ht="13.5" customHeight="1" x14ac:dyDescent="0.15"/>
    <row r="1294" s="23" customFormat="1" ht="13.5" customHeight="1" x14ac:dyDescent="0.15"/>
    <row r="1295" s="23" customFormat="1" ht="13.5" customHeight="1" x14ac:dyDescent="0.15"/>
    <row r="1296" s="23" customFormat="1" ht="13.5" customHeight="1" x14ac:dyDescent="0.15"/>
    <row r="1297" s="23" customFormat="1" ht="13.5" customHeight="1" x14ac:dyDescent="0.15"/>
    <row r="1298" s="23" customFormat="1" ht="13.5" customHeight="1" x14ac:dyDescent="0.15"/>
    <row r="1299" s="23" customFormat="1" ht="13.5" customHeight="1" x14ac:dyDescent="0.15"/>
    <row r="1300" s="23" customFormat="1" ht="13.5" customHeight="1" x14ac:dyDescent="0.15"/>
    <row r="1301" s="23" customFormat="1" ht="13.5" customHeight="1" x14ac:dyDescent="0.15"/>
    <row r="1302" s="23" customFormat="1" ht="13.5" customHeight="1" x14ac:dyDescent="0.15"/>
    <row r="1303" s="23" customFormat="1" ht="13.5" customHeight="1" x14ac:dyDescent="0.15"/>
    <row r="1304" s="23" customFormat="1" ht="13.5" customHeight="1" x14ac:dyDescent="0.15"/>
    <row r="1305" s="23" customFormat="1" ht="13.5" customHeight="1" x14ac:dyDescent="0.15"/>
    <row r="1306" s="23" customFormat="1" ht="13.5" customHeight="1" x14ac:dyDescent="0.15"/>
    <row r="1307" s="23" customFormat="1" ht="13.5" customHeight="1" x14ac:dyDescent="0.15"/>
    <row r="1308" s="23" customFormat="1" ht="13.5" customHeight="1" x14ac:dyDescent="0.15"/>
    <row r="1309" s="23" customFormat="1" ht="13.5" customHeight="1" x14ac:dyDescent="0.15"/>
    <row r="1310" s="23" customFormat="1" ht="13.5" customHeight="1" x14ac:dyDescent="0.15"/>
    <row r="1311" s="23" customFormat="1" ht="13.5" customHeight="1" x14ac:dyDescent="0.15"/>
    <row r="1312" s="23" customFormat="1" ht="13.5" customHeight="1" x14ac:dyDescent="0.15"/>
    <row r="1313" s="23" customFormat="1" ht="13.5" customHeight="1" x14ac:dyDescent="0.15"/>
    <row r="1314" s="23" customFormat="1" ht="13.5" customHeight="1" x14ac:dyDescent="0.15"/>
    <row r="1315" s="23" customFormat="1" ht="13.5" customHeight="1" x14ac:dyDescent="0.15"/>
    <row r="1316" s="23" customFormat="1" ht="13.5" customHeight="1" x14ac:dyDescent="0.15"/>
    <row r="1317" s="23" customFormat="1" ht="13.5" customHeight="1" x14ac:dyDescent="0.15"/>
    <row r="1318" s="23" customFormat="1" ht="13.5" customHeight="1" x14ac:dyDescent="0.15"/>
    <row r="1319" s="23" customFormat="1" ht="13.5" customHeight="1" x14ac:dyDescent="0.15"/>
    <row r="1320" s="23" customFormat="1" ht="13.5" customHeight="1" x14ac:dyDescent="0.15"/>
    <row r="1321" s="23" customFormat="1" ht="13.5" customHeight="1" x14ac:dyDescent="0.15"/>
    <row r="1322" s="23" customFormat="1" ht="13.5" customHeight="1" x14ac:dyDescent="0.15"/>
    <row r="1323" s="23" customFormat="1" ht="13.5" customHeight="1" x14ac:dyDescent="0.15"/>
    <row r="1324" s="23" customFormat="1" ht="13.5" customHeight="1" x14ac:dyDescent="0.15"/>
    <row r="1325" s="23" customFormat="1" ht="13.5" customHeight="1" x14ac:dyDescent="0.15"/>
    <row r="1326" s="23" customFormat="1" ht="13.5" customHeight="1" x14ac:dyDescent="0.15"/>
    <row r="1327" s="23" customFormat="1" ht="13.5" customHeight="1" x14ac:dyDescent="0.15"/>
    <row r="1328" s="23" customFormat="1" ht="13.5" customHeight="1" x14ac:dyDescent="0.15"/>
    <row r="1329" s="23" customFormat="1" ht="13.5" customHeight="1" x14ac:dyDescent="0.15"/>
    <row r="1330" s="23" customFormat="1" ht="13.5" customHeight="1" x14ac:dyDescent="0.15"/>
    <row r="1331" s="23" customFormat="1" ht="13.5" customHeight="1" x14ac:dyDescent="0.15"/>
    <row r="1332" s="23" customFormat="1" ht="13.5" customHeight="1" x14ac:dyDescent="0.15"/>
    <row r="1333" s="23" customFormat="1" ht="13.5" customHeight="1" x14ac:dyDescent="0.15"/>
    <row r="1334" s="23" customFormat="1" ht="13.5" customHeight="1" x14ac:dyDescent="0.15"/>
    <row r="1335" s="23" customFormat="1" ht="13.5" customHeight="1" x14ac:dyDescent="0.15"/>
    <row r="1336" s="23" customFormat="1" ht="13.5" customHeight="1" x14ac:dyDescent="0.15"/>
    <row r="1337" s="23" customFormat="1" ht="13.5" customHeight="1" x14ac:dyDescent="0.15"/>
    <row r="1338" s="23" customFormat="1" ht="13.5" customHeight="1" x14ac:dyDescent="0.15"/>
    <row r="1339" s="23" customFormat="1" ht="13.5" customHeight="1" x14ac:dyDescent="0.15"/>
    <row r="1340" s="23" customFormat="1" ht="13.5" customHeight="1" x14ac:dyDescent="0.15"/>
    <row r="1341" s="23" customFormat="1" ht="13.5" customHeight="1" x14ac:dyDescent="0.15"/>
    <row r="1342" s="23" customFormat="1" ht="13.5" customHeight="1" x14ac:dyDescent="0.15"/>
    <row r="1343" s="23" customFormat="1" ht="13.5" customHeight="1" x14ac:dyDescent="0.15"/>
    <row r="1344" s="23" customFormat="1" ht="13.5" customHeight="1" x14ac:dyDescent="0.15"/>
    <row r="1345" s="23" customFormat="1" ht="13.5" customHeight="1" x14ac:dyDescent="0.15"/>
    <row r="1346" s="23" customFormat="1" ht="13.5" customHeight="1" x14ac:dyDescent="0.15"/>
    <row r="1347" s="23" customFormat="1" ht="13.5" customHeight="1" x14ac:dyDescent="0.15"/>
    <row r="1348" s="23" customFormat="1" ht="13.5" customHeight="1" x14ac:dyDescent="0.15"/>
    <row r="1349" s="23" customFormat="1" ht="13.5" customHeight="1" x14ac:dyDescent="0.15"/>
    <row r="1350" s="23" customFormat="1" ht="13.5" customHeight="1" x14ac:dyDescent="0.15"/>
    <row r="1351" s="23" customFormat="1" ht="13.5" customHeight="1" x14ac:dyDescent="0.15"/>
    <row r="1352" s="23" customFormat="1" ht="13.5" customHeight="1" x14ac:dyDescent="0.15"/>
    <row r="1353" s="23" customFormat="1" ht="13.5" customHeight="1" x14ac:dyDescent="0.15"/>
    <row r="1354" s="23" customFormat="1" ht="13.5" customHeight="1" x14ac:dyDescent="0.15"/>
    <row r="1355" s="23" customFormat="1" ht="13.5" customHeight="1" x14ac:dyDescent="0.15"/>
    <row r="1356" s="23" customFormat="1" ht="13.5" customHeight="1" x14ac:dyDescent="0.15"/>
    <row r="1357" s="23" customFormat="1" ht="13.5" customHeight="1" x14ac:dyDescent="0.15"/>
    <row r="1358" s="23" customFormat="1" ht="13.5" customHeight="1" x14ac:dyDescent="0.15"/>
    <row r="1359" s="23" customFormat="1" ht="13.5" customHeight="1" x14ac:dyDescent="0.15"/>
    <row r="1360" s="23" customFormat="1" ht="13.5" customHeight="1" x14ac:dyDescent="0.15"/>
    <row r="1361" s="23" customFormat="1" ht="13.5" customHeight="1" x14ac:dyDescent="0.15"/>
    <row r="1362" s="23" customFormat="1" ht="13.5" customHeight="1" x14ac:dyDescent="0.15"/>
    <row r="1363" s="23" customFormat="1" ht="13.5" customHeight="1" x14ac:dyDescent="0.15"/>
    <row r="1364" s="23" customFormat="1" ht="13.5" customHeight="1" x14ac:dyDescent="0.15"/>
    <row r="1365" s="23" customFormat="1" ht="13.5" customHeight="1" x14ac:dyDescent="0.15"/>
    <row r="1366" s="23" customFormat="1" ht="13.5" customHeight="1" x14ac:dyDescent="0.15"/>
    <row r="1367" s="23" customFormat="1" ht="13.5" customHeight="1" x14ac:dyDescent="0.15"/>
    <row r="1368" s="23" customFormat="1" ht="13.5" customHeight="1" x14ac:dyDescent="0.15"/>
    <row r="1369" s="23" customFormat="1" ht="13.5" customHeight="1" x14ac:dyDescent="0.15"/>
    <row r="1370" s="23" customFormat="1" ht="13.5" customHeight="1" x14ac:dyDescent="0.15"/>
    <row r="1371" s="23" customFormat="1" ht="13.5" customHeight="1" x14ac:dyDescent="0.15"/>
    <row r="1372" s="23" customFormat="1" ht="13.5" customHeight="1" x14ac:dyDescent="0.15"/>
    <row r="1373" s="23" customFormat="1" ht="13.5" customHeight="1" x14ac:dyDescent="0.15"/>
    <row r="1374" s="23" customFormat="1" ht="13.5" customHeight="1" x14ac:dyDescent="0.15"/>
    <row r="1375" s="23" customFormat="1" ht="13.5" customHeight="1" x14ac:dyDescent="0.15"/>
    <row r="1376" s="23" customFormat="1" ht="13.5" customHeight="1" x14ac:dyDescent="0.15"/>
    <row r="1377" s="23" customFormat="1" ht="13.5" customHeight="1" x14ac:dyDescent="0.15"/>
    <row r="1378" s="23" customFormat="1" ht="13.5" customHeight="1" x14ac:dyDescent="0.15"/>
    <row r="1379" s="23" customFormat="1" ht="13.5" customHeight="1" x14ac:dyDescent="0.15"/>
    <row r="1380" s="23" customFormat="1" ht="13.5" customHeight="1" x14ac:dyDescent="0.15"/>
    <row r="1381" s="23" customFormat="1" ht="13.5" customHeight="1" x14ac:dyDescent="0.15"/>
    <row r="1382" s="23" customFormat="1" ht="13.5" customHeight="1" x14ac:dyDescent="0.15"/>
    <row r="1383" s="23" customFormat="1" ht="13.5" customHeight="1" x14ac:dyDescent="0.15"/>
    <row r="1384" s="23" customFormat="1" ht="13.5" customHeight="1" x14ac:dyDescent="0.15"/>
    <row r="1385" s="23" customFormat="1" ht="13.5" customHeight="1" x14ac:dyDescent="0.15"/>
    <row r="1386" s="23" customFormat="1" ht="13.5" customHeight="1" x14ac:dyDescent="0.15"/>
    <row r="1387" s="23" customFormat="1" ht="13.5" customHeight="1" x14ac:dyDescent="0.15"/>
    <row r="1388" s="23" customFormat="1" ht="13.5" customHeight="1" x14ac:dyDescent="0.15"/>
    <row r="1389" s="23" customFormat="1" ht="13.5" customHeight="1" x14ac:dyDescent="0.15"/>
    <row r="1390" s="23" customFormat="1" ht="13.5" customHeight="1" x14ac:dyDescent="0.15"/>
    <row r="1391" s="23" customFormat="1" ht="13.5" customHeight="1" x14ac:dyDescent="0.15"/>
    <row r="1392" s="23" customFormat="1" ht="13.5" customHeight="1" x14ac:dyDescent="0.15"/>
    <row r="1393" s="23" customFormat="1" ht="13.5" customHeight="1" x14ac:dyDescent="0.15"/>
    <row r="1394" s="23" customFormat="1" ht="13.5" customHeight="1" x14ac:dyDescent="0.15"/>
    <row r="1395" s="23" customFormat="1" ht="13.5" customHeight="1" x14ac:dyDescent="0.15"/>
    <row r="1396" s="23" customFormat="1" ht="13.5" customHeight="1" x14ac:dyDescent="0.15"/>
    <row r="1397" s="23" customFormat="1" ht="13.5" customHeight="1" x14ac:dyDescent="0.15"/>
    <row r="1398" s="23" customFormat="1" ht="13.5" customHeight="1" x14ac:dyDescent="0.15"/>
    <row r="1399" s="23" customFormat="1" ht="13.5" customHeight="1" x14ac:dyDescent="0.15"/>
    <row r="1400" s="23" customFormat="1" ht="13.5" customHeight="1" x14ac:dyDescent="0.15"/>
    <row r="1401" s="23" customFormat="1" ht="13.5" customHeight="1" x14ac:dyDescent="0.15"/>
    <row r="1402" s="23" customFormat="1" ht="13.5" customHeight="1" x14ac:dyDescent="0.15"/>
    <row r="1403" s="23" customFormat="1" ht="13.5" customHeight="1" x14ac:dyDescent="0.15"/>
    <row r="1404" s="23" customFormat="1" ht="13.5" customHeight="1" x14ac:dyDescent="0.15"/>
    <row r="1405" s="23" customFormat="1" ht="13.5" customHeight="1" x14ac:dyDescent="0.15"/>
    <row r="1406" s="23" customFormat="1" ht="13.5" customHeight="1" x14ac:dyDescent="0.15"/>
    <row r="1407" s="23" customFormat="1" ht="13.5" customHeight="1" x14ac:dyDescent="0.15"/>
    <row r="1408" s="23" customFormat="1" ht="13.5" customHeight="1" x14ac:dyDescent="0.15"/>
    <row r="1409" s="23" customFormat="1" ht="13.5" customHeight="1" x14ac:dyDescent="0.15"/>
    <row r="1410" s="23" customFormat="1" ht="13.5" customHeight="1" x14ac:dyDescent="0.15"/>
    <row r="1411" s="23" customFormat="1" ht="13.5" customHeight="1" x14ac:dyDescent="0.15"/>
    <row r="1412" s="23" customFormat="1" ht="13.5" customHeight="1" x14ac:dyDescent="0.15"/>
    <row r="1413" s="23" customFormat="1" ht="13.5" customHeight="1" x14ac:dyDescent="0.15"/>
    <row r="1414" s="23" customFormat="1" ht="13.5" customHeight="1" x14ac:dyDescent="0.15"/>
    <row r="1415" s="23" customFormat="1" ht="13.5" customHeight="1" x14ac:dyDescent="0.15"/>
    <row r="1416" s="23" customFormat="1" ht="13.5" customHeight="1" x14ac:dyDescent="0.15"/>
    <row r="1417" s="23" customFormat="1" ht="13.5" customHeight="1" x14ac:dyDescent="0.15"/>
    <row r="1418" s="23" customFormat="1" ht="13.5" customHeight="1" x14ac:dyDescent="0.15"/>
    <row r="1419" s="23" customFormat="1" ht="13.5" customHeight="1" x14ac:dyDescent="0.15"/>
    <row r="1420" s="23" customFormat="1" ht="13.5" customHeight="1" x14ac:dyDescent="0.15"/>
    <row r="1421" s="23" customFormat="1" ht="13.5" customHeight="1" x14ac:dyDescent="0.15"/>
    <row r="1422" s="23" customFormat="1" ht="13.5" customHeight="1" x14ac:dyDescent="0.15"/>
    <row r="1423" s="23" customFormat="1" ht="13.5" customHeight="1" x14ac:dyDescent="0.15"/>
    <row r="1424" s="23" customFormat="1" ht="13.5" customHeight="1" x14ac:dyDescent="0.15"/>
    <row r="1425" s="23" customFormat="1" ht="13.5" customHeight="1" x14ac:dyDescent="0.15"/>
    <row r="1426" s="23" customFormat="1" ht="13.5" customHeight="1" x14ac:dyDescent="0.15"/>
    <row r="1427" s="23" customFormat="1" ht="13.5" customHeight="1" x14ac:dyDescent="0.15"/>
    <row r="1428" s="23" customFormat="1" ht="13.5" customHeight="1" x14ac:dyDescent="0.15"/>
    <row r="1429" s="23" customFormat="1" ht="13.5" customHeight="1" x14ac:dyDescent="0.15"/>
    <row r="1430" s="23" customFormat="1" ht="13.5" customHeight="1" x14ac:dyDescent="0.15"/>
    <row r="1431" s="23" customFormat="1" ht="13.5" customHeight="1" x14ac:dyDescent="0.15"/>
    <row r="1432" s="23" customFormat="1" ht="13.5" customHeight="1" x14ac:dyDescent="0.15"/>
    <row r="1433" s="23" customFormat="1" ht="13.5" customHeight="1" x14ac:dyDescent="0.15"/>
    <row r="1434" s="23" customFormat="1" ht="13.5" customHeight="1" x14ac:dyDescent="0.15"/>
    <row r="1435" s="23" customFormat="1" ht="13.5" customHeight="1" x14ac:dyDescent="0.15"/>
    <row r="1436" s="23" customFormat="1" ht="13.5" customHeight="1" x14ac:dyDescent="0.15"/>
    <row r="1437" s="23" customFormat="1" ht="13.5" customHeight="1" x14ac:dyDescent="0.15"/>
    <row r="1438" s="23" customFormat="1" ht="13.5" customHeight="1" x14ac:dyDescent="0.15"/>
    <row r="1439" s="23" customFormat="1" ht="13.5" customHeight="1" x14ac:dyDescent="0.15"/>
    <row r="1440" s="23" customFormat="1" ht="13.5" customHeight="1" x14ac:dyDescent="0.15"/>
    <row r="1441" s="23" customFormat="1" ht="13.5" customHeight="1" x14ac:dyDescent="0.15"/>
    <row r="1442" s="23" customFormat="1" ht="13.5" customHeight="1" x14ac:dyDescent="0.15"/>
    <row r="1443" s="23" customFormat="1" ht="13.5" customHeight="1" x14ac:dyDescent="0.15"/>
    <row r="1444" s="23" customFormat="1" ht="13.5" customHeight="1" x14ac:dyDescent="0.15"/>
    <row r="1445" s="23" customFormat="1" ht="13.5" customHeight="1" x14ac:dyDescent="0.15"/>
    <row r="1446" s="23" customFormat="1" ht="13.5" customHeight="1" x14ac:dyDescent="0.15"/>
    <row r="1447" s="23" customFormat="1" ht="13.5" customHeight="1" x14ac:dyDescent="0.15"/>
    <row r="1448" s="23" customFormat="1" ht="13.5" customHeight="1" x14ac:dyDescent="0.15"/>
    <row r="1449" s="23" customFormat="1" ht="13.5" customHeight="1" x14ac:dyDescent="0.15"/>
    <row r="1450" s="23" customFormat="1" ht="13.5" customHeight="1" x14ac:dyDescent="0.15"/>
    <row r="1451" s="23" customFormat="1" ht="13.5" customHeight="1" x14ac:dyDescent="0.15"/>
    <row r="1452" s="23" customFormat="1" ht="13.5" customHeight="1" x14ac:dyDescent="0.15"/>
    <row r="1453" s="23" customFormat="1" ht="13.5" customHeight="1" x14ac:dyDescent="0.15"/>
    <row r="1454" s="23" customFormat="1" ht="13.5" customHeight="1" x14ac:dyDescent="0.15"/>
    <row r="1455" s="23" customFormat="1" ht="13.5" customHeight="1" x14ac:dyDescent="0.15"/>
    <row r="1456" s="23" customFormat="1" ht="13.5" customHeight="1" x14ac:dyDescent="0.15"/>
    <row r="1457" s="23" customFormat="1" ht="13.5" customHeight="1" x14ac:dyDescent="0.15"/>
    <row r="1458" s="23" customFormat="1" ht="13.5" customHeight="1" x14ac:dyDescent="0.15"/>
    <row r="1459" s="23" customFormat="1" ht="13.5" customHeight="1" x14ac:dyDescent="0.15"/>
    <row r="1460" s="23" customFormat="1" ht="13.5" customHeight="1" x14ac:dyDescent="0.15"/>
    <row r="1461" s="23" customFormat="1" ht="13.5" customHeight="1" x14ac:dyDescent="0.15"/>
    <row r="1462" s="23" customFormat="1" ht="13.5" customHeight="1" x14ac:dyDescent="0.15"/>
    <row r="1463" s="23" customFormat="1" ht="13.5" customHeight="1" x14ac:dyDescent="0.15"/>
    <row r="1464" s="23" customFormat="1" ht="13.5" customHeight="1" x14ac:dyDescent="0.15"/>
    <row r="1465" s="23" customFormat="1" ht="13.5" customHeight="1" x14ac:dyDescent="0.15"/>
    <row r="1466" s="23" customFormat="1" ht="13.5" customHeight="1" x14ac:dyDescent="0.15"/>
    <row r="1467" s="23" customFormat="1" ht="13.5" customHeight="1" x14ac:dyDescent="0.15"/>
    <row r="1468" s="23" customFormat="1" ht="13.5" customHeight="1" x14ac:dyDescent="0.15"/>
    <row r="1469" s="23" customFormat="1" ht="13.5" customHeight="1" x14ac:dyDescent="0.15"/>
    <row r="1470" s="23" customFormat="1" ht="13.5" customHeight="1" x14ac:dyDescent="0.15"/>
    <row r="1471" s="23" customFormat="1" ht="13.5" customHeight="1" x14ac:dyDescent="0.15"/>
    <row r="1472" s="23" customFormat="1" ht="13.5" customHeight="1" x14ac:dyDescent="0.15"/>
    <row r="1473" s="23" customFormat="1" ht="13.5" customHeight="1" x14ac:dyDescent="0.15"/>
    <row r="1474" s="23" customFormat="1" ht="13.5" customHeight="1" x14ac:dyDescent="0.15"/>
    <row r="1475" s="23" customFormat="1" ht="13.5" customHeight="1" x14ac:dyDescent="0.15"/>
    <row r="1476" s="23" customFormat="1" ht="13.5" customHeight="1" x14ac:dyDescent="0.15"/>
    <row r="1477" s="23" customFormat="1" ht="13.5" customHeight="1" x14ac:dyDescent="0.15"/>
    <row r="1478" s="23" customFormat="1" ht="13.5" customHeight="1" x14ac:dyDescent="0.15"/>
    <row r="1479" s="23" customFormat="1" ht="13.5" customHeight="1" x14ac:dyDescent="0.15"/>
    <row r="1480" s="23" customFormat="1" ht="13.5" customHeight="1" x14ac:dyDescent="0.15"/>
    <row r="1481" s="23" customFormat="1" ht="13.5" customHeight="1" x14ac:dyDescent="0.15"/>
    <row r="1482" s="23" customFormat="1" ht="13.5" customHeight="1" x14ac:dyDescent="0.15"/>
    <row r="1483" s="23" customFormat="1" ht="13.5" customHeight="1" x14ac:dyDescent="0.15"/>
    <row r="1484" s="23" customFormat="1" ht="13.5" customHeight="1" x14ac:dyDescent="0.15"/>
    <row r="1485" s="23" customFormat="1" ht="13.5" customHeight="1" x14ac:dyDescent="0.15"/>
    <row r="1486" s="23" customFormat="1" ht="13.5" customHeight="1" x14ac:dyDescent="0.15"/>
    <row r="1487" s="23" customFormat="1" ht="13.5" customHeight="1" x14ac:dyDescent="0.15"/>
    <row r="1488" s="23" customFormat="1" ht="13.5" customHeight="1" x14ac:dyDescent="0.15"/>
    <row r="1489" s="23" customFormat="1" ht="13.5" customHeight="1" x14ac:dyDescent="0.15"/>
    <row r="1490" s="23" customFormat="1" ht="13.5" customHeight="1" x14ac:dyDescent="0.15"/>
    <row r="1491" s="23" customFormat="1" ht="13.5" customHeight="1" x14ac:dyDescent="0.15"/>
    <row r="1492" s="23" customFormat="1" ht="13.5" customHeight="1" x14ac:dyDescent="0.15"/>
    <row r="1493" s="23" customFormat="1" ht="13.5" customHeight="1" x14ac:dyDescent="0.15"/>
    <row r="1494" s="23" customFormat="1" ht="13.5" customHeight="1" x14ac:dyDescent="0.15"/>
    <row r="1495" s="23" customFormat="1" ht="13.5" customHeight="1" x14ac:dyDescent="0.15"/>
    <row r="1496" s="23" customFormat="1" ht="13.5" customHeight="1" x14ac:dyDescent="0.15"/>
    <row r="1497" s="23" customFormat="1" ht="13.5" customHeight="1" x14ac:dyDescent="0.15"/>
    <row r="1498" s="23" customFormat="1" ht="13.5" customHeight="1" x14ac:dyDescent="0.15"/>
    <row r="1499" s="23" customFormat="1" ht="13.5" customHeight="1" x14ac:dyDescent="0.15"/>
    <row r="1500" s="23" customFormat="1" ht="13.5" customHeight="1" x14ac:dyDescent="0.15"/>
    <row r="1501" s="23" customFormat="1" ht="13.5" customHeight="1" x14ac:dyDescent="0.15"/>
    <row r="1502" s="23" customFormat="1" ht="13.5" customHeight="1" x14ac:dyDescent="0.15"/>
    <row r="1503" s="23" customFormat="1" ht="13.5" customHeight="1" x14ac:dyDescent="0.15"/>
    <row r="1504" s="23" customFormat="1" ht="13.5" customHeight="1" x14ac:dyDescent="0.15"/>
    <row r="1505" s="23" customFormat="1" ht="13.5" customHeight="1" x14ac:dyDescent="0.15"/>
    <row r="1506" s="23" customFormat="1" ht="13.5" customHeight="1" x14ac:dyDescent="0.15"/>
    <row r="1507" s="23" customFormat="1" ht="13.5" customHeight="1" x14ac:dyDescent="0.15"/>
    <row r="1508" s="23" customFormat="1" ht="13.5" customHeight="1" x14ac:dyDescent="0.15"/>
    <row r="1509" s="23" customFormat="1" ht="13.5" customHeight="1" x14ac:dyDescent="0.15"/>
    <row r="1510" s="23" customFormat="1" ht="13.5" customHeight="1" x14ac:dyDescent="0.15"/>
    <row r="1511" s="23" customFormat="1" ht="13.5" customHeight="1" x14ac:dyDescent="0.15"/>
    <row r="1512" s="23" customFormat="1" ht="13.5" customHeight="1" x14ac:dyDescent="0.15"/>
    <row r="1513" s="23" customFormat="1" ht="13.5" customHeight="1" x14ac:dyDescent="0.15"/>
    <row r="1514" s="23" customFormat="1" ht="13.5" customHeight="1" x14ac:dyDescent="0.15"/>
    <row r="1515" s="23" customFormat="1" ht="13.5" customHeight="1" x14ac:dyDescent="0.15"/>
    <row r="1516" s="23" customFormat="1" ht="13.5" customHeight="1" x14ac:dyDescent="0.15"/>
    <row r="1517" s="23" customFormat="1" ht="13.5" customHeight="1" x14ac:dyDescent="0.15"/>
    <row r="1518" s="23" customFormat="1" ht="13.5" customHeight="1" x14ac:dyDescent="0.15"/>
    <row r="1519" s="23" customFormat="1" ht="13.5" customHeight="1" x14ac:dyDescent="0.15"/>
    <row r="1520" s="23" customFormat="1" ht="13.5" customHeight="1" x14ac:dyDescent="0.15"/>
    <row r="1521" s="23" customFormat="1" ht="13.5" customHeight="1" x14ac:dyDescent="0.15"/>
    <row r="1522" s="23" customFormat="1" ht="13.5" customHeight="1" x14ac:dyDescent="0.15"/>
    <row r="1523" s="23" customFormat="1" ht="13.5" customHeight="1" x14ac:dyDescent="0.15"/>
    <row r="1524" s="23" customFormat="1" ht="13.5" customHeight="1" x14ac:dyDescent="0.15"/>
    <row r="1525" s="23" customFormat="1" ht="13.5" customHeight="1" x14ac:dyDescent="0.15"/>
    <row r="1526" s="23" customFormat="1" ht="13.5" customHeight="1" x14ac:dyDescent="0.15"/>
    <row r="1527" s="23" customFormat="1" ht="13.5" customHeight="1" x14ac:dyDescent="0.15"/>
    <row r="1528" s="23" customFormat="1" ht="13.5" customHeight="1" x14ac:dyDescent="0.15"/>
    <row r="1529" s="23" customFormat="1" ht="13.5" customHeight="1" x14ac:dyDescent="0.15"/>
    <row r="1530" s="23" customFormat="1" ht="13.5" customHeight="1" x14ac:dyDescent="0.15"/>
    <row r="1531" s="23" customFormat="1" ht="13.5" customHeight="1" x14ac:dyDescent="0.15"/>
    <row r="1532" s="23" customFormat="1" ht="13.5" customHeight="1" x14ac:dyDescent="0.15"/>
    <row r="1533" s="23" customFormat="1" ht="13.5" customHeight="1" x14ac:dyDescent="0.15"/>
    <row r="1534" s="23" customFormat="1" ht="13.5" customHeight="1" x14ac:dyDescent="0.15"/>
    <row r="1535" s="23" customFormat="1" ht="13.5" customHeight="1" x14ac:dyDescent="0.15"/>
    <row r="1536" s="23" customFormat="1" ht="13.5" customHeight="1" x14ac:dyDescent="0.15"/>
    <row r="1537" s="23" customFormat="1" ht="13.5" customHeight="1" x14ac:dyDescent="0.15"/>
    <row r="1538" s="23" customFormat="1" ht="13.5" customHeight="1" x14ac:dyDescent="0.15"/>
    <row r="1539" s="23" customFormat="1" ht="13.5" customHeight="1" x14ac:dyDescent="0.15"/>
    <row r="1540" s="23" customFormat="1" ht="13.5" customHeight="1" x14ac:dyDescent="0.15"/>
    <row r="1541" s="23" customFormat="1" ht="13.5" customHeight="1" x14ac:dyDescent="0.15"/>
    <row r="1542" s="23" customFormat="1" ht="13.5" customHeight="1" x14ac:dyDescent="0.15"/>
    <row r="1543" s="23" customFormat="1" ht="13.5" customHeight="1" x14ac:dyDescent="0.15"/>
    <row r="1544" s="23" customFormat="1" ht="13.5" customHeight="1" x14ac:dyDescent="0.15"/>
    <row r="1545" s="23" customFormat="1" ht="13.5" customHeight="1" x14ac:dyDescent="0.15"/>
    <row r="1546" s="23" customFormat="1" ht="13.5" customHeight="1" x14ac:dyDescent="0.15"/>
    <row r="1547" s="23" customFormat="1" ht="13.5" customHeight="1" x14ac:dyDescent="0.15"/>
    <row r="1548" s="23" customFormat="1" ht="13.5" customHeight="1" x14ac:dyDescent="0.15"/>
    <row r="1549" s="23" customFormat="1" ht="13.5" customHeight="1" x14ac:dyDescent="0.15"/>
    <row r="1550" s="23" customFormat="1" ht="13.5" customHeight="1" x14ac:dyDescent="0.15"/>
    <row r="1551" s="23" customFormat="1" ht="13.5" customHeight="1" x14ac:dyDescent="0.15"/>
    <row r="1552" s="23" customFormat="1" ht="13.5" customHeight="1" x14ac:dyDescent="0.15"/>
    <row r="1553" s="23" customFormat="1" ht="13.5" customHeight="1" x14ac:dyDescent="0.15"/>
    <row r="1554" s="23" customFormat="1" ht="13.5" customHeight="1" x14ac:dyDescent="0.15"/>
    <row r="1555" s="23" customFormat="1" ht="13.5" customHeight="1" x14ac:dyDescent="0.15"/>
    <row r="1556" s="23" customFormat="1" ht="13.5" customHeight="1" x14ac:dyDescent="0.15"/>
    <row r="1557" s="23" customFormat="1" ht="13.5" customHeight="1" x14ac:dyDescent="0.15"/>
    <row r="1558" s="23" customFormat="1" ht="13.5" customHeight="1" x14ac:dyDescent="0.15"/>
    <row r="1559" s="23" customFormat="1" ht="13.5" customHeight="1" x14ac:dyDescent="0.15"/>
    <row r="1560" s="23" customFormat="1" ht="13.5" customHeight="1" x14ac:dyDescent="0.15"/>
    <row r="1561" s="23" customFormat="1" ht="13.5" customHeight="1" x14ac:dyDescent="0.15"/>
    <row r="1562" s="23" customFormat="1" ht="13.5" customHeight="1" x14ac:dyDescent="0.15"/>
    <row r="1563" s="23" customFormat="1" ht="13.5" customHeight="1" x14ac:dyDescent="0.15"/>
    <row r="1564" s="23" customFormat="1" ht="13.5" customHeight="1" x14ac:dyDescent="0.15"/>
    <row r="1565" s="23" customFormat="1" ht="13.5" customHeight="1" x14ac:dyDescent="0.15"/>
    <row r="1566" s="23" customFormat="1" ht="13.5" customHeight="1" x14ac:dyDescent="0.15"/>
    <row r="1567" s="23" customFormat="1" ht="13.5" customHeight="1" x14ac:dyDescent="0.15"/>
    <row r="1568" s="23" customFormat="1" ht="13.5" customHeight="1" x14ac:dyDescent="0.15"/>
    <row r="1569" s="23" customFormat="1" ht="13.5" customHeight="1" x14ac:dyDescent="0.15"/>
    <row r="1570" s="23" customFormat="1" ht="13.5" customHeight="1" x14ac:dyDescent="0.15"/>
    <row r="1571" s="23" customFormat="1" ht="13.5" customHeight="1" x14ac:dyDescent="0.15"/>
    <row r="1572" s="23" customFormat="1" ht="13.5" customHeight="1" x14ac:dyDescent="0.15"/>
    <row r="1573" s="23" customFormat="1" ht="13.5" customHeight="1" x14ac:dyDescent="0.15"/>
    <row r="1574" s="23" customFormat="1" ht="13.5" customHeight="1" x14ac:dyDescent="0.15"/>
    <row r="1575" s="23" customFormat="1" ht="13.5" customHeight="1" x14ac:dyDescent="0.15"/>
    <row r="1576" s="23" customFormat="1" ht="13.5" customHeight="1" x14ac:dyDescent="0.15"/>
    <row r="1577" s="23" customFormat="1" ht="13.5" customHeight="1" x14ac:dyDescent="0.15"/>
    <row r="1578" s="23" customFormat="1" ht="13.5" customHeight="1" x14ac:dyDescent="0.15"/>
    <row r="1579" s="23" customFormat="1" ht="13.5" customHeight="1" x14ac:dyDescent="0.15"/>
    <row r="1580" s="23" customFormat="1" ht="13.5" customHeight="1" x14ac:dyDescent="0.15"/>
    <row r="1581" s="23" customFormat="1" ht="13.5" customHeight="1" x14ac:dyDescent="0.15"/>
    <row r="1582" s="23" customFormat="1" ht="13.5" customHeight="1" x14ac:dyDescent="0.15"/>
    <row r="1583" s="23" customFormat="1" ht="13.5" customHeight="1" x14ac:dyDescent="0.15"/>
    <row r="1584" s="23" customFormat="1" ht="13.5" customHeight="1" x14ac:dyDescent="0.15"/>
    <row r="1585" s="23" customFormat="1" ht="13.5" customHeight="1" x14ac:dyDescent="0.15"/>
    <row r="1586" s="23" customFormat="1" ht="13.5" customHeight="1" x14ac:dyDescent="0.15"/>
    <row r="1587" s="23" customFormat="1" ht="13.5" customHeight="1" x14ac:dyDescent="0.15"/>
    <row r="1588" s="23" customFormat="1" ht="13.5" customHeight="1" x14ac:dyDescent="0.15"/>
    <row r="1589" s="23" customFormat="1" ht="13.5" customHeight="1" x14ac:dyDescent="0.15"/>
    <row r="1590" s="23" customFormat="1" ht="13.5" customHeight="1" x14ac:dyDescent="0.15"/>
    <row r="1591" s="23" customFormat="1" ht="13.5" customHeight="1" x14ac:dyDescent="0.15"/>
    <row r="1592" s="23" customFormat="1" ht="13.5" customHeight="1" x14ac:dyDescent="0.15"/>
    <row r="1593" s="23" customFormat="1" ht="13.5" customHeight="1" x14ac:dyDescent="0.15"/>
    <row r="1594" s="23" customFormat="1" ht="13.5" customHeight="1" x14ac:dyDescent="0.15"/>
    <row r="1595" s="23" customFormat="1" ht="13.5" customHeight="1" x14ac:dyDescent="0.15"/>
    <row r="1596" s="23" customFormat="1" ht="13.5" customHeight="1" x14ac:dyDescent="0.15"/>
    <row r="1597" s="23" customFormat="1" ht="13.5" customHeight="1" x14ac:dyDescent="0.15"/>
    <row r="1598" s="23" customFormat="1" ht="13.5" customHeight="1" x14ac:dyDescent="0.15"/>
    <row r="1599" s="23" customFormat="1" ht="13.5" customHeight="1" x14ac:dyDescent="0.15"/>
    <row r="1600" s="23" customFormat="1" ht="13.5" customHeight="1" x14ac:dyDescent="0.15"/>
    <row r="1601" s="23" customFormat="1" ht="13.5" customHeight="1" x14ac:dyDescent="0.15"/>
    <row r="1602" s="23" customFormat="1" ht="13.5" customHeight="1" x14ac:dyDescent="0.15"/>
    <row r="1603" s="23" customFormat="1" ht="13.5" customHeight="1" x14ac:dyDescent="0.15"/>
    <row r="1604" s="23" customFormat="1" ht="13.5" customHeight="1" x14ac:dyDescent="0.15"/>
    <row r="1605" s="23" customFormat="1" ht="13.5" customHeight="1" x14ac:dyDescent="0.15"/>
    <row r="1606" s="23" customFormat="1" ht="13.5" customHeight="1" x14ac:dyDescent="0.15"/>
    <row r="1607" s="23" customFormat="1" ht="13.5" customHeight="1" x14ac:dyDescent="0.15"/>
    <row r="1608" s="23" customFormat="1" ht="13.5" customHeight="1" x14ac:dyDescent="0.15"/>
    <row r="1609" s="23" customFormat="1" ht="13.5" customHeight="1" x14ac:dyDescent="0.15"/>
    <row r="1610" s="23" customFormat="1" ht="13.5" customHeight="1" x14ac:dyDescent="0.15"/>
    <row r="1611" s="23" customFormat="1" ht="13.5" customHeight="1" x14ac:dyDescent="0.15"/>
    <row r="1612" s="23" customFormat="1" ht="13.5" customHeight="1" x14ac:dyDescent="0.15"/>
    <row r="1613" s="23" customFormat="1" ht="13.5" customHeight="1" x14ac:dyDescent="0.15"/>
    <row r="1614" s="23" customFormat="1" ht="13.5" customHeight="1" x14ac:dyDescent="0.15"/>
    <row r="1615" s="23" customFormat="1" ht="13.5" customHeight="1" x14ac:dyDescent="0.15"/>
    <row r="1616" s="23" customFormat="1" ht="13.5" customHeight="1" x14ac:dyDescent="0.15"/>
    <row r="1617" s="23" customFormat="1" ht="13.5" customHeight="1" x14ac:dyDescent="0.15"/>
    <row r="1618" s="23" customFormat="1" ht="13.5" customHeight="1" x14ac:dyDescent="0.15"/>
    <row r="1619" s="23" customFormat="1" ht="13.5" customHeight="1" x14ac:dyDescent="0.15"/>
    <row r="1620" s="23" customFormat="1" ht="13.5" customHeight="1" x14ac:dyDescent="0.15"/>
    <row r="1621" s="23" customFormat="1" ht="13.5" customHeight="1" x14ac:dyDescent="0.15"/>
    <row r="1622" s="23" customFormat="1" ht="13.5" customHeight="1" x14ac:dyDescent="0.15"/>
    <row r="1623" s="23" customFormat="1" ht="13.5" customHeight="1" x14ac:dyDescent="0.15"/>
    <row r="1624" s="23" customFormat="1" ht="13.5" customHeight="1" x14ac:dyDescent="0.15"/>
    <row r="1625" s="23" customFormat="1" ht="13.5" customHeight="1" x14ac:dyDescent="0.15"/>
    <row r="1626" s="23" customFormat="1" ht="13.5" customHeight="1" x14ac:dyDescent="0.15"/>
    <row r="1627" s="23" customFormat="1" ht="13.5" customHeight="1" x14ac:dyDescent="0.15"/>
    <row r="1628" s="23" customFormat="1" ht="13.5" customHeight="1" x14ac:dyDescent="0.15"/>
    <row r="1629" s="23" customFormat="1" ht="13.5" customHeight="1" x14ac:dyDescent="0.15"/>
    <row r="1630" s="23" customFormat="1" ht="13.5" customHeight="1" x14ac:dyDescent="0.15"/>
    <row r="1631" s="23" customFormat="1" ht="13.5" customHeight="1" x14ac:dyDescent="0.15"/>
    <row r="1632" s="23" customFormat="1" ht="13.5" customHeight="1" x14ac:dyDescent="0.15"/>
    <row r="1633" s="23" customFormat="1" ht="13.5" customHeight="1" x14ac:dyDescent="0.15"/>
    <row r="1634" s="23" customFormat="1" ht="13.5" customHeight="1" x14ac:dyDescent="0.15"/>
    <row r="1635" s="23" customFormat="1" ht="13.5" customHeight="1" x14ac:dyDescent="0.15"/>
    <row r="1636" s="23" customFormat="1" ht="13.5" customHeight="1" x14ac:dyDescent="0.15"/>
    <row r="1637" s="23" customFormat="1" ht="13.5" customHeight="1" x14ac:dyDescent="0.15"/>
    <row r="1638" s="23" customFormat="1" ht="13.5" customHeight="1" x14ac:dyDescent="0.15"/>
    <row r="1639" s="23" customFormat="1" ht="13.5" customHeight="1" x14ac:dyDescent="0.15"/>
    <row r="1640" s="23" customFormat="1" ht="13.5" customHeight="1" x14ac:dyDescent="0.15"/>
    <row r="1641" s="23" customFormat="1" ht="13.5" customHeight="1" x14ac:dyDescent="0.15"/>
    <row r="1642" s="23" customFormat="1" ht="13.5" customHeight="1" x14ac:dyDescent="0.15"/>
    <row r="1643" s="23" customFormat="1" ht="13.5" customHeight="1" x14ac:dyDescent="0.15"/>
    <row r="1644" s="23" customFormat="1" ht="13.5" customHeight="1" x14ac:dyDescent="0.15"/>
    <row r="1645" s="23" customFormat="1" ht="13.5" customHeight="1" x14ac:dyDescent="0.15"/>
    <row r="1646" s="23" customFormat="1" ht="13.5" customHeight="1" x14ac:dyDescent="0.15"/>
    <row r="1647" s="23" customFormat="1" ht="13.5" customHeight="1" x14ac:dyDescent="0.15"/>
    <row r="1648" s="23" customFormat="1" ht="13.5" customHeight="1" x14ac:dyDescent="0.15"/>
    <row r="1649" s="23" customFormat="1" ht="13.5" customHeight="1" x14ac:dyDescent="0.15"/>
    <row r="1650" s="23" customFormat="1" ht="13.5" customHeight="1" x14ac:dyDescent="0.15"/>
    <row r="1651" s="23" customFormat="1" ht="13.5" customHeight="1" x14ac:dyDescent="0.15"/>
    <row r="1652" s="23" customFormat="1" ht="13.5" customHeight="1" x14ac:dyDescent="0.15"/>
    <row r="1653" s="23" customFormat="1" ht="13.5" customHeight="1" x14ac:dyDescent="0.15"/>
    <row r="1654" s="23" customFormat="1" ht="13.5" customHeight="1" x14ac:dyDescent="0.15"/>
    <row r="1655" s="23" customFormat="1" ht="13.5" customHeight="1" x14ac:dyDescent="0.15"/>
    <row r="1656" s="23" customFormat="1" ht="13.5" customHeight="1" x14ac:dyDescent="0.15"/>
    <row r="1657" s="23" customFormat="1" ht="13.5" customHeight="1" x14ac:dyDescent="0.15"/>
    <row r="1658" s="23" customFormat="1" ht="13.5" customHeight="1" x14ac:dyDescent="0.15"/>
    <row r="1659" s="23" customFormat="1" ht="13.5" customHeight="1" x14ac:dyDescent="0.15"/>
    <row r="1660" s="23" customFormat="1" ht="13.5" customHeight="1" x14ac:dyDescent="0.15"/>
    <row r="1661" s="23" customFormat="1" ht="13.5" customHeight="1" x14ac:dyDescent="0.15"/>
    <row r="1662" s="23" customFormat="1" ht="13.5" customHeight="1" x14ac:dyDescent="0.15"/>
    <row r="1663" s="23" customFormat="1" ht="13.5" customHeight="1" x14ac:dyDescent="0.15"/>
    <row r="1664" s="23" customFormat="1" ht="13.5" customHeight="1" x14ac:dyDescent="0.15"/>
    <row r="1665" s="23" customFormat="1" ht="13.5" customHeight="1" x14ac:dyDescent="0.15"/>
    <row r="1666" s="23" customFormat="1" ht="13.5" customHeight="1" x14ac:dyDescent="0.15"/>
    <row r="1667" s="23" customFormat="1" ht="13.5" customHeight="1" x14ac:dyDescent="0.15"/>
    <row r="1668" s="23" customFormat="1" ht="13.5" customHeight="1" x14ac:dyDescent="0.15"/>
    <row r="1669" s="23" customFormat="1" ht="13.5" customHeight="1" x14ac:dyDescent="0.15"/>
    <row r="1670" s="23" customFormat="1" ht="13.5" customHeight="1" x14ac:dyDescent="0.15"/>
    <row r="1671" s="23" customFormat="1" ht="13.5" customHeight="1" x14ac:dyDescent="0.15"/>
    <row r="1672" s="23" customFormat="1" ht="13.5" customHeight="1" x14ac:dyDescent="0.15"/>
    <row r="1673" s="23" customFormat="1" ht="13.5" customHeight="1" x14ac:dyDescent="0.15"/>
    <row r="1674" s="23" customFormat="1" ht="13.5" customHeight="1" x14ac:dyDescent="0.15"/>
    <row r="1675" s="23" customFormat="1" ht="13.5" customHeight="1" x14ac:dyDescent="0.15"/>
    <row r="1676" s="23" customFormat="1" ht="13.5" customHeight="1" x14ac:dyDescent="0.15"/>
    <row r="1677" s="23" customFormat="1" ht="13.5" customHeight="1" x14ac:dyDescent="0.15"/>
    <row r="1678" s="23" customFormat="1" ht="13.5" customHeight="1" x14ac:dyDescent="0.15"/>
    <row r="1679" s="23" customFormat="1" ht="13.5" customHeight="1" x14ac:dyDescent="0.15"/>
    <row r="1680" s="23" customFormat="1" ht="13.5" customHeight="1" x14ac:dyDescent="0.15"/>
    <row r="1681" s="23" customFormat="1" ht="13.5" customHeight="1" x14ac:dyDescent="0.15"/>
    <row r="1682" s="23" customFormat="1" ht="13.5" customHeight="1" x14ac:dyDescent="0.15"/>
    <row r="1683" s="23" customFormat="1" ht="13.5" customHeight="1" x14ac:dyDescent="0.15"/>
    <row r="1684" s="23" customFormat="1" ht="13.5" customHeight="1" x14ac:dyDescent="0.15"/>
    <row r="1685" s="23" customFormat="1" ht="13.5" customHeight="1" x14ac:dyDescent="0.15"/>
    <row r="1686" s="23" customFormat="1" ht="13.5" customHeight="1" x14ac:dyDescent="0.15"/>
    <row r="1687" s="23" customFormat="1" ht="13.5" customHeight="1" x14ac:dyDescent="0.15"/>
    <row r="1688" s="23" customFormat="1" ht="13.5" customHeight="1" x14ac:dyDescent="0.15"/>
    <row r="1689" s="23" customFormat="1" ht="13.5" customHeight="1" x14ac:dyDescent="0.15"/>
    <row r="1690" s="23" customFormat="1" ht="13.5" customHeight="1" x14ac:dyDescent="0.15"/>
    <row r="1691" s="23" customFormat="1" ht="13.5" customHeight="1" x14ac:dyDescent="0.15"/>
    <row r="1692" s="23" customFormat="1" ht="13.5" customHeight="1" x14ac:dyDescent="0.15"/>
    <row r="1693" s="23" customFormat="1" ht="13.5" customHeight="1" x14ac:dyDescent="0.15"/>
    <row r="1694" s="23" customFormat="1" ht="13.5" customHeight="1" x14ac:dyDescent="0.15"/>
    <row r="1695" s="23" customFormat="1" ht="13.5" customHeight="1" x14ac:dyDescent="0.15"/>
    <row r="1696" s="23" customFormat="1" ht="13.5" customHeight="1" x14ac:dyDescent="0.15"/>
    <row r="1697" s="23" customFormat="1" ht="13.5" customHeight="1" x14ac:dyDescent="0.15"/>
    <row r="1698" s="23" customFormat="1" ht="13.5" customHeight="1" x14ac:dyDescent="0.15"/>
    <row r="1699" s="23" customFormat="1" ht="13.5" customHeight="1" x14ac:dyDescent="0.15"/>
    <row r="1700" s="23" customFormat="1" ht="13.5" customHeight="1" x14ac:dyDescent="0.15"/>
    <row r="1701" s="23" customFormat="1" ht="13.5" customHeight="1" x14ac:dyDescent="0.15"/>
    <row r="1702" s="23" customFormat="1" ht="13.5" customHeight="1" x14ac:dyDescent="0.15"/>
    <row r="1703" s="23" customFormat="1" ht="13.5" customHeight="1" x14ac:dyDescent="0.15"/>
    <row r="1704" s="23" customFormat="1" ht="13.5" customHeight="1" x14ac:dyDescent="0.15"/>
    <row r="1705" s="23" customFormat="1" ht="13.5" customHeight="1" x14ac:dyDescent="0.15"/>
    <row r="1706" s="23" customFormat="1" ht="13.5" customHeight="1" x14ac:dyDescent="0.15"/>
    <row r="1707" s="23" customFormat="1" ht="13.5" customHeight="1" x14ac:dyDescent="0.15"/>
    <row r="1708" s="23" customFormat="1" ht="13.5" customHeight="1" x14ac:dyDescent="0.15"/>
    <row r="1709" s="23" customFormat="1" ht="13.5" customHeight="1" x14ac:dyDescent="0.15"/>
    <row r="1710" s="23" customFormat="1" ht="13.5" customHeight="1" x14ac:dyDescent="0.15"/>
    <row r="1711" s="23" customFormat="1" ht="13.5" customHeight="1" x14ac:dyDescent="0.15"/>
    <row r="1712" s="23" customFormat="1" ht="13.5" customHeight="1" x14ac:dyDescent="0.15"/>
    <row r="1713" s="23" customFormat="1" ht="13.5" customHeight="1" x14ac:dyDescent="0.15"/>
    <row r="1714" s="23" customFormat="1" ht="13.5" customHeight="1" x14ac:dyDescent="0.15"/>
    <row r="1715" s="23" customFormat="1" ht="13.5" customHeight="1" x14ac:dyDescent="0.15"/>
    <row r="1716" s="23" customFormat="1" ht="13.5" customHeight="1" x14ac:dyDescent="0.15"/>
    <row r="1717" s="23" customFormat="1" ht="13.5" customHeight="1" x14ac:dyDescent="0.15"/>
    <row r="1718" s="23" customFormat="1" ht="13.5" customHeight="1" x14ac:dyDescent="0.15"/>
    <row r="1719" s="23" customFormat="1" ht="13.5" customHeight="1" x14ac:dyDescent="0.15"/>
    <row r="1720" s="23" customFormat="1" ht="13.5" customHeight="1" x14ac:dyDescent="0.15"/>
    <row r="1721" s="23" customFormat="1" ht="13.5" customHeight="1" x14ac:dyDescent="0.15"/>
    <row r="1722" s="23" customFormat="1" ht="13.5" customHeight="1" x14ac:dyDescent="0.15"/>
    <row r="1723" s="23" customFormat="1" ht="13.5" customHeight="1" x14ac:dyDescent="0.15"/>
    <row r="1724" s="23" customFormat="1" ht="13.5" customHeight="1" x14ac:dyDescent="0.15"/>
    <row r="1725" s="23" customFormat="1" ht="13.5" customHeight="1" x14ac:dyDescent="0.15"/>
    <row r="1726" s="23" customFormat="1" ht="13.5" customHeight="1" x14ac:dyDescent="0.15"/>
    <row r="1727" s="23" customFormat="1" ht="13.5" customHeight="1" x14ac:dyDescent="0.15"/>
    <row r="1728" s="23" customFormat="1" ht="13.5" customHeight="1" x14ac:dyDescent="0.15"/>
    <row r="1729" s="23" customFormat="1" ht="13.5" customHeight="1" x14ac:dyDescent="0.15"/>
    <row r="1730" s="23" customFormat="1" ht="13.5" customHeight="1" x14ac:dyDescent="0.15"/>
    <row r="1731" s="23" customFormat="1" ht="13.5" customHeight="1" x14ac:dyDescent="0.15"/>
    <row r="1732" s="23" customFormat="1" ht="13.5" customHeight="1" x14ac:dyDescent="0.15"/>
    <row r="1733" s="23" customFormat="1" ht="13.5" customHeight="1" x14ac:dyDescent="0.15"/>
    <row r="1734" s="23" customFormat="1" ht="13.5" customHeight="1" x14ac:dyDescent="0.15"/>
    <row r="1735" s="23" customFormat="1" ht="13.5" customHeight="1" x14ac:dyDescent="0.15"/>
    <row r="1736" s="23" customFormat="1" ht="13.5" customHeight="1" x14ac:dyDescent="0.15"/>
    <row r="1737" s="23" customFormat="1" ht="13.5" customHeight="1" x14ac:dyDescent="0.15"/>
    <row r="1738" s="23" customFormat="1" ht="13.5" customHeight="1" x14ac:dyDescent="0.15"/>
    <row r="1739" s="23" customFormat="1" ht="13.5" customHeight="1" x14ac:dyDescent="0.15"/>
    <row r="1740" s="23" customFormat="1" ht="13.5" customHeight="1" x14ac:dyDescent="0.15"/>
    <row r="1741" s="23" customFormat="1" ht="13.5" customHeight="1" x14ac:dyDescent="0.15"/>
    <row r="1742" s="23" customFormat="1" ht="13.5" customHeight="1" x14ac:dyDescent="0.15"/>
    <row r="1743" s="23" customFormat="1" ht="13.5" customHeight="1" x14ac:dyDescent="0.15"/>
    <row r="1744" s="23" customFormat="1" ht="13.5" customHeight="1" x14ac:dyDescent="0.15"/>
    <row r="1745" s="23" customFormat="1" ht="13.5" customHeight="1" x14ac:dyDescent="0.15"/>
    <row r="1746" s="23" customFormat="1" ht="13.5" customHeight="1" x14ac:dyDescent="0.15"/>
    <row r="1747" s="23" customFormat="1" ht="13.5" customHeight="1" x14ac:dyDescent="0.15"/>
    <row r="1748" s="23" customFormat="1" ht="13.5" customHeight="1" x14ac:dyDescent="0.15"/>
    <row r="1749" s="23" customFormat="1" ht="13.5" customHeight="1" x14ac:dyDescent="0.15"/>
    <row r="1750" s="23" customFormat="1" ht="13.5" customHeight="1" x14ac:dyDescent="0.15"/>
    <row r="1751" s="23" customFormat="1" ht="13.5" customHeight="1" x14ac:dyDescent="0.15"/>
    <row r="1752" s="23" customFormat="1" ht="13.5" customHeight="1" x14ac:dyDescent="0.15"/>
    <row r="1753" s="23" customFormat="1" ht="13.5" customHeight="1" x14ac:dyDescent="0.15"/>
    <row r="1754" s="23" customFormat="1" ht="13.5" customHeight="1" x14ac:dyDescent="0.15"/>
    <row r="1755" s="23" customFormat="1" ht="13.5" customHeight="1" x14ac:dyDescent="0.15"/>
    <row r="1756" s="23" customFormat="1" ht="13.5" customHeight="1" x14ac:dyDescent="0.15"/>
    <row r="1757" s="23" customFormat="1" ht="13.5" customHeight="1" x14ac:dyDescent="0.15"/>
    <row r="1758" s="23" customFormat="1" ht="13.5" customHeight="1" x14ac:dyDescent="0.15"/>
    <row r="1759" s="23" customFormat="1" ht="13.5" customHeight="1" x14ac:dyDescent="0.15"/>
    <row r="1760" s="23" customFormat="1" ht="13.5" customHeight="1" x14ac:dyDescent="0.15"/>
    <row r="1761" s="23" customFormat="1" ht="13.5" customHeight="1" x14ac:dyDescent="0.15"/>
    <row r="1762" s="23" customFormat="1" ht="13.5" customHeight="1" x14ac:dyDescent="0.15"/>
    <row r="1763" s="23" customFormat="1" ht="13.5" customHeight="1" x14ac:dyDescent="0.15"/>
    <row r="1764" s="23" customFormat="1" ht="13.5" customHeight="1" x14ac:dyDescent="0.15"/>
    <row r="1765" s="23" customFormat="1" ht="13.5" customHeight="1" x14ac:dyDescent="0.15"/>
    <row r="1766" s="23" customFormat="1" ht="13.5" customHeight="1" x14ac:dyDescent="0.15"/>
    <row r="1767" s="23" customFormat="1" ht="13.5" customHeight="1" x14ac:dyDescent="0.15"/>
    <row r="1768" s="23" customFormat="1" ht="13.5" customHeight="1" x14ac:dyDescent="0.15"/>
    <row r="1769" s="23" customFormat="1" ht="13.5" customHeight="1" x14ac:dyDescent="0.15"/>
    <row r="1770" s="23" customFormat="1" ht="13.5" customHeight="1" x14ac:dyDescent="0.15"/>
    <row r="1771" s="23" customFormat="1" ht="13.5" customHeight="1" x14ac:dyDescent="0.15"/>
    <row r="1772" s="23" customFormat="1" ht="13.5" customHeight="1" x14ac:dyDescent="0.15"/>
    <row r="1773" s="23" customFormat="1" ht="13.5" customHeight="1" x14ac:dyDescent="0.15"/>
    <row r="1774" s="23" customFormat="1" ht="13.5" customHeight="1" x14ac:dyDescent="0.15"/>
    <row r="1775" s="23" customFormat="1" ht="13.5" customHeight="1" x14ac:dyDescent="0.15"/>
    <row r="1776" s="23" customFormat="1" ht="13.5" customHeight="1" x14ac:dyDescent="0.15"/>
    <row r="1777" s="23" customFormat="1" ht="13.5" customHeight="1" x14ac:dyDescent="0.15"/>
    <row r="1778" s="23" customFormat="1" ht="13.5" customHeight="1" x14ac:dyDescent="0.15"/>
    <row r="1779" s="23" customFormat="1" ht="13.5" customHeight="1" x14ac:dyDescent="0.15"/>
    <row r="1780" s="23" customFormat="1" ht="13.5" customHeight="1" x14ac:dyDescent="0.15"/>
    <row r="1781" s="23" customFormat="1" ht="13.5" customHeight="1" x14ac:dyDescent="0.15"/>
    <row r="1782" s="23" customFormat="1" ht="13.5" customHeight="1" x14ac:dyDescent="0.15"/>
    <row r="1783" s="23" customFormat="1" ht="13.5" customHeight="1" x14ac:dyDescent="0.15"/>
    <row r="1784" s="23" customFormat="1" ht="13.5" customHeight="1" x14ac:dyDescent="0.15"/>
    <row r="1785" s="23" customFormat="1" ht="13.5" customHeight="1" x14ac:dyDescent="0.15"/>
    <row r="1786" s="23" customFormat="1" ht="13.5" customHeight="1" x14ac:dyDescent="0.15"/>
    <row r="1787" s="23" customFormat="1" ht="13.5" customHeight="1" x14ac:dyDescent="0.15"/>
    <row r="1788" s="23" customFormat="1" ht="13.5" customHeight="1" x14ac:dyDescent="0.15"/>
    <row r="1789" s="23" customFormat="1" ht="13.5" customHeight="1" x14ac:dyDescent="0.15"/>
    <row r="1790" s="23" customFormat="1" ht="13.5" customHeight="1" x14ac:dyDescent="0.15"/>
    <row r="1791" s="23" customFormat="1" ht="13.5" customHeight="1" x14ac:dyDescent="0.15"/>
    <row r="1792" s="23" customFormat="1" ht="13.5" customHeight="1" x14ac:dyDescent="0.15"/>
    <row r="1793" s="23" customFormat="1" ht="13.5" customHeight="1" x14ac:dyDescent="0.15"/>
    <row r="1794" s="23" customFormat="1" ht="13.5" customHeight="1" x14ac:dyDescent="0.15"/>
    <row r="1795" s="23" customFormat="1" ht="13.5" customHeight="1" x14ac:dyDescent="0.15"/>
    <row r="1796" s="23" customFormat="1" ht="13.5" customHeight="1" x14ac:dyDescent="0.15"/>
    <row r="1797" s="23" customFormat="1" ht="13.5" customHeight="1" x14ac:dyDescent="0.15"/>
    <row r="1798" s="23" customFormat="1" ht="13.5" customHeight="1" x14ac:dyDescent="0.15"/>
    <row r="1799" s="23" customFormat="1" ht="13.5" customHeight="1" x14ac:dyDescent="0.15"/>
    <row r="1800" s="23" customFormat="1" ht="13.5" customHeight="1" x14ac:dyDescent="0.15"/>
    <row r="1801" s="23" customFormat="1" ht="13.5" customHeight="1" x14ac:dyDescent="0.15"/>
    <row r="1802" s="23" customFormat="1" ht="13.5" customHeight="1" x14ac:dyDescent="0.15"/>
    <row r="1803" s="23" customFormat="1" ht="13.5" customHeight="1" x14ac:dyDescent="0.15"/>
    <row r="1804" s="23" customFormat="1" ht="13.5" customHeight="1" x14ac:dyDescent="0.15"/>
    <row r="1805" s="23" customFormat="1" ht="13.5" customHeight="1" x14ac:dyDescent="0.15"/>
    <row r="1806" s="23" customFormat="1" ht="13.5" customHeight="1" x14ac:dyDescent="0.15"/>
    <row r="1807" s="23" customFormat="1" ht="13.5" customHeight="1" x14ac:dyDescent="0.15"/>
    <row r="1808" s="23" customFormat="1" ht="13.5" customHeight="1" x14ac:dyDescent="0.15"/>
    <row r="1809" s="23" customFormat="1" ht="13.5" customHeight="1" x14ac:dyDescent="0.15"/>
    <row r="1810" s="23" customFormat="1" ht="13.5" customHeight="1" x14ac:dyDescent="0.15"/>
    <row r="1811" s="23" customFormat="1" ht="13.5" customHeight="1" x14ac:dyDescent="0.15"/>
    <row r="1812" s="23" customFormat="1" ht="13.5" customHeight="1" x14ac:dyDescent="0.15"/>
    <row r="1813" s="23" customFormat="1" ht="13.5" customHeight="1" x14ac:dyDescent="0.15"/>
    <row r="1814" s="23" customFormat="1" ht="13.5" customHeight="1" x14ac:dyDescent="0.15"/>
    <row r="1815" s="23" customFormat="1" ht="13.5" customHeight="1" x14ac:dyDescent="0.15"/>
    <row r="1816" s="23" customFormat="1" ht="13.5" customHeight="1" x14ac:dyDescent="0.15"/>
    <row r="1817" s="23" customFormat="1" ht="13.5" customHeight="1" x14ac:dyDescent="0.15"/>
    <row r="1818" s="23" customFormat="1" ht="13.5" customHeight="1" x14ac:dyDescent="0.15"/>
    <row r="1819" s="23" customFormat="1" ht="13.5" customHeight="1" x14ac:dyDescent="0.15"/>
    <row r="1820" s="23" customFormat="1" ht="13.5" customHeight="1" x14ac:dyDescent="0.15"/>
    <row r="1821" s="23" customFormat="1" ht="13.5" customHeight="1" x14ac:dyDescent="0.15"/>
    <row r="1822" s="23" customFormat="1" ht="13.5" customHeight="1" x14ac:dyDescent="0.15"/>
    <row r="1823" s="23" customFormat="1" ht="13.5" customHeight="1" x14ac:dyDescent="0.15"/>
    <row r="1824" s="23" customFormat="1" ht="13.5" customHeight="1" x14ac:dyDescent="0.15"/>
    <row r="1825" s="23" customFormat="1" ht="13.5" customHeight="1" x14ac:dyDescent="0.15"/>
    <row r="1826" s="23" customFormat="1" ht="13.5" customHeight="1" x14ac:dyDescent="0.15"/>
    <row r="1827" s="23" customFormat="1" ht="13.5" customHeight="1" x14ac:dyDescent="0.15"/>
    <row r="1828" s="23" customFormat="1" ht="13.5" customHeight="1" x14ac:dyDescent="0.15"/>
    <row r="1829" s="23" customFormat="1" ht="13.5" customHeight="1" x14ac:dyDescent="0.15"/>
    <row r="1830" s="23" customFormat="1" ht="13.5" customHeight="1" x14ac:dyDescent="0.15"/>
    <row r="1831" s="23" customFormat="1" ht="13.5" customHeight="1" x14ac:dyDescent="0.15"/>
    <row r="1832" s="23" customFormat="1" ht="13.5" customHeight="1" x14ac:dyDescent="0.15"/>
    <row r="1833" s="23" customFormat="1" ht="13.5" customHeight="1" x14ac:dyDescent="0.15"/>
    <row r="1834" s="23" customFormat="1" ht="13.5" customHeight="1" x14ac:dyDescent="0.15"/>
    <row r="1835" s="23" customFormat="1" ht="13.5" customHeight="1" x14ac:dyDescent="0.15"/>
    <row r="1836" s="23" customFormat="1" ht="13.5" customHeight="1" x14ac:dyDescent="0.15"/>
    <row r="1837" s="23" customFormat="1" ht="13.5" customHeight="1" x14ac:dyDescent="0.15"/>
    <row r="1838" s="23" customFormat="1" ht="13.5" customHeight="1" x14ac:dyDescent="0.15"/>
    <row r="1839" s="23" customFormat="1" ht="13.5" customHeight="1" x14ac:dyDescent="0.15"/>
    <row r="1840" s="23" customFormat="1" ht="13.5" customHeight="1" x14ac:dyDescent="0.15"/>
    <row r="1841" s="23" customFormat="1" ht="13.5" customHeight="1" x14ac:dyDescent="0.15"/>
    <row r="1842" s="23" customFormat="1" ht="13.5" customHeight="1" x14ac:dyDescent="0.15"/>
    <row r="1843" s="23" customFormat="1" ht="13.5" customHeight="1" x14ac:dyDescent="0.15"/>
    <row r="1844" s="23" customFormat="1" ht="13.5" customHeight="1" x14ac:dyDescent="0.15"/>
    <row r="1845" s="23" customFormat="1" ht="13.5" customHeight="1" x14ac:dyDescent="0.15"/>
    <row r="1846" s="23" customFormat="1" ht="13.5" customHeight="1" x14ac:dyDescent="0.15"/>
    <row r="1847" s="23" customFormat="1" ht="13.5" customHeight="1" x14ac:dyDescent="0.15"/>
    <row r="1848" s="23" customFormat="1" ht="13.5" customHeight="1" x14ac:dyDescent="0.15"/>
    <row r="1849" s="23" customFormat="1" ht="13.5" customHeight="1" x14ac:dyDescent="0.15"/>
    <row r="1850" s="23" customFormat="1" ht="13.5" customHeight="1" x14ac:dyDescent="0.15"/>
    <row r="1851" s="23" customFormat="1" ht="13.5" customHeight="1" x14ac:dyDescent="0.15"/>
    <row r="1852" s="23" customFormat="1" ht="13.5" customHeight="1" x14ac:dyDescent="0.15"/>
    <row r="1853" s="23" customFormat="1" ht="13.5" customHeight="1" x14ac:dyDescent="0.15"/>
    <row r="1854" s="23" customFormat="1" ht="13.5" customHeight="1" x14ac:dyDescent="0.15"/>
    <row r="1855" s="23" customFormat="1" ht="13.5" customHeight="1" x14ac:dyDescent="0.15"/>
    <row r="1856" s="23" customFormat="1" ht="13.5" customHeight="1" x14ac:dyDescent="0.15"/>
    <row r="1857" s="23" customFormat="1" ht="13.5" customHeight="1" x14ac:dyDescent="0.15"/>
    <row r="1858" s="23" customFormat="1" ht="13.5" customHeight="1" x14ac:dyDescent="0.15"/>
    <row r="1859" s="23" customFormat="1" ht="13.5" customHeight="1" x14ac:dyDescent="0.15"/>
    <row r="1860" s="23" customFormat="1" ht="13.5" customHeight="1" x14ac:dyDescent="0.15"/>
    <row r="1861" s="23" customFormat="1" ht="13.5" customHeight="1" x14ac:dyDescent="0.15"/>
    <row r="1862" s="23" customFormat="1" ht="13.5" customHeight="1" x14ac:dyDescent="0.15"/>
    <row r="1863" s="23" customFormat="1" ht="13.5" customHeight="1" x14ac:dyDescent="0.15"/>
    <row r="1864" s="23" customFormat="1" ht="13.5" customHeight="1" x14ac:dyDescent="0.15"/>
    <row r="1865" s="23" customFormat="1" ht="13.5" customHeight="1" x14ac:dyDescent="0.15"/>
    <row r="1866" s="23" customFormat="1" ht="13.5" customHeight="1" x14ac:dyDescent="0.15"/>
    <row r="1867" s="23" customFormat="1" ht="13.5" customHeight="1" x14ac:dyDescent="0.15"/>
    <row r="1868" s="23" customFormat="1" ht="13.5" customHeight="1" x14ac:dyDescent="0.15"/>
    <row r="1869" s="23" customFormat="1" ht="13.5" customHeight="1" x14ac:dyDescent="0.15"/>
    <row r="1870" s="23" customFormat="1" ht="13.5" customHeight="1" x14ac:dyDescent="0.15"/>
    <row r="1871" s="23" customFormat="1" ht="13.5" customHeight="1" x14ac:dyDescent="0.15"/>
    <row r="1872" s="23" customFormat="1" ht="13.5" customHeight="1" x14ac:dyDescent="0.15"/>
    <row r="1873" s="23" customFormat="1" ht="13.5" customHeight="1" x14ac:dyDescent="0.15"/>
    <row r="1874" s="23" customFormat="1" ht="13.5" customHeight="1" x14ac:dyDescent="0.15"/>
    <row r="1875" s="23" customFormat="1" ht="13.5" customHeight="1" x14ac:dyDescent="0.15"/>
    <row r="1876" s="23" customFormat="1" ht="13.5" customHeight="1" x14ac:dyDescent="0.15"/>
    <row r="1877" s="23" customFormat="1" ht="13.5" customHeight="1" x14ac:dyDescent="0.15"/>
    <row r="1878" s="23" customFormat="1" ht="13.5" customHeight="1" x14ac:dyDescent="0.15"/>
    <row r="1879" s="23" customFormat="1" ht="13.5" customHeight="1" x14ac:dyDescent="0.15"/>
    <row r="1880" s="23" customFormat="1" ht="13.5" customHeight="1" x14ac:dyDescent="0.15"/>
    <row r="1881" s="23" customFormat="1" ht="13.5" customHeight="1" x14ac:dyDescent="0.15"/>
    <row r="1882" s="23" customFormat="1" ht="13.5" customHeight="1" x14ac:dyDescent="0.15"/>
    <row r="1883" s="23" customFormat="1" ht="13.5" customHeight="1" x14ac:dyDescent="0.15"/>
    <row r="1884" s="23" customFormat="1" ht="13.5" customHeight="1" x14ac:dyDescent="0.15"/>
    <row r="1885" s="23" customFormat="1" ht="13.5" customHeight="1" x14ac:dyDescent="0.15"/>
    <row r="1886" s="23" customFormat="1" ht="13.5" customHeight="1" x14ac:dyDescent="0.15"/>
    <row r="1887" s="23" customFormat="1" ht="13.5" customHeight="1" x14ac:dyDescent="0.15"/>
    <row r="1888" s="23" customFormat="1" ht="13.5" customHeight="1" x14ac:dyDescent="0.15"/>
    <row r="1889" s="23" customFormat="1" ht="13.5" customHeight="1" x14ac:dyDescent="0.15"/>
    <row r="1890" s="23" customFormat="1" ht="13.5" customHeight="1" x14ac:dyDescent="0.15"/>
    <row r="1891" s="23" customFormat="1" ht="13.5" customHeight="1" x14ac:dyDescent="0.15"/>
    <row r="1892" s="23" customFormat="1" ht="13.5" customHeight="1" x14ac:dyDescent="0.15"/>
    <row r="1893" s="23" customFormat="1" ht="13.5" customHeight="1" x14ac:dyDescent="0.15"/>
    <row r="1894" s="23" customFormat="1" ht="13.5" customHeight="1" x14ac:dyDescent="0.15"/>
    <row r="1895" s="23" customFormat="1" ht="13.5" customHeight="1" x14ac:dyDescent="0.15"/>
    <row r="1896" s="23" customFormat="1" ht="13.5" customHeight="1" x14ac:dyDescent="0.15"/>
    <row r="1897" s="23" customFormat="1" ht="13.5" customHeight="1" x14ac:dyDescent="0.15"/>
    <row r="1898" s="23" customFormat="1" ht="13.5" customHeight="1" x14ac:dyDescent="0.15"/>
    <row r="1899" s="23" customFormat="1" ht="13.5" customHeight="1" x14ac:dyDescent="0.15"/>
    <row r="1900" s="23" customFormat="1" ht="13.5" customHeight="1" x14ac:dyDescent="0.15"/>
    <row r="1901" s="23" customFormat="1" ht="13.5" customHeight="1" x14ac:dyDescent="0.15"/>
    <row r="1902" s="23" customFormat="1" ht="13.5" customHeight="1" x14ac:dyDescent="0.15"/>
    <row r="1903" s="23" customFormat="1" ht="13.5" customHeight="1" x14ac:dyDescent="0.15"/>
    <row r="1904" s="23" customFormat="1" ht="13.5" customHeight="1" x14ac:dyDescent="0.15"/>
    <row r="1905" s="23" customFormat="1" ht="13.5" customHeight="1" x14ac:dyDescent="0.15"/>
    <row r="1906" s="23" customFormat="1" ht="13.5" customHeight="1" x14ac:dyDescent="0.15"/>
    <row r="1907" s="23" customFormat="1" ht="13.5" customHeight="1" x14ac:dyDescent="0.15"/>
    <row r="1908" s="23" customFormat="1" ht="13.5" customHeight="1" x14ac:dyDescent="0.15"/>
    <row r="1909" s="23" customFormat="1" ht="13.5" customHeight="1" x14ac:dyDescent="0.15"/>
    <row r="1910" s="23" customFormat="1" ht="13.5" customHeight="1" x14ac:dyDescent="0.15"/>
    <row r="1911" s="23" customFormat="1" ht="13.5" customHeight="1" x14ac:dyDescent="0.15"/>
    <row r="1912" s="23" customFormat="1" ht="13.5" customHeight="1" x14ac:dyDescent="0.15"/>
    <row r="1913" s="23" customFormat="1" ht="13.5" customHeight="1" x14ac:dyDescent="0.15"/>
    <row r="1914" s="23" customFormat="1" ht="13.5" customHeight="1" x14ac:dyDescent="0.15"/>
    <row r="1915" s="23" customFormat="1" ht="13.5" customHeight="1" x14ac:dyDescent="0.15"/>
    <row r="1916" s="23" customFormat="1" ht="13.5" customHeight="1" x14ac:dyDescent="0.15"/>
    <row r="1917" s="23" customFormat="1" ht="13.5" customHeight="1" x14ac:dyDescent="0.15"/>
    <row r="1918" s="23" customFormat="1" ht="13.5" customHeight="1" x14ac:dyDescent="0.15"/>
    <row r="1919" s="23" customFormat="1" ht="13.5" customHeight="1" x14ac:dyDescent="0.15"/>
    <row r="1920" s="23" customFormat="1" ht="13.5" customHeight="1" x14ac:dyDescent="0.15"/>
    <row r="1921" s="23" customFormat="1" ht="13.5" customHeight="1" x14ac:dyDescent="0.15"/>
    <row r="1922" s="23" customFormat="1" ht="13.5" customHeight="1" x14ac:dyDescent="0.15"/>
    <row r="1923" s="23" customFormat="1" ht="13.5" customHeight="1" x14ac:dyDescent="0.15"/>
    <row r="1924" s="23" customFormat="1" ht="13.5" customHeight="1" x14ac:dyDescent="0.15"/>
    <row r="1925" s="23" customFormat="1" ht="13.5" customHeight="1" x14ac:dyDescent="0.15"/>
    <row r="1926" s="23" customFormat="1" ht="13.5" customHeight="1" x14ac:dyDescent="0.15"/>
    <row r="1927" s="23" customFormat="1" ht="13.5" customHeight="1" x14ac:dyDescent="0.15"/>
    <row r="1928" s="23" customFormat="1" ht="13.5" customHeight="1" x14ac:dyDescent="0.15"/>
    <row r="1929" s="23" customFormat="1" ht="13.5" customHeight="1" x14ac:dyDescent="0.15"/>
    <row r="1930" s="23" customFormat="1" ht="13.5" customHeight="1" x14ac:dyDescent="0.15"/>
    <row r="1931" s="23" customFormat="1" ht="13.5" customHeight="1" x14ac:dyDescent="0.15"/>
    <row r="1932" s="23" customFormat="1" ht="13.5" customHeight="1" x14ac:dyDescent="0.15"/>
    <row r="1933" s="23" customFormat="1" ht="13.5" customHeight="1" x14ac:dyDescent="0.15"/>
    <row r="1934" s="23" customFormat="1" ht="13.5" customHeight="1" x14ac:dyDescent="0.15"/>
    <row r="1935" s="23" customFormat="1" ht="13.5" customHeight="1" x14ac:dyDescent="0.15"/>
    <row r="1936" s="23" customFormat="1" ht="13.5" customHeight="1" x14ac:dyDescent="0.15"/>
    <row r="1937" s="23" customFormat="1" ht="13.5" customHeight="1" x14ac:dyDescent="0.15"/>
    <row r="1938" s="23" customFormat="1" ht="13.5" customHeight="1" x14ac:dyDescent="0.15"/>
    <row r="1939" s="23" customFormat="1" ht="13.5" customHeight="1" x14ac:dyDescent="0.15"/>
    <row r="1940" s="23" customFormat="1" ht="13.5" customHeight="1" x14ac:dyDescent="0.15"/>
    <row r="1941" s="23" customFormat="1" ht="13.5" customHeight="1" x14ac:dyDescent="0.15"/>
    <row r="1942" s="23" customFormat="1" ht="13.5" customHeight="1" x14ac:dyDescent="0.15"/>
    <row r="1943" s="23" customFormat="1" ht="13.5" customHeight="1" x14ac:dyDescent="0.15"/>
    <row r="1944" s="23" customFormat="1" ht="13.5" customHeight="1" x14ac:dyDescent="0.15"/>
    <row r="1945" s="23" customFormat="1" ht="13.5" customHeight="1" x14ac:dyDescent="0.15"/>
    <row r="1946" s="23" customFormat="1" ht="13.5" customHeight="1" x14ac:dyDescent="0.15"/>
    <row r="1947" s="23" customFormat="1" ht="13.5" customHeight="1" x14ac:dyDescent="0.15"/>
    <row r="1948" s="23" customFormat="1" ht="13.5" customHeight="1" x14ac:dyDescent="0.15"/>
    <row r="1949" s="23" customFormat="1" ht="13.5" customHeight="1" x14ac:dyDescent="0.15"/>
    <row r="1950" s="23" customFormat="1" ht="13.5" customHeight="1" x14ac:dyDescent="0.15"/>
    <row r="1951" s="23" customFormat="1" ht="13.5" customHeight="1" x14ac:dyDescent="0.15"/>
    <row r="1952" s="23" customFormat="1" ht="13.5" customHeight="1" x14ac:dyDescent="0.15"/>
    <row r="1953" s="23" customFormat="1" ht="13.5" customHeight="1" x14ac:dyDescent="0.15"/>
    <row r="1954" s="23" customFormat="1" ht="13.5" customHeight="1" x14ac:dyDescent="0.15"/>
    <row r="1955" s="23" customFormat="1" ht="13.5" customHeight="1" x14ac:dyDescent="0.15"/>
    <row r="1956" s="23" customFormat="1" ht="13.5" customHeight="1" x14ac:dyDescent="0.15"/>
    <row r="1957" s="23" customFormat="1" ht="13.5" customHeight="1" x14ac:dyDescent="0.15"/>
    <row r="1958" s="23" customFormat="1" ht="13.5" customHeight="1" x14ac:dyDescent="0.15"/>
    <row r="1959" s="23" customFormat="1" ht="13.5" customHeight="1" x14ac:dyDescent="0.15"/>
    <row r="1960" s="23" customFormat="1" ht="13.5" customHeight="1" x14ac:dyDescent="0.15"/>
    <row r="1961" s="23" customFormat="1" ht="13.5" customHeight="1" x14ac:dyDescent="0.15"/>
    <row r="1962" s="23" customFormat="1" ht="13.5" customHeight="1" x14ac:dyDescent="0.15"/>
    <row r="1963" s="23" customFormat="1" ht="13.5" customHeight="1" x14ac:dyDescent="0.15"/>
    <row r="1964" s="23" customFormat="1" ht="13.5" customHeight="1" x14ac:dyDescent="0.15"/>
    <row r="1965" s="23" customFormat="1" ht="13.5" customHeight="1" x14ac:dyDescent="0.15"/>
    <row r="1966" s="23" customFormat="1" ht="13.5" customHeight="1" x14ac:dyDescent="0.15"/>
    <row r="1967" s="23" customFormat="1" ht="13.5" customHeight="1" x14ac:dyDescent="0.15"/>
    <row r="1968" s="23" customFormat="1" ht="13.5" customHeight="1" x14ac:dyDescent="0.15"/>
    <row r="1969" s="23" customFormat="1" ht="13.5" customHeight="1" x14ac:dyDescent="0.15"/>
    <row r="1970" s="23" customFormat="1" ht="13.5" customHeight="1" x14ac:dyDescent="0.15"/>
    <row r="1971" s="23" customFormat="1" ht="13.5" customHeight="1" x14ac:dyDescent="0.15"/>
    <row r="1972" s="23" customFormat="1" ht="13.5" customHeight="1" x14ac:dyDescent="0.15"/>
    <row r="1973" s="23" customFormat="1" ht="13.5" customHeight="1" x14ac:dyDescent="0.15"/>
    <row r="1974" s="23" customFormat="1" ht="13.5" customHeight="1" x14ac:dyDescent="0.15"/>
    <row r="1975" s="23" customFormat="1" ht="13.5" customHeight="1" x14ac:dyDescent="0.15"/>
    <row r="1976" s="23" customFormat="1" ht="13.5" customHeight="1" x14ac:dyDescent="0.15"/>
    <row r="1977" s="23" customFormat="1" ht="13.5" customHeight="1" x14ac:dyDescent="0.15"/>
    <row r="1978" s="23" customFormat="1" ht="13.5" customHeight="1" x14ac:dyDescent="0.15"/>
    <row r="1979" s="23" customFormat="1" ht="13.5" customHeight="1" x14ac:dyDescent="0.15"/>
    <row r="1980" s="23" customFormat="1" ht="13.5" customHeight="1" x14ac:dyDescent="0.15"/>
    <row r="1981" s="23" customFormat="1" ht="13.5" customHeight="1" x14ac:dyDescent="0.15"/>
    <row r="1982" s="23" customFormat="1" ht="13.5" customHeight="1" x14ac:dyDescent="0.15"/>
    <row r="1983" s="23" customFormat="1" ht="13.5" customHeight="1" x14ac:dyDescent="0.15"/>
    <row r="1984" s="23" customFormat="1" ht="13.5" customHeight="1" x14ac:dyDescent="0.15"/>
    <row r="1985" s="23" customFormat="1" ht="13.5" customHeight="1" x14ac:dyDescent="0.15"/>
    <row r="1986" s="23" customFormat="1" ht="13.5" customHeight="1" x14ac:dyDescent="0.15"/>
    <row r="1987" s="23" customFormat="1" ht="13.5" customHeight="1" x14ac:dyDescent="0.15"/>
    <row r="1988" s="23" customFormat="1" ht="13.5" customHeight="1" x14ac:dyDescent="0.15"/>
    <row r="1989" s="23" customFormat="1" ht="13.5" customHeight="1" x14ac:dyDescent="0.15"/>
    <row r="1990" s="23" customFormat="1" ht="13.5" customHeight="1" x14ac:dyDescent="0.15"/>
    <row r="1991" s="23" customFormat="1" ht="13.5" customHeight="1" x14ac:dyDescent="0.15"/>
    <row r="1992" s="23" customFormat="1" ht="13.5" customHeight="1" x14ac:dyDescent="0.15"/>
    <row r="1993" s="23" customFormat="1" ht="13.5" customHeight="1" x14ac:dyDescent="0.15"/>
    <row r="1994" s="23" customFormat="1" ht="13.5" customHeight="1" x14ac:dyDescent="0.15"/>
    <row r="1995" s="23" customFormat="1" ht="13.5" customHeight="1" x14ac:dyDescent="0.15"/>
    <row r="1996" s="23" customFormat="1" ht="13.5" customHeight="1" x14ac:dyDescent="0.15"/>
    <row r="1997" s="23" customFormat="1" ht="13.5" customHeight="1" x14ac:dyDescent="0.15"/>
    <row r="1998" s="23" customFormat="1" ht="13.5" customHeight="1" x14ac:dyDescent="0.15"/>
    <row r="1999" s="23" customFormat="1" ht="13.5" customHeight="1" x14ac:dyDescent="0.15"/>
    <row r="2000" s="23" customFormat="1" ht="13.5" customHeight="1" x14ac:dyDescent="0.15"/>
    <row r="2001" s="23" customFormat="1" ht="13.5" customHeight="1" x14ac:dyDescent="0.15"/>
    <row r="2002" s="23" customFormat="1" ht="13.5" customHeight="1" x14ac:dyDescent="0.15"/>
    <row r="2003" s="23" customFormat="1" ht="13.5" customHeight="1" x14ac:dyDescent="0.15"/>
    <row r="2004" s="23" customFormat="1" ht="13.5" customHeight="1" x14ac:dyDescent="0.15"/>
    <row r="2005" s="23" customFormat="1" ht="13.5" customHeight="1" x14ac:dyDescent="0.15"/>
    <row r="2006" s="23" customFormat="1" ht="13.5" customHeight="1" x14ac:dyDescent="0.15"/>
    <row r="2007" s="23" customFormat="1" ht="13.5" customHeight="1" x14ac:dyDescent="0.15"/>
    <row r="2008" s="23" customFormat="1" ht="13.5" customHeight="1" x14ac:dyDescent="0.15"/>
    <row r="2009" s="23" customFormat="1" ht="13.5" customHeight="1" x14ac:dyDescent="0.15"/>
    <row r="2010" s="23" customFormat="1" ht="13.5" customHeight="1" x14ac:dyDescent="0.15"/>
    <row r="2011" s="23" customFormat="1" ht="13.5" customHeight="1" x14ac:dyDescent="0.15"/>
    <row r="2012" s="23" customFormat="1" ht="13.5" customHeight="1" x14ac:dyDescent="0.15"/>
    <row r="2013" s="23" customFormat="1" ht="13.5" customHeight="1" x14ac:dyDescent="0.15"/>
    <row r="2014" s="23" customFormat="1" ht="13.5" customHeight="1" x14ac:dyDescent="0.15"/>
    <row r="2015" s="23" customFormat="1" ht="13.5" customHeight="1" x14ac:dyDescent="0.15"/>
    <row r="2016" s="23" customFormat="1" ht="13.5" customHeight="1" x14ac:dyDescent="0.15"/>
    <row r="2017" s="23" customFormat="1" ht="13.5" customHeight="1" x14ac:dyDescent="0.15"/>
    <row r="2018" s="23" customFormat="1" ht="13.5" customHeight="1" x14ac:dyDescent="0.15"/>
    <row r="2019" s="23" customFormat="1" ht="13.5" customHeight="1" x14ac:dyDescent="0.15"/>
    <row r="2020" s="23" customFormat="1" ht="13.5" customHeight="1" x14ac:dyDescent="0.15"/>
    <row r="2021" s="23" customFormat="1" ht="13.5" customHeight="1" x14ac:dyDescent="0.15"/>
    <row r="2022" s="23" customFormat="1" ht="13.5" customHeight="1" x14ac:dyDescent="0.15"/>
    <row r="2023" s="23" customFormat="1" ht="13.5" customHeight="1" x14ac:dyDescent="0.15"/>
    <row r="2024" s="23" customFormat="1" ht="13.5" customHeight="1" x14ac:dyDescent="0.15"/>
    <row r="2025" s="23" customFormat="1" ht="13.5" customHeight="1" x14ac:dyDescent="0.15"/>
    <row r="2026" s="23" customFormat="1" ht="13.5" customHeight="1" x14ac:dyDescent="0.15"/>
    <row r="2027" s="23" customFormat="1" ht="13.5" customHeight="1" x14ac:dyDescent="0.15"/>
    <row r="2028" s="23" customFormat="1" ht="13.5" customHeight="1" x14ac:dyDescent="0.15"/>
    <row r="2029" s="23" customFormat="1" ht="13.5" customHeight="1" x14ac:dyDescent="0.15"/>
    <row r="2030" s="23" customFormat="1" ht="13.5" customHeight="1" x14ac:dyDescent="0.15"/>
    <row r="2031" s="23" customFormat="1" ht="13.5" customHeight="1" x14ac:dyDescent="0.15"/>
    <row r="2032" s="23" customFormat="1" ht="13.5" customHeight="1" x14ac:dyDescent="0.15"/>
    <row r="2033" s="23" customFormat="1" ht="13.5" customHeight="1" x14ac:dyDescent="0.15"/>
    <row r="2034" s="23" customFormat="1" ht="13.5" customHeight="1" x14ac:dyDescent="0.15"/>
    <row r="2035" s="23" customFormat="1" ht="13.5" customHeight="1" x14ac:dyDescent="0.15"/>
    <row r="2036" s="23" customFormat="1" ht="13.5" customHeight="1" x14ac:dyDescent="0.15"/>
    <row r="2037" s="23" customFormat="1" ht="13.5" customHeight="1" x14ac:dyDescent="0.15"/>
    <row r="2038" s="23" customFormat="1" ht="13.5" customHeight="1" x14ac:dyDescent="0.15"/>
    <row r="2039" s="23" customFormat="1" ht="13.5" customHeight="1" x14ac:dyDescent="0.15"/>
    <row r="2040" s="23" customFormat="1" ht="13.5" customHeight="1" x14ac:dyDescent="0.15"/>
    <row r="2041" s="23" customFormat="1" ht="13.5" customHeight="1" x14ac:dyDescent="0.15"/>
    <row r="2042" s="23" customFormat="1" ht="13.5" customHeight="1" x14ac:dyDescent="0.15"/>
    <row r="2043" s="23" customFormat="1" ht="13.5" customHeight="1" x14ac:dyDescent="0.15"/>
    <row r="2044" s="23" customFormat="1" ht="13.5" customHeight="1" x14ac:dyDescent="0.15"/>
    <row r="2045" s="23" customFormat="1" ht="13.5" customHeight="1" x14ac:dyDescent="0.15"/>
    <row r="2046" s="23" customFormat="1" ht="13.5" customHeight="1" x14ac:dyDescent="0.15"/>
    <row r="2047" s="23" customFormat="1" ht="13.5" customHeight="1" x14ac:dyDescent="0.15"/>
    <row r="2048" s="23" customFormat="1" ht="13.5" customHeight="1" x14ac:dyDescent="0.15"/>
    <row r="2049" s="23" customFormat="1" ht="13.5" customHeight="1" x14ac:dyDescent="0.15"/>
    <row r="2050" s="23" customFormat="1" ht="13.5" customHeight="1" x14ac:dyDescent="0.15"/>
    <row r="2051" s="23" customFormat="1" ht="13.5" customHeight="1" x14ac:dyDescent="0.15"/>
    <row r="2052" s="23" customFormat="1" ht="13.5" customHeight="1" x14ac:dyDescent="0.15"/>
    <row r="2053" s="23" customFormat="1" ht="13.5" customHeight="1" x14ac:dyDescent="0.15"/>
    <row r="2054" s="23" customFormat="1" ht="13.5" customHeight="1" x14ac:dyDescent="0.15"/>
    <row r="2055" s="23" customFormat="1" ht="13.5" customHeight="1" x14ac:dyDescent="0.15"/>
    <row r="2056" s="23" customFormat="1" ht="13.5" customHeight="1" x14ac:dyDescent="0.15"/>
    <row r="2057" s="23" customFormat="1" ht="13.5" customHeight="1" x14ac:dyDescent="0.15"/>
    <row r="2058" s="23" customFormat="1" ht="13.5" customHeight="1" x14ac:dyDescent="0.15"/>
    <row r="2059" s="23" customFormat="1" ht="13.5" customHeight="1" x14ac:dyDescent="0.15"/>
    <row r="2060" s="23" customFormat="1" ht="13.5" customHeight="1" x14ac:dyDescent="0.15"/>
    <row r="2061" s="23" customFormat="1" ht="13.5" customHeight="1" x14ac:dyDescent="0.15"/>
    <row r="2062" s="23" customFormat="1" ht="13.5" customHeight="1" x14ac:dyDescent="0.15"/>
    <row r="2063" s="23" customFormat="1" ht="13.5" customHeight="1" x14ac:dyDescent="0.15"/>
    <row r="2064" s="23" customFormat="1" ht="13.5" customHeight="1" x14ac:dyDescent="0.15"/>
    <row r="2065" s="23" customFormat="1" ht="13.5" customHeight="1" x14ac:dyDescent="0.15"/>
    <row r="2066" s="23" customFormat="1" ht="13.5" customHeight="1" x14ac:dyDescent="0.15"/>
    <row r="2067" s="23" customFormat="1" ht="13.5" customHeight="1" x14ac:dyDescent="0.15"/>
    <row r="2068" s="23" customFormat="1" ht="13.5" customHeight="1" x14ac:dyDescent="0.15"/>
    <row r="2069" s="23" customFormat="1" ht="13.5" customHeight="1" x14ac:dyDescent="0.15"/>
    <row r="2070" s="23" customFormat="1" ht="13.5" customHeight="1" x14ac:dyDescent="0.15"/>
    <row r="2071" s="23" customFormat="1" ht="13.5" customHeight="1" x14ac:dyDescent="0.15"/>
    <row r="2072" s="23" customFormat="1" ht="13.5" customHeight="1" x14ac:dyDescent="0.15"/>
    <row r="2073" s="23" customFormat="1" ht="13.5" customHeight="1" x14ac:dyDescent="0.15"/>
    <row r="2074" s="23" customFormat="1" ht="13.5" customHeight="1" x14ac:dyDescent="0.15"/>
    <row r="2075" s="23" customFormat="1" ht="13.5" customHeight="1" x14ac:dyDescent="0.15"/>
    <row r="2076" s="23" customFormat="1" ht="13.5" customHeight="1" x14ac:dyDescent="0.15"/>
    <row r="2077" s="23" customFormat="1" ht="13.5" customHeight="1" x14ac:dyDescent="0.15"/>
    <row r="2078" s="23" customFormat="1" ht="13.5" customHeight="1" x14ac:dyDescent="0.15"/>
    <row r="2079" s="23" customFormat="1" ht="13.5" customHeight="1" x14ac:dyDescent="0.15"/>
    <row r="2080" s="23" customFormat="1" ht="13.5" customHeight="1" x14ac:dyDescent="0.15"/>
  </sheetData>
  <mergeCells count="211">
    <mergeCell ref="A4:C5"/>
    <mergeCell ref="A6:C7"/>
    <mergeCell ref="B8:C9"/>
    <mergeCell ref="C10:C11"/>
    <mergeCell ref="C12:C13"/>
    <mergeCell ref="C14:C15"/>
    <mergeCell ref="C28:C29"/>
    <mergeCell ref="C30:C31"/>
    <mergeCell ref="C32:C33"/>
    <mergeCell ref="C34:C35"/>
    <mergeCell ref="C36:C37"/>
    <mergeCell ref="C38:C39"/>
    <mergeCell ref="C16:C17"/>
    <mergeCell ref="C18:C19"/>
    <mergeCell ref="C20:C21"/>
    <mergeCell ref="C22:C23"/>
    <mergeCell ref="C24:C25"/>
    <mergeCell ref="C26:C27"/>
    <mergeCell ref="C52:C53"/>
    <mergeCell ref="C54:C55"/>
    <mergeCell ref="C56:C57"/>
    <mergeCell ref="B58:C59"/>
    <mergeCell ref="C60:C61"/>
    <mergeCell ref="C62:C63"/>
    <mergeCell ref="C40:C41"/>
    <mergeCell ref="C42:C43"/>
    <mergeCell ref="C44:C45"/>
    <mergeCell ref="C46:C47"/>
    <mergeCell ref="C48:C49"/>
    <mergeCell ref="C50:C51"/>
    <mergeCell ref="C77:C78"/>
    <mergeCell ref="C79:C80"/>
    <mergeCell ref="B81:C82"/>
    <mergeCell ref="C83:C84"/>
    <mergeCell ref="C85:C86"/>
    <mergeCell ref="C87:C88"/>
    <mergeCell ref="A69:A70"/>
    <mergeCell ref="B69:B70"/>
    <mergeCell ref="C69:C70"/>
    <mergeCell ref="C71:C72"/>
    <mergeCell ref="C73:C74"/>
    <mergeCell ref="C75:C76"/>
    <mergeCell ref="C101:C102"/>
    <mergeCell ref="C103:C104"/>
    <mergeCell ref="C105:C106"/>
    <mergeCell ref="C107:C108"/>
    <mergeCell ref="C109:C110"/>
    <mergeCell ref="C111:C112"/>
    <mergeCell ref="C89:C90"/>
    <mergeCell ref="C91:C92"/>
    <mergeCell ref="C93:C94"/>
    <mergeCell ref="C95:C96"/>
    <mergeCell ref="C97:C98"/>
    <mergeCell ref="C99:C100"/>
    <mergeCell ref="C125:C126"/>
    <mergeCell ref="C127:C128"/>
    <mergeCell ref="A134:A135"/>
    <mergeCell ref="B134:B135"/>
    <mergeCell ref="C134:C135"/>
    <mergeCell ref="C136:C137"/>
    <mergeCell ref="C113:C114"/>
    <mergeCell ref="C115:C116"/>
    <mergeCell ref="C117:C118"/>
    <mergeCell ref="C119:C120"/>
    <mergeCell ref="C121:C122"/>
    <mergeCell ref="B123:C124"/>
    <mergeCell ref="C150:C151"/>
    <mergeCell ref="B152:C153"/>
    <mergeCell ref="C154:C155"/>
    <mergeCell ref="C156:C157"/>
    <mergeCell ref="C158:C159"/>
    <mergeCell ref="C160:C161"/>
    <mergeCell ref="C138:C139"/>
    <mergeCell ref="C140:C141"/>
    <mergeCell ref="C142:C143"/>
    <mergeCell ref="C144:C145"/>
    <mergeCell ref="C146:C147"/>
    <mergeCell ref="C148:C149"/>
    <mergeCell ref="A199:A200"/>
    <mergeCell ref="B199:C200"/>
    <mergeCell ref="C174:C175"/>
    <mergeCell ref="C176:C177"/>
    <mergeCell ref="C178:C179"/>
    <mergeCell ref="C180:C181"/>
    <mergeCell ref="C182:C183"/>
    <mergeCell ref="C184:C185"/>
    <mergeCell ref="C162:C163"/>
    <mergeCell ref="C164:C165"/>
    <mergeCell ref="C166:C167"/>
    <mergeCell ref="A168:C169"/>
    <mergeCell ref="B170:C171"/>
    <mergeCell ref="C172:C173"/>
    <mergeCell ref="C201:C202"/>
    <mergeCell ref="C203:C204"/>
    <mergeCell ref="C205:C206"/>
    <mergeCell ref="C207:C208"/>
    <mergeCell ref="C209:C210"/>
    <mergeCell ref="C211:C212"/>
    <mergeCell ref="C186:C187"/>
    <mergeCell ref="C188:C189"/>
    <mergeCell ref="C190:C191"/>
    <mergeCell ref="C192:C193"/>
    <mergeCell ref="C225:C226"/>
    <mergeCell ref="C227:C228"/>
    <mergeCell ref="C229:C230"/>
    <mergeCell ref="C231:C232"/>
    <mergeCell ref="C233:C234"/>
    <mergeCell ref="C235:C236"/>
    <mergeCell ref="C213:C214"/>
    <mergeCell ref="A215:C216"/>
    <mergeCell ref="B217:C218"/>
    <mergeCell ref="C219:C220"/>
    <mergeCell ref="C221:C222"/>
    <mergeCell ref="C223:C224"/>
    <mergeCell ref="A264:A265"/>
    <mergeCell ref="B264:B265"/>
    <mergeCell ref="C264:C265"/>
    <mergeCell ref="C237:C238"/>
    <mergeCell ref="C239:C240"/>
    <mergeCell ref="C241:C242"/>
    <mergeCell ref="C243:C244"/>
    <mergeCell ref="C245:C246"/>
    <mergeCell ref="C247:C248"/>
    <mergeCell ref="C266:C267"/>
    <mergeCell ref="C268:C269"/>
    <mergeCell ref="B270:C271"/>
    <mergeCell ref="C272:C273"/>
    <mergeCell ref="C274:C275"/>
    <mergeCell ref="C276:C277"/>
    <mergeCell ref="C249:C250"/>
    <mergeCell ref="C251:C252"/>
    <mergeCell ref="C253:C254"/>
    <mergeCell ref="C255:C256"/>
    <mergeCell ref="C257:C258"/>
    <mergeCell ref="C290:C291"/>
    <mergeCell ref="C292:C293"/>
    <mergeCell ref="C294:C295"/>
    <mergeCell ref="C296:C297"/>
    <mergeCell ref="C298:C299"/>
    <mergeCell ref="C300:C301"/>
    <mergeCell ref="C278:C279"/>
    <mergeCell ref="C280:C281"/>
    <mergeCell ref="C282:C283"/>
    <mergeCell ref="C284:C285"/>
    <mergeCell ref="C286:C287"/>
    <mergeCell ref="B288:C289"/>
    <mergeCell ref="C314:C315"/>
    <mergeCell ref="C316:C317"/>
    <mergeCell ref="C318:C319"/>
    <mergeCell ref="C320:C321"/>
    <mergeCell ref="C322:C323"/>
    <mergeCell ref="A329:A330"/>
    <mergeCell ref="B329:B330"/>
    <mergeCell ref="C329:C330"/>
    <mergeCell ref="C302:C303"/>
    <mergeCell ref="C304:C305"/>
    <mergeCell ref="C306:C307"/>
    <mergeCell ref="C308:C309"/>
    <mergeCell ref="A310:C311"/>
    <mergeCell ref="B312:C313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67:C368"/>
    <mergeCell ref="C369:C370"/>
    <mergeCell ref="C371:C372"/>
    <mergeCell ref="C373:C374"/>
    <mergeCell ref="C375:C376"/>
    <mergeCell ref="C377:C378"/>
    <mergeCell ref="A355:C356"/>
    <mergeCell ref="B357:C358"/>
    <mergeCell ref="C359:C360"/>
    <mergeCell ref="C361:C362"/>
    <mergeCell ref="C363:C364"/>
    <mergeCell ref="C365:C366"/>
    <mergeCell ref="C396:C397"/>
    <mergeCell ref="C398:C399"/>
    <mergeCell ref="C400:C401"/>
    <mergeCell ref="A402:C403"/>
    <mergeCell ref="B404:C405"/>
    <mergeCell ref="C406:C407"/>
    <mergeCell ref="C379:C380"/>
    <mergeCell ref="C381:C382"/>
    <mergeCell ref="C383:C384"/>
    <mergeCell ref="C385:C386"/>
    <mergeCell ref="C387:C388"/>
    <mergeCell ref="A394:A395"/>
    <mergeCell ref="B394:B395"/>
    <mergeCell ref="C394:C395"/>
    <mergeCell ref="C432:C433"/>
    <mergeCell ref="C420:C421"/>
    <mergeCell ref="B422:C423"/>
    <mergeCell ref="C424:C425"/>
    <mergeCell ref="C426:C427"/>
    <mergeCell ref="C428:C429"/>
    <mergeCell ref="C430:C431"/>
    <mergeCell ref="C408:C409"/>
    <mergeCell ref="C410:C411"/>
    <mergeCell ref="C412:C413"/>
    <mergeCell ref="C414:C415"/>
    <mergeCell ref="C416:C417"/>
    <mergeCell ref="C418:C419"/>
  </mergeCells>
  <phoneticPr fontId="3"/>
  <pageMargins left="0.45" right="0" top="0.59055118110236227" bottom="0.48" header="0.51181102362204722" footer="0.28000000000000003"/>
  <headerFooter alignWithMargins="0">
    <oddFooter>&amp;C&amp;P</oddFooter>
  </headerFooter>
  <rowBreaks count="6" manualBreakCount="6">
    <brk id="64" max="23" man="1"/>
    <brk id="129" max="23" man="1"/>
    <brk id="194" max="23" man="1"/>
    <brk id="259" max="23" man="1"/>
    <brk id="324" max="23" man="1"/>
    <brk id="389" max="23" man="1"/>
  </rowBreaks>
</worksheet>
</file>